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Zverejňovanie\"/>
    </mc:Choice>
  </mc:AlternateContent>
  <xr:revisionPtr revIDLastSave="0" documentId="8_{98492938-9CD3-4447-8602-555D494B6B98}" xr6:coauthVersionLast="47" xr6:coauthVersionMax="47" xr10:uidLastSave="{00000000-0000-0000-0000-000000000000}"/>
  <bookViews>
    <workbookView xWindow="-120" yWindow="-120" windowWidth="29040" windowHeight="15840" tabRatio="597" activeTab="2"/>
  </bookViews>
  <sheets>
    <sheet name="spolu" sheetId="8" r:id="rId1"/>
    <sheet name="RPríjmy" sheetId="1" r:id="rId2"/>
    <sheet name="RVýdavky" sheetId="10" r:id="rId3"/>
  </sheets>
  <definedNames>
    <definedName name="_xlnm._FilterDatabase" localSheetId="2" hidden="1">RVýdavky!$A$84:$J$193</definedName>
  </definedNames>
  <calcPr calcId="181029"/>
</workbook>
</file>

<file path=xl/calcChain.xml><?xml version="1.0" encoding="utf-8"?>
<calcChain xmlns="http://schemas.openxmlformats.org/spreadsheetml/2006/main">
  <c r="I310" i="10" l="1"/>
  <c r="J310" i="10"/>
  <c r="H6" i="8"/>
  <c r="I6" i="8"/>
  <c r="I47" i="8"/>
  <c r="G6" i="8"/>
  <c r="I85" i="10"/>
  <c r="J85" i="10"/>
  <c r="I90" i="10"/>
  <c r="J90" i="10"/>
  <c r="I123" i="10"/>
  <c r="J123" i="10"/>
  <c r="I197" i="10"/>
  <c r="J197" i="10"/>
  <c r="I201" i="10"/>
  <c r="J201" i="10"/>
  <c r="I232" i="10"/>
  <c r="J232" i="10"/>
  <c r="I313" i="10"/>
  <c r="J313" i="10"/>
  <c r="I330" i="10"/>
  <c r="J330" i="10"/>
  <c r="I331" i="10"/>
  <c r="I348" i="10"/>
  <c r="I347" i="10"/>
  <c r="J331" i="10"/>
  <c r="I344" i="10"/>
  <c r="I349" i="10"/>
  <c r="J344" i="10"/>
  <c r="J349" i="10"/>
  <c r="H310" i="10"/>
  <c r="H513" i="10"/>
  <c r="H123" i="10"/>
  <c r="H232" i="10"/>
  <c r="G348" i="10"/>
  <c r="G347" i="10"/>
  <c r="G311" i="10"/>
  <c r="Q93" i="10"/>
  <c r="H331" i="10"/>
  <c r="H330" i="10"/>
  <c r="G41" i="8"/>
  <c r="H344" i="10"/>
  <c r="H349" i="10"/>
  <c r="L349" i="10"/>
  <c r="H313" i="10"/>
  <c r="G576" i="10"/>
  <c r="H576" i="10"/>
  <c r="I576" i="10"/>
  <c r="J576" i="10"/>
  <c r="F576" i="10"/>
  <c r="J555" i="10"/>
  <c r="I555" i="10"/>
  <c r="H555" i="10"/>
  <c r="G555" i="10"/>
  <c r="F555" i="10"/>
  <c r="E555" i="10"/>
  <c r="D555" i="10"/>
  <c r="J534" i="10"/>
  <c r="I534" i="10"/>
  <c r="H534" i="10"/>
  <c r="G534" i="10"/>
  <c r="F534" i="10"/>
  <c r="E534" i="10"/>
  <c r="D534" i="10"/>
  <c r="H309" i="10"/>
  <c r="H311" i="10"/>
  <c r="I311" i="10"/>
  <c r="J311" i="10"/>
  <c r="G310" i="10"/>
  <c r="G309" i="10"/>
  <c r="I309" i="10"/>
  <c r="J309" i="10"/>
  <c r="H197" i="10"/>
  <c r="H85" i="10"/>
  <c r="L85" i="10"/>
  <c r="L86" i="10"/>
  <c r="L87" i="10"/>
  <c r="H201" i="10"/>
  <c r="H196" i="10"/>
  <c r="H90" i="10"/>
  <c r="J513" i="10"/>
  <c r="I513" i="10"/>
  <c r="G513" i="10"/>
  <c r="F513" i="10"/>
  <c r="E513" i="10"/>
  <c r="D513" i="10"/>
  <c r="J492" i="10"/>
  <c r="I492" i="10"/>
  <c r="H492" i="10"/>
  <c r="G492" i="10"/>
  <c r="F492" i="10"/>
  <c r="E492" i="10"/>
  <c r="D492" i="10"/>
  <c r="J487" i="10"/>
  <c r="I487" i="10"/>
  <c r="H487" i="10"/>
  <c r="G487" i="10"/>
  <c r="F487" i="10"/>
  <c r="E487" i="10"/>
  <c r="D487" i="10"/>
  <c r="J462" i="10"/>
  <c r="I462" i="10"/>
  <c r="H462" i="10"/>
  <c r="G462" i="10"/>
  <c r="F462" i="10"/>
  <c r="E462" i="10"/>
  <c r="D462" i="10"/>
  <c r="J437" i="10"/>
  <c r="I437" i="10"/>
  <c r="H437" i="10"/>
  <c r="G437" i="10"/>
  <c r="F437" i="10"/>
  <c r="E437" i="10"/>
  <c r="D437" i="10"/>
  <c r="J416" i="10"/>
  <c r="I416" i="10"/>
  <c r="H416" i="10"/>
  <c r="G416" i="10"/>
  <c r="F416" i="10"/>
  <c r="E416" i="10"/>
  <c r="D416" i="10"/>
  <c r="G375" i="10"/>
  <c r="H375" i="10"/>
  <c r="I375" i="10"/>
  <c r="J375" i="10"/>
  <c r="F375" i="10"/>
  <c r="E375" i="10"/>
  <c r="D375" i="10"/>
  <c r="F309" i="10"/>
  <c r="F311" i="10"/>
  <c r="F310" i="10"/>
  <c r="F196" i="10"/>
  <c r="F97" i="10"/>
  <c r="F83" i="10"/>
  <c r="D589" i="10"/>
  <c r="D586" i="10"/>
  <c r="D583" i="10"/>
  <c r="D576" i="10"/>
  <c r="D413" i="10"/>
  <c r="D410" i="10"/>
  <c r="D399" i="10"/>
  <c r="D396" i="10"/>
  <c r="D364" i="10"/>
  <c r="D354" i="10"/>
  <c r="D352" i="10"/>
  <c r="D350" i="10"/>
  <c r="D349" i="10"/>
  <c r="D348" i="10"/>
  <c r="D347" i="10"/>
  <c r="D312" i="10"/>
  <c r="D311" i="10"/>
  <c r="D310" i="10"/>
  <c r="D309" i="10"/>
  <c r="D196" i="10"/>
  <c r="D83" i="10"/>
  <c r="E589" i="10"/>
  <c r="E586" i="10"/>
  <c r="E583" i="10"/>
  <c r="E576" i="10"/>
  <c r="E413" i="10"/>
  <c r="E410" i="10"/>
  <c r="E399" i="10"/>
  <c r="E396" i="10"/>
  <c r="E365" i="10"/>
  <c r="E364" i="10"/>
  <c r="E354" i="10"/>
  <c r="E352" i="10"/>
  <c r="E350" i="10"/>
  <c r="E349" i="10"/>
  <c r="E345" i="10"/>
  <c r="E311" i="10"/>
  <c r="E343" i="10"/>
  <c r="E348" i="10"/>
  <c r="E347" i="10"/>
  <c r="E330" i="10"/>
  <c r="E310" i="10"/>
  <c r="E309" i="10"/>
  <c r="E275" i="10"/>
  <c r="E213" i="10"/>
  <c r="E197" i="10"/>
  <c r="E163" i="10"/>
  <c r="E118" i="10"/>
  <c r="E115" i="10"/>
  <c r="E113" i="10"/>
  <c r="E111" i="10"/>
  <c r="E109" i="10"/>
  <c r="E107" i="10"/>
  <c r="E103" i="10"/>
  <c r="E85" i="10"/>
  <c r="E83" i="10"/>
  <c r="H31" i="8"/>
  <c r="H30" i="8"/>
  <c r="H29" i="8"/>
  <c r="H47" i="8"/>
  <c r="H28" i="8"/>
  <c r="G31" i="8"/>
  <c r="G30" i="8"/>
  <c r="G47" i="8"/>
  <c r="G29" i="8"/>
  <c r="G28" i="8"/>
  <c r="F6" i="8"/>
  <c r="F47" i="8"/>
  <c r="E22" i="1"/>
  <c r="E20" i="1"/>
  <c r="E25" i="1"/>
  <c r="D22" i="1"/>
  <c r="D20" i="1"/>
  <c r="D25" i="1"/>
  <c r="D41" i="8"/>
  <c r="D47" i="8"/>
  <c r="K47" i="8"/>
  <c r="C6" i="8"/>
  <c r="C47" i="8"/>
  <c r="M105" i="10"/>
  <c r="M104" i="10"/>
  <c r="M99" i="10"/>
  <c r="M98" i="10"/>
  <c r="G312" i="10"/>
  <c r="F312" i="10"/>
  <c r="J589" i="10"/>
  <c r="F589" i="10"/>
  <c r="G589" i="10"/>
  <c r="H589" i="10"/>
  <c r="I589" i="10"/>
  <c r="J413" i="10"/>
  <c r="I413" i="10"/>
  <c r="H413" i="10"/>
  <c r="G413" i="10"/>
  <c r="F413" i="10"/>
  <c r="J410" i="10"/>
  <c r="F410" i="10"/>
  <c r="G410" i="10"/>
  <c r="H410" i="10"/>
  <c r="I410" i="10"/>
  <c r="J396" i="10"/>
  <c r="F396" i="10"/>
  <c r="G396" i="10"/>
  <c r="H396" i="10"/>
  <c r="I396" i="10"/>
  <c r="O117" i="10"/>
  <c r="P117" i="10"/>
  <c r="M115" i="10"/>
  <c r="O115" i="10"/>
  <c r="P115" i="10"/>
  <c r="J586" i="10"/>
  <c r="F586" i="10"/>
  <c r="G586" i="10"/>
  <c r="H586" i="10"/>
  <c r="I586" i="10"/>
  <c r="F583" i="10"/>
  <c r="G583" i="10"/>
  <c r="H583" i="10"/>
  <c r="I583" i="10"/>
  <c r="J583" i="10"/>
  <c r="E47" i="8"/>
  <c r="I20" i="1"/>
  <c r="I25" i="1"/>
  <c r="J20" i="1"/>
  <c r="H20" i="1"/>
  <c r="H25" i="1"/>
  <c r="G83" i="10"/>
  <c r="G308" i="10"/>
  <c r="G196" i="10"/>
  <c r="F348" i="10"/>
  <c r="F347" i="10"/>
  <c r="G349" i="10"/>
  <c r="F349" i="10"/>
  <c r="F399" i="10"/>
  <c r="G399" i="10"/>
  <c r="H399" i="10"/>
  <c r="F364" i="10"/>
  <c r="G364" i="10"/>
  <c r="H364" i="10"/>
  <c r="F354" i="10"/>
  <c r="G354" i="10"/>
  <c r="H354" i="10"/>
  <c r="F352" i="10"/>
  <c r="G352" i="10"/>
  <c r="H352" i="10"/>
  <c r="F350" i="10"/>
  <c r="G350" i="10"/>
  <c r="H350" i="10"/>
  <c r="G20" i="1"/>
  <c r="G25" i="1"/>
  <c r="F22" i="1"/>
  <c r="G22" i="1"/>
  <c r="H22" i="1"/>
  <c r="F20" i="1"/>
  <c r="J354" i="10"/>
  <c r="I354" i="10"/>
  <c r="I399" i="10"/>
  <c r="I364" i="10"/>
  <c r="I352" i="10"/>
  <c r="I350" i="10"/>
  <c r="I22" i="1"/>
  <c r="J22" i="1"/>
  <c r="J25" i="1"/>
  <c r="J364" i="10"/>
  <c r="J399" i="10"/>
  <c r="J352" i="10"/>
  <c r="J350" i="10"/>
  <c r="J348" i="10"/>
  <c r="J347" i="10"/>
  <c r="F25" i="1"/>
  <c r="H348" i="10"/>
  <c r="H347" i="10"/>
  <c r="J312" i="10"/>
  <c r="D308" i="10"/>
  <c r="G591" i="10"/>
  <c r="G593" i="10"/>
  <c r="M102" i="10"/>
  <c r="M120" i="10"/>
  <c r="E312" i="10"/>
  <c r="D591" i="10"/>
  <c r="I312" i="10"/>
  <c r="I591" i="10"/>
  <c r="I196" i="10"/>
  <c r="I308" i="10"/>
  <c r="I83" i="10"/>
  <c r="E196" i="10"/>
  <c r="F308" i="10"/>
  <c r="F591" i="10"/>
  <c r="M109" i="10"/>
  <c r="O109" i="10"/>
  <c r="P109" i="10"/>
  <c r="H83" i="10"/>
  <c r="H308" i="10"/>
  <c r="R308" i="10"/>
  <c r="H312" i="10"/>
  <c r="H591" i="10"/>
  <c r="J196" i="10"/>
  <c r="J83" i="10"/>
  <c r="E591" i="10"/>
  <c r="L308" i="10"/>
  <c r="E308" i="10"/>
  <c r="J591" i="10"/>
  <c r="O102" i="10"/>
  <c r="P102" i="10"/>
  <c r="J308" i="10"/>
  <c r="L591" i="10"/>
  <c r="H593" i="10"/>
</calcChain>
</file>

<file path=xl/sharedStrings.xml><?xml version="1.0" encoding="utf-8"?>
<sst xmlns="http://schemas.openxmlformats.org/spreadsheetml/2006/main" count="1532" uniqueCount="502">
  <si>
    <t>Zdroj</t>
  </si>
  <si>
    <t>Položka</t>
  </si>
  <si>
    <t>podpoložka</t>
  </si>
  <si>
    <t>Názov</t>
  </si>
  <si>
    <t>Pr. z dobropisov</t>
  </si>
  <si>
    <t>SPOLU</t>
  </si>
  <si>
    <t>FK</t>
  </si>
  <si>
    <t>položka</t>
  </si>
  <si>
    <t>odmeny</t>
  </si>
  <si>
    <t xml:space="preserve">Zdrav.poist.-VšZP </t>
  </si>
  <si>
    <t>Zdrav.poist.-ost.ZP</t>
  </si>
  <si>
    <t>Soc.poisť.-NP</t>
  </si>
  <si>
    <t>Soc. poisť.-SP</t>
  </si>
  <si>
    <t>Soc.poisť.-ZÚP</t>
  </si>
  <si>
    <t>Soc.poisť.-IP</t>
  </si>
  <si>
    <t>Soc.poisť.-PvN</t>
  </si>
  <si>
    <t>Soc.poisť-RFS</t>
  </si>
  <si>
    <t>DDP</t>
  </si>
  <si>
    <t>cestovné náhrady</t>
  </si>
  <si>
    <t>energie-el.,plyn</t>
  </si>
  <si>
    <t>pošt.služby-tel.,známky,pošt.</t>
  </si>
  <si>
    <t>prev.str.,náradie,prístr.,zariad.</t>
  </si>
  <si>
    <t>stravovanie</t>
  </si>
  <si>
    <t>09121</t>
  </si>
  <si>
    <t>10701</t>
  </si>
  <si>
    <t>NEDAŇOVÉ PRÍJMY</t>
  </si>
  <si>
    <t>v €</t>
  </si>
  <si>
    <t>osobný príplatok</t>
  </si>
  <si>
    <t>ŠKD</t>
  </si>
  <si>
    <t>09502</t>
  </si>
  <si>
    <t>ZŠ</t>
  </si>
  <si>
    <t>09121 611</t>
  </si>
  <si>
    <t>za nadčas</t>
  </si>
  <si>
    <t>09121 612001</t>
  </si>
  <si>
    <t>Ostatné ZP</t>
  </si>
  <si>
    <t>09121 625003</t>
  </si>
  <si>
    <t>09121 625004</t>
  </si>
  <si>
    <t>09121 625007</t>
  </si>
  <si>
    <t>09121 625005</t>
  </si>
  <si>
    <t>09121 625006</t>
  </si>
  <si>
    <t>Soc.poisť.-GF</t>
  </si>
  <si>
    <t>09121 627</t>
  </si>
  <si>
    <t>09121 631001</t>
  </si>
  <si>
    <t>cestovné náhrady -ĎVU</t>
  </si>
  <si>
    <t>09121 633001</t>
  </si>
  <si>
    <t>výpočtová technika</t>
  </si>
  <si>
    <t>tlačivá</t>
  </si>
  <si>
    <t>papier.ĎVU</t>
  </si>
  <si>
    <t>kanc.potreby</t>
  </si>
  <si>
    <t>09121 633009</t>
  </si>
  <si>
    <t>knihy</t>
  </si>
  <si>
    <t>09121 633010</t>
  </si>
  <si>
    <t>prac.odevy,obuv a prac.pomôcky</t>
  </si>
  <si>
    <t>doprava žiakov</t>
  </si>
  <si>
    <t>09121 635004</t>
  </si>
  <si>
    <t>09121 635006</t>
  </si>
  <si>
    <t>údržba budov,objektov</t>
  </si>
  <si>
    <t>09121 637001</t>
  </si>
  <si>
    <t>školenia,kurzy,semináre</t>
  </si>
  <si>
    <t>09121 637003</t>
  </si>
  <si>
    <t>propagácia,reklama,inzercia</t>
  </si>
  <si>
    <t>09121 637004</t>
  </si>
  <si>
    <t>všeobecné služby</t>
  </si>
  <si>
    <t>09121 637012</t>
  </si>
  <si>
    <t>poplatky,odvody</t>
  </si>
  <si>
    <t>09121 637014</t>
  </si>
  <si>
    <t>poistné žiakov</t>
  </si>
  <si>
    <t>09121 637016</t>
  </si>
  <si>
    <t>prídel do soc.fondu</t>
  </si>
  <si>
    <t>09121 637027</t>
  </si>
  <si>
    <t>odmeny zamest. mimo prac.pomeru</t>
  </si>
  <si>
    <t>nemoc.dávky</t>
  </si>
  <si>
    <t>tarifný plat</t>
  </si>
  <si>
    <t>09502  611</t>
  </si>
  <si>
    <t>tarif.plat</t>
  </si>
  <si>
    <t>09502 612</t>
  </si>
  <si>
    <t>09502 623</t>
  </si>
  <si>
    <t>09502 625001</t>
  </si>
  <si>
    <t>09502 625002</t>
  </si>
  <si>
    <t>09502 625003</t>
  </si>
  <si>
    <t>09502 625004</t>
  </si>
  <si>
    <t>09502 625005</t>
  </si>
  <si>
    <t>09502 625007</t>
  </si>
  <si>
    <t>09502 625006</t>
  </si>
  <si>
    <t>09502 633009</t>
  </si>
  <si>
    <t>školské pomôcky</t>
  </si>
  <si>
    <t>interiérové vybavenie</t>
  </si>
  <si>
    <t>Základné vzdelávanie</t>
  </si>
  <si>
    <t>Pr. za ŠKD</t>
  </si>
  <si>
    <t>GRANTY</t>
  </si>
  <si>
    <t>Granty (sponzorské)</t>
  </si>
  <si>
    <t>Rozpočet</t>
  </si>
  <si>
    <t>hmotná núdza ÚPSVaR</t>
  </si>
  <si>
    <t>normatívne KŠÚ</t>
  </si>
  <si>
    <t>09121632002</t>
  </si>
  <si>
    <t>vodné, stočné</t>
  </si>
  <si>
    <t>energie-plyn</t>
  </si>
  <si>
    <t>energie-elek.</t>
  </si>
  <si>
    <t>09121612002001</t>
  </si>
  <si>
    <t>09121612002002</t>
  </si>
  <si>
    <t>prípl. za nadčas</t>
  </si>
  <si>
    <t>prípl. za riadenie</t>
  </si>
  <si>
    <t>09121 632001002</t>
  </si>
  <si>
    <t>09121 63300601</t>
  </si>
  <si>
    <t>09121 63300602</t>
  </si>
  <si>
    <t>09121612002004</t>
  </si>
  <si>
    <t>09121612002005</t>
  </si>
  <si>
    <t>09121612002006</t>
  </si>
  <si>
    <t>prípl-za triednictvo</t>
  </si>
  <si>
    <t>prípl. za zastupovanie</t>
  </si>
  <si>
    <t>prípl.za činnosť uvádz.uč.</t>
  </si>
  <si>
    <t>prípl. za kredity</t>
  </si>
  <si>
    <t>09121614</t>
  </si>
  <si>
    <t>09121621</t>
  </si>
  <si>
    <t>09121623</t>
  </si>
  <si>
    <t>09121001</t>
  </si>
  <si>
    <t>09121625002</t>
  </si>
  <si>
    <t>09121 631001005</t>
  </si>
  <si>
    <t>09121 632001001</t>
  </si>
  <si>
    <t>09121632003</t>
  </si>
  <si>
    <t>0912 632002</t>
  </si>
  <si>
    <t>09121633004</t>
  </si>
  <si>
    <t>hyg. a čist.</t>
  </si>
  <si>
    <t>spotrebný materiál</t>
  </si>
  <si>
    <t>09121 63300604</t>
  </si>
  <si>
    <t>ostat.,napr.údržba.m.</t>
  </si>
  <si>
    <t>uč. a kompenz.</t>
  </si>
  <si>
    <t>knihy ĎVU</t>
  </si>
  <si>
    <t>údržba strojov, prístrojov</t>
  </si>
  <si>
    <t>údržba softvéru</t>
  </si>
  <si>
    <t>09121 635009</t>
  </si>
  <si>
    <t>09121 63700105</t>
  </si>
  <si>
    <t>náhrady-prev.prehliadky</t>
  </si>
  <si>
    <t>kanc.potrebyĎVU</t>
  </si>
  <si>
    <t>časopisy, noviny,CD</t>
  </si>
  <si>
    <t>čsopisy,noviny,CD-ĎVU</t>
  </si>
  <si>
    <t>09121 637006</t>
  </si>
  <si>
    <t>školenia,kurzy,semináre-ĎVU</t>
  </si>
  <si>
    <t>09121612002003</t>
  </si>
  <si>
    <t>633009</t>
  </si>
  <si>
    <t>09121 637015</t>
  </si>
  <si>
    <t>09121 633015</t>
  </si>
  <si>
    <t>palivá ako zdroj energie</t>
  </si>
  <si>
    <t>09121 642015</t>
  </si>
  <si>
    <t>09502 621</t>
  </si>
  <si>
    <t>Poistné-VšZP</t>
  </si>
  <si>
    <t>09121 632001</t>
  </si>
  <si>
    <t>09121 634004</t>
  </si>
  <si>
    <t>učeb.pomôcky</t>
  </si>
  <si>
    <t>09121 633009 02</t>
  </si>
  <si>
    <t>09121 633006 07</t>
  </si>
  <si>
    <t>09121 633009 01</t>
  </si>
  <si>
    <t>09121 633006 06</t>
  </si>
  <si>
    <t>09121633006 05</t>
  </si>
  <si>
    <t>09121 633006 03</t>
  </si>
  <si>
    <t>nevyčerpané - energie</t>
  </si>
  <si>
    <t>09121 614</t>
  </si>
  <si>
    <t>vzdelávacie poukazy- odmeny</t>
  </si>
  <si>
    <t>vzdelávacie poukazy-šk.pomôcky</t>
  </si>
  <si>
    <t>09121 633009 005</t>
  </si>
  <si>
    <t>09121 633009 004</t>
  </si>
  <si>
    <t>09121 633009 003</t>
  </si>
  <si>
    <t>doprava žiakov-nevyč.FP z r. 2010</t>
  </si>
  <si>
    <t>Za zberné suroviny</t>
  </si>
  <si>
    <t>Úroky z vkladov</t>
  </si>
  <si>
    <t>Iné príjmy</t>
  </si>
  <si>
    <t>HMOTNÁ NÚDZA</t>
  </si>
  <si>
    <t>0112</t>
  </si>
  <si>
    <t>637012</t>
  </si>
  <si>
    <t>FINANČNÁ OBLASŤ</t>
  </si>
  <si>
    <t>poplatky banke</t>
  </si>
  <si>
    <t>ZŠ Ruskov spolu</t>
  </si>
  <si>
    <t>131..</t>
  </si>
  <si>
    <t>09121612002007</t>
  </si>
  <si>
    <t>príplatok začínajúceho zamest.</t>
  </si>
  <si>
    <t>09120 642013</t>
  </si>
  <si>
    <t>odchodné</t>
  </si>
  <si>
    <t>09121 635006 001</t>
  </si>
  <si>
    <t>131C</t>
  </si>
  <si>
    <t>09121 635002</t>
  </si>
  <si>
    <t>údržba výpoč. techniky, softwaru</t>
  </si>
  <si>
    <t>Z prenájmu</t>
  </si>
  <si>
    <t>Primárne vzdelávanie</t>
  </si>
  <si>
    <t>09211</t>
  </si>
  <si>
    <t>Nižšie sekundárne vzdelávanie</t>
  </si>
  <si>
    <t>09211 611</t>
  </si>
  <si>
    <t>09211 612001</t>
  </si>
  <si>
    <t>09211 612002001</t>
  </si>
  <si>
    <t>09211 612002002</t>
  </si>
  <si>
    <t>09211 612002003</t>
  </si>
  <si>
    <t>09211 612002004</t>
  </si>
  <si>
    <t>09211 612002005</t>
  </si>
  <si>
    <t>09211 612002006</t>
  </si>
  <si>
    <t>09211 612002007</t>
  </si>
  <si>
    <t>09211 621</t>
  </si>
  <si>
    <t>09211 623</t>
  </si>
  <si>
    <t>09211 625001</t>
  </si>
  <si>
    <t>09211 625002</t>
  </si>
  <si>
    <t>09211 625003</t>
  </si>
  <si>
    <t>09211 625004</t>
  </si>
  <si>
    <t>09211 625005</t>
  </si>
  <si>
    <t>09211 625006</t>
  </si>
  <si>
    <t>09211 625007</t>
  </si>
  <si>
    <t>09211 627</t>
  </si>
  <si>
    <t>09211 631001</t>
  </si>
  <si>
    <t>09211 631001005</t>
  </si>
  <si>
    <t>09211 632001001</t>
  </si>
  <si>
    <t>09211 632001002</t>
  </si>
  <si>
    <t>09211 632001</t>
  </si>
  <si>
    <t>09211 632002</t>
  </si>
  <si>
    <t>09211 632003</t>
  </si>
  <si>
    <t>09211 633001</t>
  </si>
  <si>
    <t>09211 633004</t>
  </si>
  <si>
    <t>09211 633006001</t>
  </si>
  <si>
    <t>09211 633006002</t>
  </si>
  <si>
    <t>09211 633006003</t>
  </si>
  <si>
    <t>09211 633006004</t>
  </si>
  <si>
    <t>09211 633006005</t>
  </si>
  <si>
    <t>09211 633006006</t>
  </si>
  <si>
    <t>09211 633006007</t>
  </si>
  <si>
    <t>09211 633009001</t>
  </si>
  <si>
    <t>09211 633009002</t>
  </si>
  <si>
    <t>09211 633009003</t>
  </si>
  <si>
    <t>09211 633009004</t>
  </si>
  <si>
    <t>09211 633009005</t>
  </si>
  <si>
    <t>09211 614000</t>
  </si>
  <si>
    <t>09211 633009</t>
  </si>
  <si>
    <t>09211 633010</t>
  </si>
  <si>
    <t>09211 634004</t>
  </si>
  <si>
    <t>09211 633015</t>
  </si>
  <si>
    <t>09211 635002</t>
  </si>
  <si>
    <t>09211 635004</t>
  </si>
  <si>
    <t>09211 635006</t>
  </si>
  <si>
    <t>09211 635009</t>
  </si>
  <si>
    <t>09211 637001</t>
  </si>
  <si>
    <t>09211 63700105</t>
  </si>
  <si>
    <t>09211 637003</t>
  </si>
  <si>
    <t>09211 637004</t>
  </si>
  <si>
    <t>09211 637006</t>
  </si>
  <si>
    <t>09211 637012</t>
  </si>
  <si>
    <t>09211 637014</t>
  </si>
  <si>
    <t>09211 637015</t>
  </si>
  <si>
    <t>09211 637016</t>
  </si>
  <si>
    <t>09211 637027</t>
  </si>
  <si>
    <t>09211 642013</t>
  </si>
  <si>
    <t>09211 642015</t>
  </si>
  <si>
    <t>09121 637031</t>
  </si>
  <si>
    <t>pokuty a penále</t>
  </si>
  <si>
    <t>09121614 001</t>
  </si>
  <si>
    <t>mimoriadne odmeny</t>
  </si>
  <si>
    <t>09211 637031</t>
  </si>
  <si>
    <t>09502 612 002</t>
  </si>
  <si>
    <t>kreditový príplatok</t>
  </si>
  <si>
    <t>09502 614</t>
  </si>
  <si>
    <t>09502 642015</t>
  </si>
  <si>
    <t>náhrady</t>
  </si>
  <si>
    <t>nenormatívne - vzdelávacie poukazy</t>
  </si>
  <si>
    <t>nenormatívne - dopravné</t>
  </si>
  <si>
    <t>nenormatívne - sociálne znevýhodnené</t>
  </si>
  <si>
    <t>0912161400000</t>
  </si>
  <si>
    <t>09121614000002</t>
  </si>
  <si>
    <t>09121 633009 006</t>
  </si>
  <si>
    <t>09121 633009 007</t>
  </si>
  <si>
    <t>09121 614000 001</t>
  </si>
  <si>
    <t>učebnice</t>
  </si>
  <si>
    <t>09211 614000000</t>
  </si>
  <si>
    <t>09211 614000002</t>
  </si>
  <si>
    <t>nenormatívne - havárie</t>
  </si>
  <si>
    <t>nenormatívne - na učebnice</t>
  </si>
  <si>
    <t>nenormatívne - lyžiarsky kurz</t>
  </si>
  <si>
    <t>nevyčerpané FP ŠR  z min.rokov</t>
  </si>
  <si>
    <t>09211 63700101</t>
  </si>
  <si>
    <t>lyžiarky kurz</t>
  </si>
  <si>
    <t>nenormatívne - škola v prírode</t>
  </si>
  <si>
    <t>Zdrav.poist.-VšZP  - vrátky</t>
  </si>
  <si>
    <t>Ostatné ZP - vrátky</t>
  </si>
  <si>
    <t xml:space="preserve">09502 612 </t>
  </si>
  <si>
    <t>príplatok za riadenie</t>
  </si>
  <si>
    <t>09121 637001 001</t>
  </si>
  <si>
    <t>pošt.služby-známky,pošt.</t>
  </si>
  <si>
    <t>09121632005</t>
  </si>
  <si>
    <t>telefón, mobil</t>
  </si>
  <si>
    <t>09121622</t>
  </si>
  <si>
    <t>09121624</t>
  </si>
  <si>
    <t>Zdrav.poist.-ost.ZP - vrátky</t>
  </si>
  <si>
    <t>09502 611 - vrátky</t>
  </si>
  <si>
    <t>Vrátky z RZZP za zamestnanca</t>
  </si>
  <si>
    <t>nenormatívne - odchodné</t>
  </si>
  <si>
    <t>72g</t>
  </si>
  <si>
    <t>72j</t>
  </si>
  <si>
    <t>lyžiarksy kurz - platiaci žiaci</t>
  </si>
  <si>
    <t>FP od obce pre ŠKD</t>
  </si>
  <si>
    <t>FP pre ŠKD z vl. Príjmov</t>
  </si>
  <si>
    <t>lyžiarsky kurz - platiaci žiaci</t>
  </si>
  <si>
    <t>ZP Ostatné  - vrátky</t>
  </si>
  <si>
    <t xml:space="preserve">FP od obce   </t>
  </si>
  <si>
    <t>vlastné FP na ŠKD</t>
  </si>
  <si>
    <t>nevyčerpanie FP</t>
  </si>
  <si>
    <t>vlastné</t>
  </si>
  <si>
    <t>SPOLU normatívne</t>
  </si>
  <si>
    <t>SPOLU nenormatívne</t>
  </si>
  <si>
    <t>FP  z vl. Príjmov</t>
  </si>
  <si>
    <t>ÚPSVaR - projekt "Pracuj v šk. kuchyni"</t>
  </si>
  <si>
    <t>FP vlastné - preplatok</t>
  </si>
  <si>
    <t>09121 635 004</t>
  </si>
  <si>
    <t>Údržba prev. sprojov, zar,. príst.</t>
  </si>
  <si>
    <t>1AC1</t>
  </si>
  <si>
    <t>1AC2</t>
  </si>
  <si>
    <t>EU- projekt "Inklúzia na ZŠ"</t>
  </si>
  <si>
    <t>ŠR - projejt "Inklúzia na ZŠ"</t>
  </si>
  <si>
    <t>04120</t>
  </si>
  <si>
    <t>Projekt "Pracuj v šk. kuchyni"</t>
  </si>
  <si>
    <t>04120 623</t>
  </si>
  <si>
    <t>04120 611</t>
  </si>
  <si>
    <t>04120 625001</t>
  </si>
  <si>
    <t>04120 625002</t>
  </si>
  <si>
    <t>04120 625003</t>
  </si>
  <si>
    <t>04120 625004</t>
  </si>
  <si>
    <t>04120 625005</t>
  </si>
  <si>
    <t>04120 625007</t>
  </si>
  <si>
    <t>04120 633010</t>
  </si>
  <si>
    <t>EÚ - Projekt "Inklúzia na ZŠ"</t>
  </si>
  <si>
    <t>A1C1</t>
  </si>
  <si>
    <t>04120 632</t>
  </si>
  <si>
    <t>energie</t>
  </si>
  <si>
    <t>ŠR - Projekt "Inklúzia na ZŠ"</t>
  </si>
  <si>
    <t>A1C2</t>
  </si>
  <si>
    <t>04120 621</t>
  </si>
  <si>
    <t>spolu</t>
  </si>
  <si>
    <t>Rozpočtové príjmy</t>
  </si>
  <si>
    <t>ÚPSVaR - projekt "Pracuj v šk. kuch."</t>
  </si>
  <si>
    <t>09121621 000 001</t>
  </si>
  <si>
    <t xml:space="preserve">Vzdel. Poukazy - VšZP </t>
  </si>
  <si>
    <t>09211 621 000 001</t>
  </si>
  <si>
    <t>09121623 000 001</t>
  </si>
  <si>
    <t>Vzdelávacie poukazy -Ostatné ZP</t>
  </si>
  <si>
    <t>09211 623 000 001</t>
  </si>
  <si>
    <t>09121625001</t>
  </si>
  <si>
    <t>09121625001 001</t>
  </si>
  <si>
    <t>Vzdelávacie poukazy- SP-NP</t>
  </si>
  <si>
    <t xml:space="preserve">Vzdelávacie  poukazy -VšZP </t>
  </si>
  <si>
    <t>09211 625001 001</t>
  </si>
  <si>
    <t>Vzdelávacie poukazy SP-NP</t>
  </si>
  <si>
    <t>09121625002 001</t>
  </si>
  <si>
    <t>Vzdelávacie poukazy SP-SP</t>
  </si>
  <si>
    <t>09211 625002 001</t>
  </si>
  <si>
    <t>09121 625004 001</t>
  </si>
  <si>
    <t>Vzdelávacie poukazy SP-IP</t>
  </si>
  <si>
    <t>09211 625004 001</t>
  </si>
  <si>
    <t>09121 625005 001</t>
  </si>
  <si>
    <t>Vzdelávacie poukazy SP-PvN</t>
  </si>
  <si>
    <t>09211 625005 001</t>
  </si>
  <si>
    <t>09121 625007 001</t>
  </si>
  <si>
    <t>Vzdelávacie poukazy SP-RFS</t>
  </si>
  <si>
    <t>09211 625007 001</t>
  </si>
  <si>
    <t>09211 625003 001</t>
  </si>
  <si>
    <t>Vzdelávacie poukazy SP-ZÚP</t>
  </si>
  <si>
    <t>09121 625003 001</t>
  </si>
  <si>
    <t>Rozpočtové výdavky</t>
  </si>
  <si>
    <t>odmeny zamest. mimo PP</t>
  </si>
  <si>
    <t>údržba VT, softwaru</t>
  </si>
  <si>
    <t>OOPP</t>
  </si>
  <si>
    <t>vzdel. poukazy-šk.pomôcky</t>
  </si>
  <si>
    <t>vzdel. poukazy- odmeny</t>
  </si>
  <si>
    <t>dopr. žiakov-nevyč.FP z min. r.</t>
  </si>
  <si>
    <t>Vzdel. poukazy - Ostatné ZP</t>
  </si>
  <si>
    <t>R 2023</t>
  </si>
  <si>
    <t>rozpočet po zmenách</t>
  </si>
  <si>
    <t>0912 632002 155</t>
  </si>
  <si>
    <t>09121633004 155</t>
  </si>
  <si>
    <t>09121 633006 155</t>
  </si>
  <si>
    <t>ochr., dezinfekč.a čistiace prostr.</t>
  </si>
  <si>
    <t>09121 635 004 155</t>
  </si>
  <si>
    <t>09211 633004 155</t>
  </si>
  <si>
    <t>09211 633006 155</t>
  </si>
  <si>
    <t>ochr. dezinfekč. a čistiace potreby</t>
  </si>
  <si>
    <t>09211 633009 006</t>
  </si>
  <si>
    <t>09211 633009 007</t>
  </si>
  <si>
    <t>09211 633010 155</t>
  </si>
  <si>
    <t>09211 635004 155</t>
  </si>
  <si>
    <t>09121 633010 155</t>
  </si>
  <si>
    <t>šk.pomôcky</t>
  </si>
  <si>
    <t>09121 642013</t>
  </si>
  <si>
    <t>R 2024</t>
  </si>
  <si>
    <t>nenormatívne - špecifiká</t>
  </si>
  <si>
    <t>FP vlastné - iné</t>
  </si>
  <si>
    <t>FP vlastné - odmena za zostatok na účte</t>
  </si>
  <si>
    <t>09211 633001 155</t>
  </si>
  <si>
    <t>príp. za činn. Uvádz. Uč.</t>
  </si>
  <si>
    <t>09211 633002</t>
  </si>
  <si>
    <t>09211 633002 155</t>
  </si>
  <si>
    <t>prevod účelových FP</t>
  </si>
  <si>
    <t>SP 2022</t>
  </si>
  <si>
    <t>R 2025</t>
  </si>
  <si>
    <t>nenormatívne - asistenti</t>
  </si>
  <si>
    <t>EU- projekt "Inklúzia na ZŠ"+NP</t>
  </si>
  <si>
    <t>ŠR - projejt "Inklúzia na ZŠ"+NP</t>
  </si>
  <si>
    <t>1AC3</t>
  </si>
  <si>
    <t>EU - NP jednorázový príspevok</t>
  </si>
  <si>
    <t>ŠR - NP jednorázový príspevok</t>
  </si>
  <si>
    <t>Pro rata - NP jednorázový príspevok</t>
  </si>
  <si>
    <t>1PO1</t>
  </si>
  <si>
    <t>1PO2</t>
  </si>
  <si>
    <t>11UA</t>
  </si>
  <si>
    <t>Príspevok na eduk. Publik. (bez DPH)</t>
  </si>
  <si>
    <t>Príspevok na eduk. Publik. (na úhradu DPH)</t>
  </si>
  <si>
    <t>Príspevok pre odídencov z Ukrajiny</t>
  </si>
  <si>
    <t>rekonštrukcia a modernizácia stavby</t>
  </si>
  <si>
    <t>nevyčerpané FP vlastné  z min.rokov</t>
  </si>
  <si>
    <t>nevyčerp. FP - asistenti</t>
  </si>
  <si>
    <t>nevyčerpané - asistenti</t>
  </si>
  <si>
    <t>lyžiarsky kurz</t>
  </si>
  <si>
    <t>09</t>
  </si>
  <si>
    <t>09121 633 009</t>
  </si>
  <si>
    <t>09211 633 009</t>
  </si>
  <si>
    <t>Edukačné publikácie (bez DPH)</t>
  </si>
  <si>
    <t>09121 633 009 001</t>
  </si>
  <si>
    <t>Edukačné pub. (na úhradu DPH)</t>
  </si>
  <si>
    <t>09211 633 009 001</t>
  </si>
  <si>
    <t>Edukačné publ. (na úhradu DPH)</t>
  </si>
  <si>
    <t xml:space="preserve">09 </t>
  </si>
  <si>
    <t>príspevok na špecifiká - Ukrajina</t>
  </si>
  <si>
    <t xml:space="preserve">09121 637004 </t>
  </si>
  <si>
    <t>Zdrav.poist.-VšZP</t>
  </si>
  <si>
    <t>NP "Pomáhajúce profesie"</t>
  </si>
  <si>
    <t>09121 633 006</t>
  </si>
  <si>
    <t>90211 633 006</t>
  </si>
  <si>
    <t>Všeobecný materiál</t>
  </si>
  <si>
    <t>Zdrav.poist- Vš/ZP</t>
  </si>
  <si>
    <t>09211 633 006</t>
  </si>
  <si>
    <t>09502 637015</t>
  </si>
  <si>
    <t>poistné</t>
  </si>
  <si>
    <t>09500</t>
  </si>
  <si>
    <t>Kapitálový rozpočet</t>
  </si>
  <si>
    <t>09500 717002</t>
  </si>
  <si>
    <t>Rekonštrukcia a modernizácia stavieb</t>
  </si>
  <si>
    <t>asistenti</t>
  </si>
  <si>
    <t>R 2026</t>
  </si>
  <si>
    <t>SP 2023</t>
  </si>
  <si>
    <t>3AC1</t>
  </si>
  <si>
    <t>3AC2</t>
  </si>
  <si>
    <t>3AC3</t>
  </si>
  <si>
    <t>1BB1</t>
  </si>
  <si>
    <t>1BB2</t>
  </si>
  <si>
    <t>učebnice - platiaci žiaci</t>
  </si>
  <si>
    <t>72e</t>
  </si>
  <si>
    <t>poistné plnenie - úrazové poistenie ŠKOLÁK</t>
  </si>
  <si>
    <t>nenormatívne - digitálna transformácia</t>
  </si>
  <si>
    <t>úrazové poistenie ŠKOLÁK - plnenie</t>
  </si>
  <si>
    <t>3BB1</t>
  </si>
  <si>
    <t>3BB2</t>
  </si>
  <si>
    <t>kanc.potreby - preddavok na rok 2024</t>
  </si>
  <si>
    <t>hyg. a čist. - preddavok na rok 2024</t>
  </si>
  <si>
    <t>09121 633009 08</t>
  </si>
  <si>
    <t>digitálna transformácia</t>
  </si>
  <si>
    <t>09121 637015 01</t>
  </si>
  <si>
    <t>poistenie majetku</t>
  </si>
  <si>
    <t>09121 637 016</t>
  </si>
  <si>
    <t>poistné žiakov - plnenie</t>
  </si>
  <si>
    <t>učebnice -platiaci žiaci</t>
  </si>
  <si>
    <t>kanc. Potreby - preddavok na rok 2024</t>
  </si>
  <si>
    <t>09211 633009 08</t>
  </si>
  <si>
    <t>09211 637015 001</t>
  </si>
  <si>
    <t>poistenie žiakov - plnenie</t>
  </si>
  <si>
    <t>04121 611</t>
  </si>
  <si>
    <t>04121 621</t>
  </si>
  <si>
    <t>04121 623</t>
  </si>
  <si>
    <t>04121 625001</t>
  </si>
  <si>
    <t>04121 625002</t>
  </si>
  <si>
    <t>04121 625003</t>
  </si>
  <si>
    <t>04121 625004</t>
  </si>
  <si>
    <t>04121 625005</t>
  </si>
  <si>
    <t>04121 625007</t>
  </si>
  <si>
    <t>04121 642015</t>
  </si>
  <si>
    <t>04211 611</t>
  </si>
  <si>
    <t>04211 621</t>
  </si>
  <si>
    <t>04211 623</t>
  </si>
  <si>
    <t>04211 625001</t>
  </si>
  <si>
    <t>04211 625002</t>
  </si>
  <si>
    <t>04211 625003</t>
  </si>
  <si>
    <t>04211 625004</t>
  </si>
  <si>
    <t>04211 625005</t>
  </si>
  <si>
    <t>04211 625007</t>
  </si>
  <si>
    <t>04211 642015</t>
  </si>
  <si>
    <t>04121+04211</t>
  </si>
  <si>
    <t>04121 632001</t>
  </si>
  <si>
    <t>04121 633006</t>
  </si>
  <si>
    <t>04211 632001</t>
  </si>
  <si>
    <t>04211 633006</t>
  </si>
  <si>
    <t>09121 611 000</t>
  </si>
  <si>
    <t>09211 611 000</t>
  </si>
  <si>
    <t>09211 633002 001</t>
  </si>
  <si>
    <t>výpočtová technika - preddavok</t>
  </si>
  <si>
    <t>09121 632 002 001</t>
  </si>
  <si>
    <t>09121 632001 001</t>
  </si>
  <si>
    <t>nevyčerpané - energie - preddavok</t>
  </si>
  <si>
    <t>09211 632001 001</t>
  </si>
  <si>
    <t>uč. a kompenz. - nevyčerpané FP</t>
  </si>
  <si>
    <t>72j+72e</t>
  </si>
  <si>
    <t xml:space="preserve">Rozpočet  Základnej školy Ruskov na roky  2024 - 2026 </t>
  </si>
  <si>
    <t>Rozpočet Základnej školy Ruskov na roky 2024 -2026</t>
  </si>
  <si>
    <t xml:space="preserve">Rozpočet Základnej školy Ruskov na roky  2024 - 2026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</si>
</sst>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2"/>
      <name val="Times New Roman"/>
      <charset val="238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u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  <charset val="238"/>
    </font>
    <font>
      <sz val="12"/>
      <name val="Times New Roman"/>
      <family val="1"/>
    </font>
    <font>
      <sz val="9"/>
      <name val="Times New Roman"/>
      <family val="1"/>
    </font>
    <font>
      <i/>
      <sz val="11"/>
      <color indexed="8"/>
      <name val="Calibri"/>
      <family val="2"/>
      <charset val="238"/>
    </font>
    <font>
      <b/>
      <sz val="8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sz val="10"/>
      <name val="Tw Cen MT Condensed"/>
      <family val="2"/>
      <charset val="238"/>
    </font>
    <font>
      <b/>
      <u/>
      <sz val="10"/>
      <name val="Tw Cen MT Condensed"/>
      <family val="2"/>
      <charset val="238"/>
    </font>
    <font>
      <u/>
      <sz val="10"/>
      <name val="Tw Cen MT Condensed"/>
      <family val="2"/>
      <charset val="238"/>
    </font>
    <font>
      <b/>
      <sz val="10"/>
      <name val="Tw Cen MT Condensed"/>
      <family val="2"/>
      <charset val="238"/>
    </font>
    <font>
      <b/>
      <i/>
      <sz val="10"/>
      <name val="Tw Cen MT Condensed"/>
      <family val="2"/>
      <charset val="238"/>
    </font>
    <font>
      <i/>
      <sz val="10"/>
      <name val="Tw Cen MT Condensed"/>
      <family val="2"/>
      <charset val="238"/>
    </font>
    <font>
      <i/>
      <sz val="10"/>
      <color indexed="8"/>
      <name val="Tw Cen MT Condensed"/>
      <family val="2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</font>
    <font>
      <sz val="12"/>
      <color rgb="FFFF0000"/>
      <name val="Times New Roman"/>
      <family val="1"/>
      <charset val="238"/>
    </font>
    <font>
      <b/>
      <sz val="10"/>
      <color rgb="FFFF0000"/>
      <name val="Tw Cen MT Condensed"/>
      <family val="2"/>
      <charset val="238"/>
    </font>
    <font>
      <sz val="10"/>
      <color rgb="FFFF0000"/>
      <name val="Tw Cen MT Condensed"/>
      <family val="2"/>
      <charset val="238"/>
    </font>
    <font>
      <b/>
      <i/>
      <sz val="10"/>
      <color rgb="FFFF0000"/>
      <name val="Tw Cen MT Condensed"/>
      <family val="2"/>
      <charset val="238"/>
    </font>
    <font>
      <b/>
      <sz val="8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2" borderId="0" xfId="0" applyFont="1" applyFill="1"/>
    <xf numFmtId="0" fontId="0" fillId="0" borderId="0" xfId="0" applyFill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Font="1" applyBorder="1"/>
    <xf numFmtId="0" fontId="0" fillId="3" borderId="0" xfId="0" applyFill="1"/>
    <xf numFmtId="0" fontId="0" fillId="0" borderId="0" xfId="0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3" fillId="0" borderId="5" xfId="0" applyFont="1" applyBorder="1"/>
    <xf numFmtId="0" fontId="6" fillId="0" borderId="2" xfId="0" applyFont="1" applyBorder="1"/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Fill="1" applyBorder="1" applyAlignment="1">
      <alignment horizontal="left"/>
    </xf>
    <xf numFmtId="0" fontId="1" fillId="3" borderId="10" xfId="0" applyFont="1" applyFill="1" applyBorder="1"/>
    <xf numFmtId="0" fontId="1" fillId="3" borderId="11" xfId="0" applyFont="1" applyFill="1" applyBorder="1" applyAlignment="1">
      <alignment horizontal="left"/>
    </xf>
    <xf numFmtId="49" fontId="2" fillId="0" borderId="12" xfId="0" applyNumberFormat="1" applyFont="1" applyBorder="1" applyAlignment="1">
      <alignment horizontal="center" textRotation="90"/>
    </xf>
    <xf numFmtId="0" fontId="2" fillId="0" borderId="13" xfId="0" applyFont="1" applyBorder="1" applyAlignment="1">
      <alignment horizontal="center"/>
    </xf>
    <xf numFmtId="0" fontId="1" fillId="0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3" borderId="18" xfId="0" applyFont="1" applyFill="1" applyBorder="1"/>
    <xf numFmtId="0" fontId="2" fillId="2" borderId="19" xfId="0" applyFont="1" applyFill="1" applyBorder="1"/>
    <xf numFmtId="0" fontId="6" fillId="4" borderId="5" xfId="0" applyFont="1" applyFill="1" applyBorder="1"/>
    <xf numFmtId="0" fontId="7" fillId="4" borderId="2" xfId="0" applyFont="1" applyFill="1" applyBorder="1"/>
    <xf numFmtId="0" fontId="0" fillId="4" borderId="0" xfId="0" applyFill="1"/>
    <xf numFmtId="0" fontId="2" fillId="0" borderId="0" xfId="0" applyFont="1" applyBorder="1" applyAlignment="1">
      <alignment horizontal="right"/>
    </xf>
    <xf numFmtId="0" fontId="6" fillId="0" borderId="2" xfId="0" applyFont="1" applyFill="1" applyBorder="1"/>
    <xf numFmtId="0" fontId="6" fillId="0" borderId="5" xfId="0" applyFont="1" applyFill="1" applyBorder="1"/>
    <xf numFmtId="0" fontId="0" fillId="0" borderId="0" xfId="0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2" xfId="0" applyFont="1" applyFill="1" applyBorder="1"/>
    <xf numFmtId="0" fontId="3" fillId="0" borderId="0" xfId="0" applyFont="1" applyFill="1" applyBorder="1"/>
    <xf numFmtId="0" fontId="3" fillId="0" borderId="5" xfId="0" applyFont="1" applyFill="1" applyBorder="1"/>
    <xf numFmtId="0" fontId="9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1" fillId="0" borderId="0" xfId="0" applyFont="1" applyBorder="1" applyAlignment="1">
      <alignment horizontal="left"/>
    </xf>
    <xf numFmtId="0" fontId="3" fillId="0" borderId="0" xfId="0" applyFont="1" applyFill="1"/>
    <xf numFmtId="0" fontId="10" fillId="0" borderId="0" xfId="0" applyFont="1" applyFill="1"/>
    <xf numFmtId="0" fontId="9" fillId="0" borderId="0" xfId="0" applyFont="1" applyFill="1"/>
    <xf numFmtId="0" fontId="11" fillId="0" borderId="0" xfId="0" applyFont="1"/>
    <xf numFmtId="2" fontId="1" fillId="0" borderId="6" xfId="0" applyNumberFormat="1" applyFont="1" applyBorder="1" applyAlignment="1">
      <alignment horizontal="right"/>
    </xf>
    <xf numFmtId="2" fontId="1" fillId="0" borderId="20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2" fontId="1" fillId="3" borderId="18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right"/>
    </xf>
    <xf numFmtId="0" fontId="7" fillId="4" borderId="0" xfId="0" applyFont="1" applyFill="1" applyBorder="1"/>
    <xf numFmtId="0" fontId="1" fillId="0" borderId="2" xfId="0" applyFont="1" applyBorder="1"/>
    <xf numFmtId="0" fontId="1" fillId="0" borderId="5" xfId="0" applyFont="1" applyBorder="1"/>
    <xf numFmtId="0" fontId="1" fillId="0" borderId="21" xfId="0" applyFont="1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6" fillId="4" borderId="0" xfId="0" applyFont="1" applyFill="1" applyBorder="1"/>
    <xf numFmtId="0" fontId="1" fillId="0" borderId="25" xfId="0" applyFont="1" applyBorder="1" applyAlignment="1">
      <alignment horizontal="center"/>
    </xf>
    <xf numFmtId="2" fontId="1" fillId="0" borderId="26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2" fontId="1" fillId="0" borderId="28" xfId="0" applyNumberFormat="1" applyFont="1" applyBorder="1" applyAlignment="1">
      <alignment horizontal="right"/>
    </xf>
    <xf numFmtId="2" fontId="1" fillId="0" borderId="29" xfId="0" applyNumberFormat="1" applyFont="1" applyBorder="1" applyAlignment="1">
      <alignment horizontal="right"/>
    </xf>
    <xf numFmtId="2" fontId="1" fillId="3" borderId="30" xfId="0" applyNumberFormat="1" applyFont="1" applyFill="1" applyBorder="1" applyAlignment="1">
      <alignment horizontal="right"/>
    </xf>
    <xf numFmtId="4" fontId="0" fillId="0" borderId="0" xfId="0" applyNumberFormat="1"/>
    <xf numFmtId="1" fontId="0" fillId="0" borderId="0" xfId="0" applyNumberFormat="1" applyBorder="1"/>
    <xf numFmtId="0" fontId="1" fillId="0" borderId="4" xfId="0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2" fontId="1" fillId="0" borderId="32" xfId="0" applyNumberFormat="1" applyFont="1" applyFill="1" applyBorder="1" applyAlignment="1">
      <alignment horizontal="right"/>
    </xf>
    <xf numFmtId="0" fontId="22" fillId="0" borderId="0" xfId="0" applyFont="1"/>
    <xf numFmtId="0" fontId="2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2" fontId="1" fillId="0" borderId="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13" fillId="0" borderId="0" xfId="0" applyFont="1"/>
    <xf numFmtId="2" fontId="1" fillId="0" borderId="32" xfId="0" applyNumberFormat="1" applyFont="1" applyBorder="1" applyAlignment="1">
      <alignment horizontal="right"/>
    </xf>
    <xf numFmtId="4" fontId="1" fillId="6" borderId="0" xfId="0" applyNumberFormat="1" applyFont="1" applyFill="1" applyBorder="1" applyAlignment="1">
      <alignment horizontal="right"/>
    </xf>
    <xf numFmtId="49" fontId="2" fillId="0" borderId="33" xfId="0" applyNumberFormat="1" applyFont="1" applyBorder="1" applyAlignment="1">
      <alignment horizontal="center" textRotation="90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1" fillId="0" borderId="34" xfId="0" applyFont="1" applyBorder="1"/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35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/>
    <xf numFmtId="3" fontId="12" fillId="0" borderId="0" xfId="0" applyNumberFormat="1" applyFont="1" applyAlignment="1"/>
    <xf numFmtId="3" fontId="1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1" fillId="6" borderId="15" xfId="0" applyFont="1" applyFill="1" applyBorder="1"/>
    <xf numFmtId="0" fontId="1" fillId="6" borderId="16" xfId="0" applyFont="1" applyFill="1" applyBorder="1" applyAlignment="1">
      <alignment horizontal="left"/>
    </xf>
    <xf numFmtId="0" fontId="1" fillId="6" borderId="19" xfId="0" applyFont="1" applyFill="1" applyBorder="1"/>
    <xf numFmtId="2" fontId="1" fillId="6" borderId="18" xfId="0" applyNumberFormat="1" applyFont="1" applyFill="1" applyBorder="1" applyAlignment="1">
      <alignment horizontal="right"/>
    </xf>
    <xf numFmtId="2" fontId="1" fillId="6" borderId="30" xfId="0" applyNumberFormat="1" applyFont="1" applyFill="1" applyBorder="1" applyAlignment="1">
      <alignment horizontal="right"/>
    </xf>
    <xf numFmtId="0" fontId="1" fillId="0" borderId="36" xfId="0" applyFont="1" applyBorder="1" applyAlignment="1">
      <alignment horizontal="center"/>
    </xf>
    <xf numFmtId="3" fontId="0" fillId="0" borderId="0" xfId="0" applyNumberFormat="1"/>
    <xf numFmtId="3" fontId="1" fillId="6" borderId="0" xfId="0" applyNumberFormat="1" applyFont="1" applyFill="1" applyBorder="1" applyAlignment="1">
      <alignment horizontal="right"/>
    </xf>
    <xf numFmtId="1" fontId="22" fillId="0" borderId="0" xfId="0" applyNumberFormat="1" applyFont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6" borderId="0" xfId="0" applyFill="1" applyBorder="1" applyAlignment="1">
      <alignment horizontal="right"/>
    </xf>
    <xf numFmtId="0" fontId="0" fillId="6" borderId="0" xfId="0" applyFill="1" applyBorder="1"/>
    <xf numFmtId="1" fontId="23" fillId="0" borderId="0" xfId="0" applyNumberFormat="1" applyFont="1" applyBorder="1"/>
    <xf numFmtId="2" fontId="1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Fill="1"/>
    <xf numFmtId="0" fontId="15" fillId="0" borderId="0" xfId="0" applyFont="1"/>
    <xf numFmtId="2" fontId="14" fillId="0" borderId="0" xfId="0" applyNumberFormat="1" applyFont="1"/>
    <xf numFmtId="1" fontId="14" fillId="0" borderId="0" xfId="0" applyNumberFormat="1" applyFont="1"/>
    <xf numFmtId="0" fontId="17" fillId="0" borderId="0" xfId="0" applyFont="1" applyAlignment="1">
      <alignment horizontal="center"/>
    </xf>
    <xf numFmtId="0" fontId="17" fillId="0" borderId="27" xfId="0" applyFont="1" applyBorder="1" applyAlignment="1">
      <alignment horizontal="center"/>
    </xf>
    <xf numFmtId="0" fontId="14" fillId="0" borderId="0" xfId="0" applyFont="1" applyFill="1" applyBorder="1"/>
    <xf numFmtId="0" fontId="17" fillId="0" borderId="37" xfId="0" applyFont="1" applyBorder="1" applyAlignment="1">
      <alignment horizontal="center" textRotation="90"/>
    </xf>
    <xf numFmtId="0" fontId="17" fillId="0" borderId="1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2" fontId="14" fillId="0" borderId="0" xfId="0" applyNumberFormat="1" applyFont="1" applyFill="1" applyBorder="1"/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7" fillId="0" borderId="38" xfId="0" applyNumberFormat="1" applyFont="1" applyBorder="1" applyAlignment="1">
      <alignment horizontal="center"/>
    </xf>
    <xf numFmtId="0" fontId="17" fillId="0" borderId="37" xfId="0" applyFont="1" applyBorder="1" applyAlignment="1">
      <alignment horizontal="right" textRotation="90"/>
    </xf>
    <xf numFmtId="0" fontId="18" fillId="0" borderId="0" xfId="0" applyFont="1" applyBorder="1" applyAlignment="1">
      <alignment horizontal="center"/>
    </xf>
    <xf numFmtId="0" fontId="14" fillId="0" borderId="0" xfId="0" applyFont="1" applyBorder="1"/>
    <xf numFmtId="0" fontId="18" fillId="0" borderId="39" xfId="0" applyFont="1" applyFill="1" applyBorder="1" applyAlignment="1">
      <alignment horizontal="right"/>
    </xf>
    <xf numFmtId="49" fontId="18" fillId="5" borderId="10" xfId="0" applyNumberFormat="1" applyFont="1" applyFill="1" applyBorder="1" applyAlignment="1">
      <alignment horizontal="left"/>
    </xf>
    <xf numFmtId="0" fontId="18" fillId="5" borderId="40" xfId="0" applyFont="1" applyFill="1" applyBorder="1" applyAlignment="1">
      <alignment horizontal="left"/>
    </xf>
    <xf numFmtId="2" fontId="18" fillId="5" borderId="40" xfId="0" applyNumberFormat="1" applyFont="1" applyFill="1" applyBorder="1"/>
    <xf numFmtId="2" fontId="18" fillId="5" borderId="41" xfId="0" applyNumberFormat="1" applyFont="1" applyFill="1" applyBorder="1"/>
    <xf numFmtId="0" fontId="18" fillId="0" borderId="0" xfId="0" applyFont="1" applyBorder="1"/>
    <xf numFmtId="0" fontId="18" fillId="0" borderId="0" xfId="0" applyFont="1" applyFill="1" applyBorder="1"/>
    <xf numFmtId="0" fontId="14" fillId="0" borderId="36" xfId="0" applyFont="1" applyBorder="1" applyAlignment="1">
      <alignment horizontal="right"/>
    </xf>
    <xf numFmtId="49" fontId="14" fillId="0" borderId="14" xfId="0" applyNumberFormat="1" applyFont="1" applyBorder="1"/>
    <xf numFmtId="0" fontId="14" fillId="0" borderId="0" xfId="0" applyFont="1" applyBorder="1" applyAlignment="1">
      <alignment horizontal="right"/>
    </xf>
    <xf numFmtId="2" fontId="14" fillId="0" borderId="0" xfId="0" applyNumberFormat="1" applyFont="1" applyBorder="1"/>
    <xf numFmtId="2" fontId="14" fillId="0" borderId="38" xfId="0" applyNumberFormat="1" applyFont="1" applyBorder="1"/>
    <xf numFmtId="0" fontId="14" fillId="0" borderId="42" xfId="0" applyFont="1" applyBorder="1" applyAlignment="1">
      <alignment horizontal="right"/>
    </xf>
    <xf numFmtId="49" fontId="14" fillId="0" borderId="43" xfId="0" applyNumberFormat="1" applyFont="1" applyBorder="1" applyAlignment="1">
      <alignment horizontal="left"/>
    </xf>
    <xf numFmtId="0" fontId="14" fillId="0" borderId="44" xfId="0" applyFont="1" applyBorder="1" applyAlignment="1">
      <alignment horizontal="right"/>
    </xf>
    <xf numFmtId="2" fontId="14" fillId="0" borderId="44" xfId="0" applyNumberFormat="1" applyFont="1" applyBorder="1"/>
    <xf numFmtId="2" fontId="14" fillId="0" borderId="45" xfId="0" applyNumberFormat="1" applyFont="1" applyBorder="1"/>
    <xf numFmtId="0" fontId="14" fillId="0" borderId="8" xfId="0" applyFont="1" applyBorder="1" applyAlignment="1">
      <alignment horizontal="right"/>
    </xf>
    <xf numFmtId="49" fontId="14" fillId="0" borderId="6" xfId="0" applyNumberFormat="1" applyFont="1" applyBorder="1" applyAlignment="1">
      <alignment horizontal="left"/>
    </xf>
    <xf numFmtId="0" fontId="14" fillId="0" borderId="3" xfId="0" applyFont="1" applyBorder="1" applyAlignment="1">
      <alignment horizontal="right"/>
    </xf>
    <xf numFmtId="2" fontId="14" fillId="0" borderId="6" xfId="0" applyNumberFormat="1" applyFont="1" applyFill="1" applyBorder="1"/>
    <xf numFmtId="2" fontId="14" fillId="0" borderId="6" xfId="0" applyNumberFormat="1" applyFont="1" applyBorder="1"/>
    <xf numFmtId="2" fontId="14" fillId="0" borderId="3" xfId="0" applyNumberFormat="1" applyFont="1" applyBorder="1"/>
    <xf numFmtId="2" fontId="14" fillId="0" borderId="29" xfId="0" applyNumberFormat="1" applyFont="1" applyBorder="1"/>
    <xf numFmtId="2" fontId="14" fillId="0" borderId="3" xfId="0" applyNumberFormat="1" applyFont="1" applyFill="1" applyBorder="1"/>
    <xf numFmtId="2" fontId="14" fillId="0" borderId="29" xfId="0" applyNumberFormat="1" applyFont="1" applyFill="1" applyBorder="1"/>
    <xf numFmtId="49" fontId="14" fillId="0" borderId="6" xfId="0" applyNumberFormat="1" applyFont="1" applyBorder="1"/>
    <xf numFmtId="0" fontId="14" fillId="0" borderId="46" xfId="0" applyFont="1" applyBorder="1" applyAlignment="1">
      <alignment horizontal="right"/>
    </xf>
    <xf numFmtId="49" fontId="14" fillId="0" borderId="47" xfId="0" applyNumberFormat="1" applyFont="1" applyBorder="1"/>
    <xf numFmtId="0" fontId="14" fillId="0" borderId="48" xfId="0" applyFont="1" applyBorder="1" applyAlignment="1">
      <alignment horizontal="right"/>
    </xf>
    <xf numFmtId="2" fontId="14" fillId="0" borderId="47" xfId="0" applyNumberFormat="1" applyFont="1" applyBorder="1"/>
    <xf numFmtId="2" fontId="14" fillId="0" borderId="48" xfId="0" applyNumberFormat="1" applyFont="1" applyBorder="1"/>
    <xf numFmtId="2" fontId="14" fillId="0" borderId="49" xfId="0" applyNumberFormat="1" applyFont="1" applyBorder="1"/>
    <xf numFmtId="0" fontId="14" fillId="0" borderId="37" xfId="0" applyFont="1" applyBorder="1" applyAlignment="1">
      <alignment horizontal="right"/>
    </xf>
    <xf numFmtId="49" fontId="14" fillId="0" borderId="0" xfId="0" applyNumberFormat="1" applyFont="1" applyBorder="1"/>
    <xf numFmtId="2" fontId="18" fillId="5" borderId="0" xfId="0" applyNumberFormat="1" applyFont="1" applyFill="1" applyBorder="1"/>
    <xf numFmtId="1" fontId="14" fillId="0" borderId="0" xfId="0" applyNumberFormat="1" applyFont="1" applyBorder="1"/>
    <xf numFmtId="0" fontId="14" fillId="0" borderId="7" xfId="0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2" fontId="14" fillId="0" borderId="17" xfId="0" applyNumberFormat="1" applyFont="1" applyBorder="1"/>
    <xf numFmtId="1" fontId="14" fillId="0" borderId="17" xfId="0" applyNumberFormat="1" applyFont="1" applyBorder="1"/>
    <xf numFmtId="0" fontId="14" fillId="0" borderId="6" xfId="0" applyFont="1" applyBorder="1" applyAlignment="1">
      <alignment horizontal="right"/>
    </xf>
    <xf numFmtId="1" fontId="14" fillId="0" borderId="6" xfId="0" applyNumberFormat="1" applyFont="1" applyBorder="1"/>
    <xf numFmtId="1" fontId="14" fillId="0" borderId="0" xfId="0" applyNumberFormat="1" applyFont="1" applyFill="1" applyBorder="1"/>
    <xf numFmtId="1" fontId="17" fillId="0" borderId="0" xfId="0" applyNumberFormat="1" applyFont="1" applyFill="1" applyBorder="1"/>
    <xf numFmtId="0" fontId="14" fillId="0" borderId="0" xfId="0" applyFont="1"/>
    <xf numFmtId="0" fontId="14" fillId="0" borderId="26" xfId="0" applyFont="1" applyBorder="1" applyAlignment="1">
      <alignment horizontal="right"/>
    </xf>
    <xf numFmtId="2" fontId="14" fillId="0" borderId="26" xfId="0" applyNumberFormat="1" applyFont="1" applyBorder="1"/>
    <xf numFmtId="1" fontId="14" fillId="0" borderId="26" xfId="0" applyNumberFormat="1" applyFont="1" applyBorder="1"/>
    <xf numFmtId="2" fontId="14" fillId="0" borderId="13" xfId="0" applyNumberFormat="1" applyFont="1" applyBorder="1"/>
    <xf numFmtId="2" fontId="14" fillId="0" borderId="50" xfId="0" applyNumberFormat="1" applyFont="1" applyBorder="1"/>
    <xf numFmtId="2" fontId="14" fillId="0" borderId="4" xfId="0" applyNumberFormat="1" applyFont="1" applyBorder="1"/>
    <xf numFmtId="2" fontId="14" fillId="0" borderId="35" xfId="0" applyNumberFormat="1" applyFont="1" applyBorder="1"/>
    <xf numFmtId="0" fontId="19" fillId="0" borderId="0" xfId="0" applyFont="1" applyFill="1" applyBorder="1"/>
    <xf numFmtId="0" fontId="17" fillId="0" borderId="0" xfId="0" applyFont="1" applyBorder="1"/>
    <xf numFmtId="0" fontId="17" fillId="0" borderId="0" xfId="0" applyFont="1" applyFill="1" applyBorder="1"/>
    <xf numFmtId="0" fontId="20" fillId="0" borderId="0" xfId="0" applyFont="1"/>
    <xf numFmtId="2" fontId="14" fillId="0" borderId="9" xfId="0" applyNumberFormat="1" applyFont="1" applyBorder="1"/>
    <xf numFmtId="1" fontId="14" fillId="0" borderId="9" xfId="0" applyNumberFormat="1" applyFont="1" applyBorder="1"/>
    <xf numFmtId="1" fontId="24" fillId="0" borderId="0" xfId="0" applyNumberFormat="1" applyFont="1" applyFill="1" applyBorder="1"/>
    <xf numFmtId="2" fontId="25" fillId="0" borderId="0" xfId="0" applyNumberFormat="1" applyFont="1"/>
    <xf numFmtId="2" fontId="25" fillId="0" borderId="0" xfId="0" applyNumberFormat="1" applyFont="1" applyBorder="1"/>
    <xf numFmtId="0" fontId="25" fillId="0" borderId="0" xfId="0" applyFont="1" applyBorder="1"/>
    <xf numFmtId="0" fontId="25" fillId="0" borderId="0" xfId="0" applyFont="1"/>
    <xf numFmtId="0" fontId="24" fillId="0" borderId="16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47" xfId="0" applyFont="1" applyBorder="1" applyAlignment="1">
      <alignment horizontal="right"/>
    </xf>
    <xf numFmtId="1" fontId="14" fillId="0" borderId="47" xfId="0" applyNumberFormat="1" applyFont="1" applyBorder="1"/>
    <xf numFmtId="2" fontId="14" fillId="0" borderId="16" xfId="0" applyNumberFormat="1" applyFont="1" applyBorder="1"/>
    <xf numFmtId="2" fontId="14" fillId="6" borderId="2" xfId="0" applyNumberFormat="1" applyFont="1" applyFill="1" applyBorder="1"/>
    <xf numFmtId="2" fontId="14" fillId="6" borderId="17" xfId="0" applyNumberFormat="1" applyFont="1" applyFill="1" applyBorder="1"/>
    <xf numFmtId="2" fontId="14" fillId="6" borderId="5" xfId="0" applyNumberFormat="1" applyFont="1" applyFill="1" applyBorder="1"/>
    <xf numFmtId="2" fontId="14" fillId="6" borderId="6" xfId="0" applyNumberFormat="1" applyFont="1" applyFill="1" applyBorder="1"/>
    <xf numFmtId="1" fontId="14" fillId="6" borderId="17" xfId="0" applyNumberFormat="1" applyFont="1" applyFill="1" applyBorder="1"/>
    <xf numFmtId="1" fontId="14" fillId="6" borderId="6" xfId="0" applyNumberFormat="1" applyFont="1" applyFill="1" applyBorder="1"/>
    <xf numFmtId="1" fontId="14" fillId="0" borderId="16" xfId="0" applyNumberFormat="1" applyFont="1" applyBorder="1"/>
    <xf numFmtId="0" fontId="14" fillId="7" borderId="10" xfId="0" applyFont="1" applyFill="1" applyBorder="1" applyAlignment="1">
      <alignment horizontal="right"/>
    </xf>
    <xf numFmtId="49" fontId="14" fillId="7" borderId="11" xfId="0" applyNumberFormat="1" applyFont="1" applyFill="1" applyBorder="1"/>
    <xf numFmtId="2" fontId="14" fillId="7" borderId="11" xfId="0" applyNumberFormat="1" applyFont="1" applyFill="1" applyBorder="1"/>
    <xf numFmtId="1" fontId="14" fillId="7" borderId="11" xfId="0" applyNumberFormat="1" applyFont="1" applyFill="1" applyBorder="1"/>
    <xf numFmtId="0" fontId="14" fillId="0" borderId="51" xfId="0" applyFont="1" applyBorder="1" applyAlignment="1">
      <alignment horizontal="right"/>
    </xf>
    <xf numFmtId="0" fontId="14" fillId="0" borderId="9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2" fontId="14" fillId="6" borderId="47" xfId="0" applyNumberFormat="1" applyFont="1" applyFill="1" applyBorder="1"/>
    <xf numFmtId="1" fontId="14" fillId="6" borderId="47" xfId="0" applyNumberFormat="1" applyFont="1" applyFill="1" applyBorder="1"/>
    <xf numFmtId="49" fontId="14" fillId="0" borderId="52" xfId="0" applyNumberFormat="1" applyFont="1" applyBorder="1"/>
    <xf numFmtId="49" fontId="14" fillId="0" borderId="53" xfId="0" applyNumberFormat="1" applyFont="1" applyBorder="1"/>
    <xf numFmtId="49" fontId="14" fillId="0" borderId="54" xfId="0" applyNumberFormat="1" applyFont="1" applyBorder="1"/>
    <xf numFmtId="0" fontId="14" fillId="7" borderId="11" xfId="0" applyFont="1" applyFill="1" applyBorder="1" applyAlignment="1">
      <alignment horizontal="right"/>
    </xf>
    <xf numFmtId="0" fontId="14" fillId="6" borderId="43" xfId="0" applyFont="1" applyFill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49" fontId="14" fillId="0" borderId="16" xfId="0" applyNumberFormat="1" applyFont="1" applyBorder="1"/>
    <xf numFmtId="2" fontId="17" fillId="8" borderId="44" xfId="0" applyNumberFormat="1" applyFont="1" applyFill="1" applyBorder="1" applyAlignment="1">
      <alignment horizontal="center"/>
    </xf>
    <xf numFmtId="2" fontId="17" fillId="8" borderId="45" xfId="0" applyNumberFormat="1" applyFont="1" applyFill="1" applyBorder="1" applyAlignment="1">
      <alignment horizontal="center"/>
    </xf>
    <xf numFmtId="2" fontId="17" fillId="8" borderId="19" xfId="0" applyNumberFormat="1" applyFont="1" applyFill="1" applyBorder="1" applyAlignment="1">
      <alignment horizontal="center"/>
    </xf>
    <xf numFmtId="2" fontId="17" fillId="8" borderId="55" xfId="0" applyNumberFormat="1" applyFont="1" applyFill="1" applyBorder="1" applyAlignment="1">
      <alignment horizontal="center"/>
    </xf>
    <xf numFmtId="0" fontId="14" fillId="6" borderId="7" xfId="0" applyFont="1" applyFill="1" applyBorder="1" applyAlignment="1">
      <alignment horizontal="right"/>
    </xf>
    <xf numFmtId="0" fontId="14" fillId="6" borderId="17" xfId="0" applyFont="1" applyFill="1" applyBorder="1" applyAlignment="1">
      <alignment horizontal="right"/>
    </xf>
    <xf numFmtId="0" fontId="17" fillId="9" borderId="33" xfId="0" applyFont="1" applyFill="1" applyBorder="1" applyAlignment="1">
      <alignment horizontal="right"/>
    </xf>
    <xf numFmtId="0" fontId="18" fillId="10" borderId="42" xfId="0" applyFont="1" applyFill="1" applyBorder="1" applyAlignment="1">
      <alignment horizontal="right"/>
    </xf>
    <xf numFmtId="0" fontId="18" fillId="10" borderId="43" xfId="0" applyFont="1" applyFill="1" applyBorder="1" applyAlignment="1">
      <alignment horizontal="right"/>
    </xf>
    <xf numFmtId="2" fontId="18" fillId="10" borderId="43" xfId="0" applyNumberFormat="1" applyFont="1" applyFill="1" applyBorder="1"/>
    <xf numFmtId="0" fontId="18" fillId="0" borderId="0" xfId="0" applyFont="1"/>
    <xf numFmtId="0" fontId="21" fillId="0" borderId="0" xfId="0" applyFont="1" applyBorder="1"/>
    <xf numFmtId="0" fontId="21" fillId="0" borderId="0" xfId="0" applyFont="1"/>
    <xf numFmtId="49" fontId="18" fillId="10" borderId="56" xfId="0" applyNumberFormat="1" applyFont="1" applyFill="1" applyBorder="1"/>
    <xf numFmtId="1" fontId="18" fillId="10" borderId="43" xfId="0" applyNumberFormat="1" applyFont="1" applyFill="1" applyBorder="1"/>
    <xf numFmtId="0" fontId="18" fillId="10" borderId="43" xfId="0" applyFont="1" applyFill="1" applyBorder="1" applyAlignment="1">
      <alignment horizontal="left"/>
    </xf>
    <xf numFmtId="0" fontId="18" fillId="7" borderId="42" xfId="0" applyFont="1" applyFill="1" applyBorder="1" applyAlignment="1">
      <alignment horizontal="right"/>
    </xf>
    <xf numFmtId="0" fontId="18" fillId="7" borderId="43" xfId="0" applyFont="1" applyFill="1" applyBorder="1" applyAlignment="1">
      <alignment horizontal="left"/>
    </xf>
    <xf numFmtId="2" fontId="18" fillId="7" borderId="43" xfId="0" applyNumberFormat="1" applyFont="1" applyFill="1" applyBorder="1"/>
    <xf numFmtId="1" fontId="18" fillId="7" borderId="43" xfId="0" applyNumberFormat="1" applyFont="1" applyFill="1" applyBorder="1"/>
    <xf numFmtId="0" fontId="25" fillId="0" borderId="0" xfId="0" applyFont="1" applyAlignment="1">
      <alignment horizontal="center"/>
    </xf>
    <xf numFmtId="2" fontId="24" fillId="8" borderId="44" xfId="0" applyNumberFormat="1" applyFont="1" applyFill="1" applyBorder="1" applyAlignment="1">
      <alignment horizontal="center"/>
    </xf>
    <xf numFmtId="2" fontId="24" fillId="8" borderId="19" xfId="0" applyNumberFormat="1" applyFont="1" applyFill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2" fontId="26" fillId="5" borderId="40" xfId="0" applyNumberFormat="1" applyFont="1" applyFill="1" applyBorder="1"/>
    <xf numFmtId="2" fontId="25" fillId="0" borderId="44" xfId="0" applyNumberFormat="1" applyFont="1" applyBorder="1"/>
    <xf numFmtId="2" fontId="25" fillId="0" borderId="3" xfId="0" applyNumberFormat="1" applyFont="1" applyBorder="1"/>
    <xf numFmtId="2" fontId="25" fillId="0" borderId="3" xfId="0" applyNumberFormat="1" applyFont="1" applyFill="1" applyBorder="1"/>
    <xf numFmtId="2" fontId="25" fillId="0" borderId="48" xfId="0" applyNumberFormat="1" applyFont="1" applyBorder="1"/>
    <xf numFmtId="1" fontId="25" fillId="0" borderId="17" xfId="0" applyNumberFormat="1" applyFont="1" applyBorder="1"/>
    <xf numFmtId="1" fontId="25" fillId="0" borderId="6" xfId="0" applyNumberFormat="1" applyFont="1" applyBorder="1"/>
    <xf numFmtId="2" fontId="25" fillId="0" borderId="6" xfId="0" applyNumberFormat="1" applyFont="1" applyBorder="1"/>
    <xf numFmtId="1" fontId="25" fillId="0" borderId="26" xfId="0" applyNumberFormat="1" applyFont="1" applyBorder="1"/>
    <xf numFmtId="1" fontId="25" fillId="0" borderId="9" xfId="0" applyNumberFormat="1" applyFont="1" applyBorder="1"/>
    <xf numFmtId="2" fontId="25" fillId="0" borderId="47" xfId="0" applyNumberFormat="1" applyFont="1" applyBorder="1"/>
    <xf numFmtId="2" fontId="25" fillId="6" borderId="17" xfId="0" applyNumberFormat="1" applyFont="1" applyFill="1" applyBorder="1"/>
    <xf numFmtId="2" fontId="25" fillId="6" borderId="6" xfId="0" applyNumberFormat="1" applyFont="1" applyFill="1" applyBorder="1"/>
    <xf numFmtId="2" fontId="25" fillId="0" borderId="16" xfId="0" applyNumberFormat="1" applyFont="1" applyBorder="1"/>
    <xf numFmtId="1" fontId="25" fillId="6" borderId="17" xfId="0" applyNumberFormat="1" applyFont="1" applyFill="1" applyBorder="1"/>
    <xf numFmtId="1" fontId="25" fillId="6" borderId="6" xfId="0" applyNumberFormat="1" applyFont="1" applyFill="1" applyBorder="1"/>
    <xf numFmtId="1" fontId="25" fillId="0" borderId="16" xfId="0" applyNumberFormat="1" applyFont="1" applyBorder="1"/>
    <xf numFmtId="1" fontId="26" fillId="7" borderId="43" xfId="0" applyNumberFormat="1" applyFont="1" applyFill="1" applyBorder="1"/>
    <xf numFmtId="1" fontId="26" fillId="10" borderId="43" xfId="0" applyNumberFormat="1" applyFont="1" applyFill="1" applyBorder="1"/>
    <xf numFmtId="1" fontId="25" fillId="0" borderId="47" xfId="0" applyNumberFormat="1" applyFont="1" applyBorder="1"/>
    <xf numFmtId="2" fontId="26" fillId="10" borderId="43" xfId="0" applyNumberFormat="1" applyFont="1" applyFill="1" applyBorder="1"/>
    <xf numFmtId="1" fontId="25" fillId="7" borderId="11" xfId="0" applyNumberFormat="1" applyFont="1" applyFill="1" applyBorder="1"/>
    <xf numFmtId="1" fontId="25" fillId="0" borderId="0" xfId="0" applyNumberFormat="1" applyFont="1"/>
    <xf numFmtId="2" fontId="24" fillId="0" borderId="43" xfId="0" applyNumberFormat="1" applyFont="1" applyBorder="1"/>
    <xf numFmtId="1" fontId="24" fillId="0" borderId="43" xfId="0" applyNumberFormat="1" applyFont="1" applyBorder="1"/>
    <xf numFmtId="1" fontId="24" fillId="0" borderId="35" xfId="0" applyNumberFormat="1" applyFont="1" applyBorder="1"/>
    <xf numFmtId="2" fontId="24" fillId="0" borderId="17" xfId="0" applyNumberFormat="1" applyFont="1" applyBorder="1"/>
    <xf numFmtId="1" fontId="24" fillId="0" borderId="17" xfId="0" applyNumberFormat="1" applyFont="1" applyBorder="1"/>
    <xf numFmtId="2" fontId="26" fillId="11" borderId="57" xfId="0" applyNumberFormat="1" applyFont="1" applyFill="1" applyBorder="1"/>
    <xf numFmtId="1" fontId="26" fillId="11" borderId="57" xfId="0" applyNumberFormat="1" applyFont="1" applyFill="1" applyBorder="1"/>
    <xf numFmtId="1" fontId="26" fillId="11" borderId="58" xfId="0" applyNumberFormat="1" applyFont="1" applyFill="1" applyBorder="1"/>
    <xf numFmtId="2" fontId="24" fillId="0" borderId="16" xfId="0" applyNumberFormat="1" applyFont="1" applyBorder="1"/>
    <xf numFmtId="1" fontId="24" fillId="0" borderId="16" xfId="0" applyNumberFormat="1" applyFont="1" applyBorder="1"/>
    <xf numFmtId="0" fontId="24" fillId="0" borderId="43" xfId="0" applyFont="1" applyBorder="1" applyAlignment="1">
      <alignment horizontal="right"/>
    </xf>
    <xf numFmtId="0" fontId="24" fillId="0" borderId="17" xfId="0" applyFont="1" applyBorder="1" applyAlignment="1">
      <alignment horizontal="right"/>
    </xf>
    <xf numFmtId="2" fontId="18" fillId="10" borderId="57" xfId="0" applyNumberFormat="1" applyFont="1" applyFill="1" applyBorder="1"/>
    <xf numFmtId="1" fontId="18" fillId="10" borderId="57" xfId="0" applyNumberFormat="1" applyFont="1" applyFill="1" applyBorder="1"/>
    <xf numFmtId="2" fontId="18" fillId="10" borderId="58" xfId="0" applyNumberFormat="1" applyFont="1" applyFill="1" applyBorder="1"/>
    <xf numFmtId="1" fontId="18" fillId="10" borderId="58" xfId="0" applyNumberFormat="1" applyFont="1" applyFill="1" applyBorder="1"/>
    <xf numFmtId="2" fontId="14" fillId="0" borderId="5" xfId="0" applyNumberFormat="1" applyFont="1" applyFill="1" applyBorder="1"/>
    <xf numFmtId="2" fontId="14" fillId="0" borderId="5" xfId="0" applyNumberFormat="1" applyFont="1" applyBorder="1"/>
    <xf numFmtId="2" fontId="14" fillId="0" borderId="59" xfId="0" applyNumberFormat="1" applyFont="1" applyBorder="1"/>
    <xf numFmtId="49" fontId="18" fillId="10" borderId="56" xfId="0" applyNumberFormat="1" applyFont="1" applyFill="1" applyBorder="1" applyAlignment="1">
      <alignment horizontal="left"/>
    </xf>
    <xf numFmtId="49" fontId="14" fillId="0" borderId="52" xfId="0" applyNumberFormat="1" applyFont="1" applyBorder="1" applyAlignment="1">
      <alignment horizontal="left"/>
    </xf>
    <xf numFmtId="49" fontId="14" fillId="0" borderId="53" xfId="0" applyNumberFormat="1" applyFont="1" applyBorder="1" applyAlignment="1">
      <alignment horizontal="left"/>
    </xf>
    <xf numFmtId="49" fontId="14" fillId="0" borderId="60" xfId="0" applyNumberFormat="1" applyFont="1" applyBorder="1"/>
    <xf numFmtId="49" fontId="18" fillId="10" borderId="52" xfId="0" applyNumberFormat="1" applyFont="1" applyFill="1" applyBorder="1" applyAlignment="1">
      <alignment horizontal="left"/>
    </xf>
    <xf numFmtId="49" fontId="14" fillId="0" borderId="61" xfId="0" applyNumberFormat="1" applyFont="1" applyBorder="1"/>
    <xf numFmtId="49" fontId="24" fillId="0" borderId="56" xfId="0" applyNumberFormat="1" applyFont="1" applyBorder="1"/>
    <xf numFmtId="49" fontId="24" fillId="0" borderId="52" xfId="0" applyNumberFormat="1" applyFont="1" applyBorder="1"/>
    <xf numFmtId="49" fontId="24" fillId="0" borderId="54" xfId="0" applyNumberFormat="1" applyFont="1" applyBorder="1"/>
    <xf numFmtId="49" fontId="14" fillId="0" borderId="60" xfId="0" applyNumberFormat="1" applyFont="1" applyBorder="1" applyAlignment="1">
      <alignment horizontal="left"/>
    </xf>
    <xf numFmtId="49" fontId="14" fillId="0" borderId="54" xfId="0" applyNumberFormat="1" applyFont="1" applyBorder="1" applyAlignment="1">
      <alignment horizontal="left"/>
    </xf>
    <xf numFmtId="49" fontId="26" fillId="11" borderId="56" xfId="0" applyNumberFormat="1" applyFont="1" applyFill="1" applyBorder="1" applyAlignment="1">
      <alignment horizontal="left"/>
    </xf>
    <xf numFmtId="49" fontId="24" fillId="0" borderId="52" xfId="0" applyNumberFormat="1" applyFont="1" applyBorder="1" applyAlignment="1">
      <alignment horizontal="left"/>
    </xf>
    <xf numFmtId="49" fontId="24" fillId="0" borderId="54" xfId="0" applyNumberFormat="1" applyFont="1" applyBorder="1" applyAlignment="1">
      <alignment horizontal="left"/>
    </xf>
    <xf numFmtId="49" fontId="19" fillId="5" borderId="62" xfId="0" applyNumberFormat="1" applyFont="1" applyFill="1" applyBorder="1" applyAlignment="1">
      <alignment horizontal="left"/>
    </xf>
    <xf numFmtId="49" fontId="14" fillId="6" borderId="52" xfId="0" applyNumberFormat="1" applyFont="1" applyFill="1" applyBorder="1" applyAlignment="1">
      <alignment horizontal="left"/>
    </xf>
    <xf numFmtId="49" fontId="18" fillId="7" borderId="56" xfId="0" applyNumberFormat="1" applyFont="1" applyFill="1" applyBorder="1"/>
    <xf numFmtId="49" fontId="14" fillId="0" borderId="63" xfId="0" applyNumberFormat="1" applyFont="1" applyBorder="1"/>
    <xf numFmtId="49" fontId="14" fillId="6" borderId="53" xfId="0" applyNumberFormat="1" applyFont="1" applyFill="1" applyBorder="1" applyAlignment="1">
      <alignment horizontal="left"/>
    </xf>
    <xf numFmtId="49" fontId="14" fillId="6" borderId="54" xfId="0" applyNumberFormat="1" applyFont="1" applyFill="1" applyBorder="1" applyAlignment="1">
      <alignment horizontal="left"/>
    </xf>
    <xf numFmtId="49" fontId="14" fillId="6" borderId="52" xfId="0" applyNumberFormat="1" applyFont="1" applyFill="1" applyBorder="1"/>
    <xf numFmtId="0" fontId="18" fillId="10" borderId="7" xfId="0" applyFont="1" applyFill="1" applyBorder="1" applyAlignment="1">
      <alignment horizontal="right"/>
    </xf>
    <xf numFmtId="0" fontId="24" fillId="0" borderId="42" xfId="0" applyFont="1" applyBorder="1" applyAlignment="1">
      <alignment horizontal="right"/>
    </xf>
    <xf numFmtId="0" fontId="24" fillId="0" borderId="7" xfId="0" applyFont="1" applyBorder="1" applyAlignment="1">
      <alignment horizontal="right"/>
    </xf>
    <xf numFmtId="0" fontId="24" fillId="0" borderId="15" xfId="0" applyFont="1" applyBorder="1" applyAlignment="1">
      <alignment horizontal="right"/>
    </xf>
    <xf numFmtId="0" fontId="25" fillId="11" borderId="42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14" fillId="0" borderId="7" xfId="0" applyFont="1" applyFill="1" applyBorder="1" applyAlignment="1">
      <alignment horizontal="right"/>
    </xf>
    <xf numFmtId="0" fontId="14" fillId="0" borderId="8" xfId="0" applyFont="1" applyFill="1" applyBorder="1" applyAlignment="1">
      <alignment horizontal="right"/>
    </xf>
    <xf numFmtId="0" fontId="14" fillId="0" borderId="15" xfId="0" applyFont="1" applyFill="1" applyBorder="1" applyAlignment="1">
      <alignment horizontal="right"/>
    </xf>
    <xf numFmtId="0" fontId="17" fillId="0" borderId="13" xfId="0" applyFont="1" applyBorder="1" applyAlignment="1">
      <alignment horizontal="left"/>
    </xf>
    <xf numFmtId="0" fontId="17" fillId="0" borderId="5" xfId="0" applyFont="1" applyBorder="1" applyAlignment="1">
      <alignment horizontal="right"/>
    </xf>
    <xf numFmtId="0" fontId="17" fillId="0" borderId="64" xfId="0" applyFont="1" applyBorder="1" applyAlignment="1">
      <alignment horizontal="right"/>
    </xf>
    <xf numFmtId="0" fontId="17" fillId="0" borderId="12" xfId="0" applyFont="1" applyBorder="1" applyAlignment="1">
      <alignment horizontal="center" textRotation="90"/>
    </xf>
    <xf numFmtId="0" fontId="17" fillId="0" borderId="14" xfId="0" applyFont="1" applyBorder="1" applyAlignment="1">
      <alignment horizontal="center" textRotation="90"/>
    </xf>
    <xf numFmtId="0" fontId="17" fillId="0" borderId="15" xfId="0" applyFont="1" applyBorder="1" applyAlignment="1">
      <alignment horizontal="center" textRotation="90"/>
    </xf>
    <xf numFmtId="49" fontId="14" fillId="0" borderId="65" xfId="0" applyNumberFormat="1" applyFont="1" applyBorder="1"/>
    <xf numFmtId="0" fontId="14" fillId="9" borderId="62" xfId="0" applyFont="1" applyFill="1" applyBorder="1"/>
    <xf numFmtId="0" fontId="14" fillId="0" borderId="27" xfId="0" applyFont="1" applyBorder="1" applyAlignment="1">
      <alignment horizontal="right"/>
    </xf>
    <xf numFmtId="0" fontId="26" fillId="11" borderId="43" xfId="0" applyFont="1" applyFill="1" applyBorder="1" applyAlignment="1">
      <alignment horizontal="left"/>
    </xf>
    <xf numFmtId="0" fontId="19" fillId="5" borderId="11" xfId="0" applyFont="1" applyFill="1" applyBorder="1" applyAlignment="1">
      <alignment horizontal="left"/>
    </xf>
    <xf numFmtId="0" fontId="17" fillId="9" borderId="11" xfId="0" applyFont="1" applyFill="1" applyBorder="1" applyAlignment="1">
      <alignment horizontal="left"/>
    </xf>
    <xf numFmtId="1" fontId="14" fillId="0" borderId="2" xfId="0" applyNumberFormat="1" applyFont="1" applyBorder="1"/>
    <xf numFmtId="2" fontId="14" fillId="0" borderId="2" xfId="0" applyNumberFormat="1" applyFont="1" applyBorder="1"/>
    <xf numFmtId="1" fontId="14" fillId="0" borderId="4" xfId="0" applyNumberFormat="1" applyFont="1" applyBorder="1"/>
    <xf numFmtId="2" fontId="14" fillId="5" borderId="40" xfId="0" applyNumberFormat="1" applyFont="1" applyFill="1" applyBorder="1"/>
    <xf numFmtId="1" fontId="17" fillId="9" borderId="40" xfId="0" applyNumberFormat="1" applyFont="1" applyFill="1" applyBorder="1"/>
    <xf numFmtId="2" fontId="24" fillId="0" borderId="4" xfId="0" applyNumberFormat="1" applyFont="1" applyBorder="1"/>
    <xf numFmtId="2" fontId="14" fillId="0" borderId="27" xfId="0" applyNumberFormat="1" applyFont="1" applyBorder="1"/>
    <xf numFmtId="2" fontId="26" fillId="11" borderId="43" xfId="0" applyNumberFormat="1" applyFont="1" applyFill="1" applyBorder="1"/>
    <xf numFmtId="2" fontId="14" fillId="5" borderId="11" xfId="0" applyNumberFormat="1" applyFont="1" applyFill="1" applyBorder="1"/>
    <xf numFmtId="2" fontId="17" fillId="9" borderId="11" xfId="0" applyNumberFormat="1" applyFont="1" applyFill="1" applyBorder="1"/>
    <xf numFmtId="1" fontId="14" fillId="0" borderId="5" xfId="0" applyNumberFormat="1" applyFont="1" applyBorder="1"/>
    <xf numFmtId="1" fontId="14" fillId="0" borderId="21" xfId="0" applyNumberFormat="1" applyFont="1" applyBorder="1"/>
    <xf numFmtId="1" fontId="24" fillId="0" borderId="57" xfId="0" applyNumberFormat="1" applyFont="1" applyBorder="1"/>
    <xf numFmtId="1" fontId="24" fillId="0" borderId="2" xfId="0" applyNumberFormat="1" applyFont="1" applyBorder="1"/>
    <xf numFmtId="1" fontId="24" fillId="0" borderId="4" xfId="0" applyNumberFormat="1" applyFont="1" applyBorder="1"/>
    <xf numFmtId="2" fontId="14" fillId="0" borderId="64" xfId="0" applyNumberFormat="1" applyFont="1" applyBorder="1"/>
    <xf numFmtId="1" fontId="14" fillId="6" borderId="2" xfId="0" applyNumberFormat="1" applyFont="1" applyFill="1" applyBorder="1"/>
    <xf numFmtId="1" fontId="14" fillId="6" borderId="5" xfId="0" applyNumberFormat="1" applyFont="1" applyFill="1" applyBorder="1"/>
    <xf numFmtId="1" fontId="18" fillId="7" borderId="57" xfId="0" applyNumberFormat="1" applyFont="1" applyFill="1" applyBorder="1"/>
    <xf numFmtId="1" fontId="14" fillId="0" borderId="64" xfId="0" applyNumberFormat="1" applyFont="1" applyBorder="1"/>
    <xf numFmtId="1" fontId="14" fillId="6" borderId="64" xfId="0" applyNumberFormat="1" applyFont="1" applyFill="1" applyBorder="1"/>
    <xf numFmtId="1" fontId="14" fillId="7" borderId="40" xfId="0" applyNumberFormat="1" applyFont="1" applyFill="1" applyBorder="1"/>
    <xf numFmtId="2" fontId="17" fillId="9" borderId="40" xfId="0" applyNumberFormat="1" applyFont="1" applyFill="1" applyBorder="1"/>
    <xf numFmtId="1" fontId="26" fillId="11" borderId="43" xfId="0" applyNumberFormat="1" applyFont="1" applyFill="1" applyBorder="1"/>
    <xf numFmtId="1" fontId="17" fillId="9" borderId="11" xfId="0" applyNumberFormat="1" applyFont="1" applyFill="1" applyBorder="1"/>
    <xf numFmtId="2" fontId="25" fillId="0" borderId="17" xfId="0" applyNumberFormat="1" applyFont="1" applyBorder="1"/>
    <xf numFmtId="2" fontId="14" fillId="0" borderId="21" xfId="0" applyNumberFormat="1" applyFont="1" applyBorder="1"/>
    <xf numFmtId="2" fontId="24" fillId="0" borderId="57" xfId="0" applyNumberFormat="1" applyFont="1" applyBorder="1"/>
    <xf numFmtId="2" fontId="24" fillId="0" borderId="2" xfId="0" applyNumberFormat="1" applyFont="1" applyBorder="1"/>
    <xf numFmtId="2" fontId="18" fillId="7" borderId="57" xfId="0" applyNumberFormat="1" applyFont="1" applyFill="1" applyBorder="1"/>
    <xf numFmtId="2" fontId="14" fillId="7" borderId="40" xfId="0" applyNumberFormat="1" applyFont="1" applyFill="1" applyBorder="1"/>
    <xf numFmtId="2" fontId="25" fillId="0" borderId="27" xfId="0" applyNumberFormat="1" applyFont="1" applyBorder="1"/>
    <xf numFmtId="2" fontId="25" fillId="5" borderId="11" xfId="0" applyNumberFormat="1" applyFont="1" applyFill="1" applyBorder="1"/>
    <xf numFmtId="2" fontId="24" fillId="9" borderId="11" xfId="0" applyNumberFormat="1" applyFont="1" applyFill="1" applyBorder="1"/>
    <xf numFmtId="1" fontId="14" fillId="0" borderId="66" xfId="0" applyNumberFormat="1" applyFont="1" applyBorder="1"/>
    <xf numFmtId="1" fontId="14" fillId="0" borderId="59" xfId="0" applyNumberFormat="1" applyFont="1" applyBorder="1"/>
    <xf numFmtId="1" fontId="14" fillId="0" borderId="67" xfId="0" applyNumberFormat="1" applyFont="1" applyBorder="1"/>
    <xf numFmtId="1" fontId="14" fillId="0" borderId="38" xfId="0" applyNumberFormat="1" applyFont="1" applyBorder="1"/>
    <xf numFmtId="1" fontId="24" fillId="0" borderId="41" xfId="0" applyNumberFormat="1" applyFont="1" applyBorder="1"/>
    <xf numFmtId="1" fontId="24" fillId="0" borderId="58" xfId="0" applyNumberFormat="1" applyFont="1" applyBorder="1"/>
    <xf numFmtId="1" fontId="24" fillId="0" borderId="66" xfId="0" applyNumberFormat="1" applyFont="1" applyBorder="1"/>
    <xf numFmtId="2" fontId="14" fillId="0" borderId="66" xfId="0" applyNumberFormat="1" applyFont="1" applyBorder="1"/>
    <xf numFmtId="2" fontId="14" fillId="0" borderId="68" xfId="0" applyNumberFormat="1" applyFont="1" applyBorder="1"/>
    <xf numFmtId="1" fontId="14" fillId="0" borderId="35" xfId="0" applyNumberFormat="1" applyFont="1" applyBorder="1"/>
    <xf numFmtId="1" fontId="14" fillId="5" borderId="41" xfId="0" applyNumberFormat="1" applyFont="1" applyFill="1" applyBorder="1"/>
    <xf numFmtId="1" fontId="14" fillId="6" borderId="66" xfId="0" applyNumberFormat="1" applyFont="1" applyFill="1" applyBorder="1"/>
    <xf numFmtId="1" fontId="14" fillId="6" borderId="59" xfId="0" applyNumberFormat="1" applyFont="1" applyFill="1" applyBorder="1"/>
    <xf numFmtId="1" fontId="18" fillId="7" borderId="58" xfId="0" applyNumberFormat="1" applyFont="1" applyFill="1" applyBorder="1"/>
    <xf numFmtId="1" fontId="14" fillId="0" borderId="68" xfId="0" applyNumberFormat="1" applyFont="1" applyBorder="1"/>
    <xf numFmtId="1" fontId="14" fillId="7" borderId="41" xfId="0" applyNumberFormat="1" applyFont="1" applyFill="1" applyBorder="1"/>
    <xf numFmtId="2" fontId="17" fillId="9" borderId="41" xfId="0" applyNumberFormat="1" applyFont="1" applyFill="1" applyBorder="1"/>
    <xf numFmtId="1" fontId="14" fillId="5" borderId="11" xfId="0" applyNumberFormat="1" applyFont="1" applyFill="1" applyBorder="1"/>
    <xf numFmtId="0" fontId="12" fillId="10" borderId="69" xfId="0" applyFont="1" applyFill="1" applyBorder="1" applyAlignment="1">
      <alignment horizontal="center"/>
    </xf>
    <xf numFmtId="0" fontId="2" fillId="10" borderId="70" xfId="0" applyFont="1" applyFill="1" applyBorder="1" applyAlignment="1">
      <alignment horizontal="center"/>
    </xf>
    <xf numFmtId="0" fontId="12" fillId="10" borderId="22" xfId="0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0" fontId="2" fillId="10" borderId="71" xfId="0" applyFont="1" applyFill="1" applyBorder="1" applyAlignment="1">
      <alignment horizontal="center"/>
    </xf>
    <xf numFmtId="0" fontId="1" fillId="10" borderId="72" xfId="0" applyFont="1" applyFill="1" applyBorder="1" applyAlignment="1">
      <alignment horizontal="center"/>
    </xf>
    <xf numFmtId="0" fontId="23" fillId="0" borderId="0" xfId="0" applyFont="1"/>
    <xf numFmtId="0" fontId="27" fillId="10" borderId="22" xfId="0" applyFont="1" applyFill="1" applyBorder="1" applyAlignment="1">
      <alignment horizontal="center"/>
    </xf>
    <xf numFmtId="0" fontId="28" fillId="10" borderId="72" xfId="0" applyFont="1" applyFill="1" applyBorder="1" applyAlignment="1">
      <alignment horizontal="center"/>
    </xf>
    <xf numFmtId="4" fontId="1" fillId="6" borderId="22" xfId="0" applyNumberFormat="1" applyFont="1" applyFill="1" applyBorder="1" applyAlignment="1">
      <alignment horizontal="right"/>
    </xf>
    <xf numFmtId="3" fontId="1" fillId="6" borderId="22" xfId="0" applyNumberFormat="1" applyFont="1" applyFill="1" applyBorder="1" applyAlignment="1">
      <alignment horizontal="right"/>
    </xf>
    <xf numFmtId="3" fontId="28" fillId="6" borderId="22" xfId="0" applyNumberFormat="1" applyFont="1" applyFill="1" applyBorder="1" applyAlignment="1">
      <alignment horizontal="right"/>
    </xf>
    <xf numFmtId="4" fontId="1" fillId="6" borderId="25" xfId="0" applyNumberFormat="1" applyFont="1" applyFill="1" applyBorder="1" applyAlignment="1">
      <alignment horizontal="right"/>
    </xf>
    <xf numFmtId="3" fontId="1" fillId="6" borderId="25" xfId="0" applyNumberFormat="1" applyFont="1" applyFill="1" applyBorder="1" applyAlignment="1">
      <alignment horizontal="right"/>
    </xf>
    <xf numFmtId="3" fontId="28" fillId="6" borderId="25" xfId="0" applyNumberFormat="1" applyFont="1" applyFill="1" applyBorder="1" applyAlignment="1">
      <alignment horizontal="right"/>
    </xf>
    <xf numFmtId="4" fontId="1" fillId="6" borderId="23" xfId="0" applyNumberFormat="1" applyFont="1" applyFill="1" applyBorder="1" applyAlignment="1">
      <alignment horizontal="right"/>
    </xf>
    <xf numFmtId="3" fontId="1" fillId="6" borderId="23" xfId="0" applyNumberFormat="1" applyFont="1" applyFill="1" applyBorder="1" applyAlignment="1">
      <alignment horizontal="right"/>
    </xf>
    <xf numFmtId="3" fontId="28" fillId="6" borderId="23" xfId="0" applyNumberFormat="1" applyFont="1" applyFill="1" applyBorder="1" applyAlignment="1">
      <alignment horizontal="right"/>
    </xf>
    <xf numFmtId="4" fontId="1" fillId="6" borderId="24" xfId="0" applyNumberFormat="1" applyFont="1" applyFill="1" applyBorder="1" applyAlignment="1">
      <alignment horizontal="right"/>
    </xf>
    <xf numFmtId="3" fontId="1" fillId="6" borderId="24" xfId="0" applyNumberFormat="1" applyFont="1" applyFill="1" applyBorder="1" applyAlignment="1">
      <alignment horizontal="right"/>
    </xf>
    <xf numFmtId="3" fontId="28" fillId="6" borderId="24" xfId="0" applyNumberFormat="1" applyFont="1" applyFill="1" applyBorder="1" applyAlignment="1">
      <alignment horizontal="right"/>
    </xf>
    <xf numFmtId="4" fontId="1" fillId="6" borderId="36" xfId="0" applyNumberFormat="1" applyFont="1" applyFill="1" applyBorder="1" applyAlignment="1">
      <alignment horizontal="right"/>
    </xf>
    <xf numFmtId="3" fontId="1" fillId="6" borderId="36" xfId="0" applyNumberFormat="1" applyFont="1" applyFill="1" applyBorder="1" applyAlignment="1">
      <alignment horizontal="right"/>
    </xf>
    <xf numFmtId="3" fontId="28" fillId="6" borderId="36" xfId="0" applyNumberFormat="1" applyFont="1" applyFill="1" applyBorder="1" applyAlignment="1">
      <alignment horizontal="right"/>
    </xf>
    <xf numFmtId="0" fontId="1" fillId="9" borderId="39" xfId="0" applyFont="1" applyFill="1" applyBorder="1" applyAlignment="1">
      <alignment horizontal="center"/>
    </xf>
    <xf numFmtId="0" fontId="2" fillId="9" borderId="40" xfId="0" applyFont="1" applyFill="1" applyBorder="1"/>
    <xf numFmtId="4" fontId="2" fillId="9" borderId="39" xfId="0" applyNumberFormat="1" applyFont="1" applyFill="1" applyBorder="1" applyAlignment="1">
      <alignment horizontal="right"/>
    </xf>
    <xf numFmtId="3" fontId="2" fillId="9" borderId="39" xfId="0" applyNumberFormat="1" applyFont="1" applyFill="1" applyBorder="1" applyAlignment="1">
      <alignment horizontal="right"/>
    </xf>
    <xf numFmtId="3" fontId="27" fillId="9" borderId="39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10" borderId="69" xfId="0" applyFont="1" applyFill="1" applyBorder="1" applyAlignment="1">
      <alignment horizontal="center" vertical="center" wrapText="1"/>
    </xf>
    <xf numFmtId="0" fontId="0" fillId="10" borderId="7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50" xfId="0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17" fillId="8" borderId="27" xfId="0" applyNumberFormat="1" applyFont="1" applyFill="1" applyBorder="1" applyAlignment="1">
      <alignment horizontal="center" wrapText="1"/>
    </xf>
    <xf numFmtId="0" fontId="14" fillId="8" borderId="16" xfId="0" applyFont="1" applyFill="1" applyBorder="1" applyAlignment="1">
      <alignment horizontal="center" wrapText="1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workbookViewId="0">
      <selection activeCell="L9" sqref="L9"/>
    </sheetView>
  </sheetViews>
  <sheetFormatPr defaultRowHeight="15.75" x14ac:dyDescent="0.25"/>
  <cols>
    <col min="1" max="1" width="4.125" customWidth="1"/>
    <col min="2" max="2" width="23.75" customWidth="1"/>
    <col min="3" max="3" width="8.375" customWidth="1"/>
    <col min="4" max="4" width="6.625" customWidth="1"/>
    <col min="5" max="5" width="7" customWidth="1"/>
    <col min="6" max="6" width="9.75" customWidth="1"/>
    <col min="7" max="7" width="6.625" style="396" customWidth="1"/>
    <col min="8" max="8" width="6.25" customWidth="1"/>
    <col min="9" max="9" width="6.75" customWidth="1"/>
    <col min="11" max="11" width="13.875" customWidth="1"/>
    <col min="12" max="12" width="13.75" customWidth="1"/>
    <col min="13" max="13" width="14.125" customWidth="1"/>
  </cols>
  <sheetData>
    <row r="1" spans="1:15" x14ac:dyDescent="0.25">
      <c r="A1" s="419" t="s">
        <v>499</v>
      </c>
      <c r="B1" s="420"/>
      <c r="C1" s="420"/>
      <c r="D1" s="420"/>
      <c r="E1" s="420"/>
      <c r="F1" s="420"/>
      <c r="G1" s="420"/>
      <c r="H1" s="420"/>
      <c r="I1" s="420"/>
    </row>
    <row r="2" spans="1:15" x14ac:dyDescent="0.25">
      <c r="A2" s="419" t="s">
        <v>328</v>
      </c>
      <c r="B2" s="420"/>
      <c r="C2" s="420"/>
      <c r="D2" s="420"/>
      <c r="E2" s="420"/>
      <c r="F2" s="420"/>
      <c r="G2" s="420"/>
      <c r="H2" s="420"/>
      <c r="I2" s="420"/>
    </row>
    <row r="3" spans="1:15" ht="16.5" thickBot="1" x14ac:dyDescent="0.3">
      <c r="J3" s="4"/>
      <c r="K3" s="4"/>
      <c r="L3" s="4"/>
      <c r="M3" s="4"/>
      <c r="N3" s="4"/>
      <c r="O3" s="5"/>
    </row>
    <row r="4" spans="1:15" x14ac:dyDescent="0.25">
      <c r="A4" s="390" t="s">
        <v>0</v>
      </c>
      <c r="B4" s="391" t="s">
        <v>91</v>
      </c>
      <c r="C4" s="392" t="s">
        <v>392</v>
      </c>
      <c r="D4" s="392" t="s">
        <v>366</v>
      </c>
      <c r="E4" s="421" t="s">
        <v>367</v>
      </c>
      <c r="F4" s="392" t="s">
        <v>438</v>
      </c>
      <c r="G4" s="397" t="s">
        <v>383</v>
      </c>
      <c r="H4" s="392" t="s">
        <v>393</v>
      </c>
      <c r="I4" s="392" t="s">
        <v>437</v>
      </c>
      <c r="J4" s="4"/>
      <c r="K4" s="4"/>
      <c r="L4" s="2"/>
      <c r="M4" s="98"/>
      <c r="N4" s="4"/>
      <c r="O4" s="5"/>
    </row>
    <row r="5" spans="1:15" ht="16.5" thickBot="1" x14ac:dyDescent="0.3">
      <c r="A5" s="393"/>
      <c r="B5" s="394" t="s">
        <v>30</v>
      </c>
      <c r="C5" s="395" t="s">
        <v>26</v>
      </c>
      <c r="D5" s="395" t="s">
        <v>26</v>
      </c>
      <c r="E5" s="422"/>
      <c r="F5" s="395" t="s">
        <v>26</v>
      </c>
      <c r="G5" s="398" t="s">
        <v>26</v>
      </c>
      <c r="H5" s="395" t="s">
        <v>26</v>
      </c>
      <c r="I5" s="395" t="s">
        <v>26</v>
      </c>
      <c r="J5" s="4"/>
      <c r="K5" s="4"/>
      <c r="L5" s="2"/>
      <c r="M5" s="98"/>
      <c r="N5" s="4"/>
      <c r="O5" s="5"/>
    </row>
    <row r="6" spans="1:15" x14ac:dyDescent="0.25">
      <c r="A6" s="62">
        <v>111</v>
      </c>
      <c r="B6" s="59" t="s">
        <v>93</v>
      </c>
      <c r="C6" s="399">
        <f>553618.28+73.67</f>
        <v>553691.95000000007</v>
      </c>
      <c r="D6" s="400">
        <v>621000</v>
      </c>
      <c r="E6" s="400">
        <v>646084</v>
      </c>
      <c r="F6" s="399">
        <f>553618.28+73.67+71159.03+2765</f>
        <v>627615.9800000001</v>
      </c>
      <c r="G6" s="401">
        <f>689096</f>
        <v>689096</v>
      </c>
      <c r="H6" s="400">
        <f>689096</f>
        <v>689096</v>
      </c>
      <c r="I6" s="400">
        <f>689096</f>
        <v>689096</v>
      </c>
      <c r="J6" s="4"/>
      <c r="K6" s="96"/>
      <c r="L6" s="10"/>
      <c r="M6" s="97"/>
      <c r="N6" s="4"/>
      <c r="O6" s="5"/>
    </row>
    <row r="7" spans="1:15" x14ac:dyDescent="0.25">
      <c r="A7" s="66">
        <v>111</v>
      </c>
      <c r="B7" s="59" t="s">
        <v>394</v>
      </c>
      <c r="C7" s="402">
        <v>0</v>
      </c>
      <c r="D7" s="403">
        <v>0</v>
      </c>
      <c r="E7" s="403">
        <v>2765</v>
      </c>
      <c r="F7" s="402">
        <v>0</v>
      </c>
      <c r="G7" s="404">
        <v>0</v>
      </c>
      <c r="H7" s="403">
        <v>0</v>
      </c>
      <c r="I7" s="403">
        <v>0</v>
      </c>
      <c r="J7" s="4"/>
      <c r="K7" s="96"/>
      <c r="L7" s="10"/>
      <c r="M7" s="97"/>
      <c r="N7" s="4"/>
      <c r="O7" s="5"/>
    </row>
    <row r="8" spans="1:15" x14ac:dyDescent="0.25">
      <c r="A8" s="66">
        <v>111</v>
      </c>
      <c r="B8" s="59" t="s">
        <v>256</v>
      </c>
      <c r="C8" s="402">
        <v>4320</v>
      </c>
      <c r="D8" s="403">
        <v>4704</v>
      </c>
      <c r="E8" s="403">
        <v>4499</v>
      </c>
      <c r="F8" s="402">
        <v>4499</v>
      </c>
      <c r="G8" s="404">
        <v>6986</v>
      </c>
      <c r="H8" s="403">
        <v>6986</v>
      </c>
      <c r="I8" s="403">
        <v>6986</v>
      </c>
      <c r="J8" s="4"/>
      <c r="K8" s="80"/>
      <c r="L8" s="10"/>
      <c r="M8" s="97"/>
      <c r="N8" s="4"/>
      <c r="O8" s="5"/>
    </row>
    <row r="9" spans="1:15" x14ac:dyDescent="0.25">
      <c r="A9" s="66">
        <v>111</v>
      </c>
      <c r="B9" s="59" t="s">
        <v>257</v>
      </c>
      <c r="C9" s="402">
        <v>1228.8800000000001</v>
      </c>
      <c r="D9" s="403">
        <v>1541</v>
      </c>
      <c r="E9" s="403">
        <v>2918</v>
      </c>
      <c r="F9" s="402">
        <v>2225.6</v>
      </c>
      <c r="G9" s="404">
        <v>2371</v>
      </c>
      <c r="H9" s="403">
        <v>2371</v>
      </c>
      <c r="I9" s="403">
        <v>2371</v>
      </c>
      <c r="J9" s="4"/>
      <c r="K9" s="84"/>
      <c r="L9" s="10"/>
      <c r="M9" s="97"/>
      <c r="N9" s="4"/>
      <c r="O9" s="5"/>
    </row>
    <row r="10" spans="1:15" x14ac:dyDescent="0.25">
      <c r="A10" s="63">
        <v>111</v>
      </c>
      <c r="B10" s="60" t="s">
        <v>258</v>
      </c>
      <c r="C10" s="405">
        <v>1200</v>
      </c>
      <c r="D10" s="406">
        <v>1200</v>
      </c>
      <c r="E10" s="406">
        <v>850</v>
      </c>
      <c r="F10" s="405">
        <v>465.63</v>
      </c>
      <c r="G10" s="407">
        <v>100</v>
      </c>
      <c r="H10" s="406">
        <v>100</v>
      </c>
      <c r="I10" s="406">
        <v>100</v>
      </c>
      <c r="J10" s="4"/>
      <c r="K10" s="80"/>
      <c r="L10" s="10"/>
      <c r="M10" s="3"/>
      <c r="N10" s="4"/>
      <c r="O10" s="5"/>
    </row>
    <row r="11" spans="1:15" hidden="1" x14ac:dyDescent="0.25">
      <c r="A11" s="66">
        <v>111</v>
      </c>
      <c r="B11" s="59" t="s">
        <v>267</v>
      </c>
      <c r="C11" s="405">
        <v>0</v>
      </c>
      <c r="D11" s="406">
        <v>0</v>
      </c>
      <c r="E11" s="406">
        <v>0</v>
      </c>
      <c r="F11" s="405">
        <v>0</v>
      </c>
      <c r="G11" s="407">
        <v>0</v>
      </c>
      <c r="H11" s="406">
        <v>0</v>
      </c>
      <c r="I11" s="406">
        <v>0</v>
      </c>
      <c r="J11" s="4"/>
      <c r="K11" s="80"/>
      <c r="L11" s="10"/>
      <c r="M11" s="100"/>
      <c r="N11" s="4"/>
      <c r="O11" s="5"/>
    </row>
    <row r="12" spans="1:15" x14ac:dyDescent="0.25">
      <c r="A12" s="66">
        <v>111</v>
      </c>
      <c r="B12" s="59" t="s">
        <v>268</v>
      </c>
      <c r="C12" s="405">
        <v>3702</v>
      </c>
      <c r="D12" s="406">
        <v>3702</v>
      </c>
      <c r="E12" s="406">
        <v>5979</v>
      </c>
      <c r="F12" s="405">
        <v>5979</v>
      </c>
      <c r="G12" s="407">
        <v>5978</v>
      </c>
      <c r="H12" s="406">
        <v>5978</v>
      </c>
      <c r="I12" s="406">
        <v>5978</v>
      </c>
      <c r="J12" s="4"/>
      <c r="K12" s="80"/>
      <c r="L12" s="10"/>
      <c r="M12" s="3"/>
      <c r="N12" s="4"/>
      <c r="O12" s="5"/>
    </row>
    <row r="13" spans="1:15" x14ac:dyDescent="0.25">
      <c r="A13" s="66">
        <v>111</v>
      </c>
      <c r="B13" s="59" t="s">
        <v>269</v>
      </c>
      <c r="C13" s="405">
        <v>0</v>
      </c>
      <c r="D13" s="406">
        <v>3750</v>
      </c>
      <c r="E13" s="406">
        <v>3600</v>
      </c>
      <c r="F13" s="405">
        <v>3600</v>
      </c>
      <c r="G13" s="407">
        <v>3150</v>
      </c>
      <c r="H13" s="406">
        <v>3150</v>
      </c>
      <c r="I13" s="406">
        <v>3150</v>
      </c>
      <c r="J13" s="4"/>
      <c r="K13" s="80"/>
      <c r="L13" s="10"/>
      <c r="M13" s="99"/>
      <c r="N13" s="4"/>
      <c r="O13" s="5"/>
    </row>
    <row r="14" spans="1:15" hidden="1" x14ac:dyDescent="0.25">
      <c r="A14" s="66">
        <v>111</v>
      </c>
      <c r="B14" s="59" t="s">
        <v>273</v>
      </c>
      <c r="C14" s="405">
        <v>0</v>
      </c>
      <c r="D14" s="406">
        <v>0</v>
      </c>
      <c r="E14" s="406">
        <v>0</v>
      </c>
      <c r="F14" s="405">
        <v>0</v>
      </c>
      <c r="G14" s="407">
        <v>0</v>
      </c>
      <c r="H14" s="406">
        <v>0</v>
      </c>
      <c r="I14" s="406">
        <v>0</v>
      </c>
      <c r="J14" s="4"/>
      <c r="K14" s="80"/>
      <c r="L14" s="10"/>
      <c r="M14" s="99"/>
      <c r="N14" s="4"/>
      <c r="O14" s="5"/>
    </row>
    <row r="15" spans="1:15" x14ac:dyDescent="0.25">
      <c r="A15" s="66">
        <v>111</v>
      </c>
      <c r="B15" s="59" t="s">
        <v>287</v>
      </c>
      <c r="C15" s="405">
        <v>0</v>
      </c>
      <c r="D15" s="406">
        <v>0</v>
      </c>
      <c r="E15" s="406">
        <v>0</v>
      </c>
      <c r="F15" s="405">
        <v>0</v>
      </c>
      <c r="G15" s="407">
        <v>0</v>
      </c>
      <c r="H15" s="406">
        <v>0</v>
      </c>
      <c r="I15" s="406">
        <v>0</v>
      </c>
      <c r="J15" s="4"/>
      <c r="K15" s="80"/>
      <c r="L15" s="10"/>
      <c r="M15" s="99"/>
      <c r="N15" s="4"/>
      <c r="O15" s="5"/>
    </row>
    <row r="16" spans="1:15" x14ac:dyDescent="0.25">
      <c r="A16" s="66">
        <v>111</v>
      </c>
      <c r="B16" s="59" t="s">
        <v>384</v>
      </c>
      <c r="C16" s="405">
        <v>0</v>
      </c>
      <c r="D16" s="406">
        <v>0</v>
      </c>
      <c r="E16" s="406">
        <v>0</v>
      </c>
      <c r="F16" s="405">
        <v>0</v>
      </c>
      <c r="G16" s="407">
        <v>0</v>
      </c>
      <c r="H16" s="406">
        <v>0</v>
      </c>
      <c r="I16" s="406">
        <v>0</v>
      </c>
      <c r="J16" s="4"/>
      <c r="K16" s="80"/>
      <c r="L16" s="10"/>
      <c r="M16" s="99"/>
      <c r="N16" s="4"/>
      <c r="O16" s="5"/>
    </row>
    <row r="17" spans="1:17" x14ac:dyDescent="0.25">
      <c r="A17" s="66">
        <v>111</v>
      </c>
      <c r="B17" s="59" t="s">
        <v>447</v>
      </c>
      <c r="C17" s="405">
        <v>0</v>
      </c>
      <c r="D17" s="406">
        <v>0</v>
      </c>
      <c r="E17" s="406">
        <v>4660</v>
      </c>
      <c r="F17" s="405">
        <v>4660</v>
      </c>
      <c r="G17" s="407">
        <v>0</v>
      </c>
      <c r="H17" s="406">
        <v>0</v>
      </c>
      <c r="I17" s="406">
        <v>0</v>
      </c>
      <c r="J17" s="4"/>
      <c r="K17" s="80"/>
      <c r="L17" s="10"/>
      <c r="M17" s="99"/>
      <c r="N17" s="4"/>
      <c r="O17" s="5"/>
    </row>
    <row r="18" spans="1:17" x14ac:dyDescent="0.25">
      <c r="A18" s="63">
        <v>111</v>
      </c>
      <c r="B18" s="60" t="s">
        <v>92</v>
      </c>
      <c r="C18" s="405">
        <v>166</v>
      </c>
      <c r="D18" s="406">
        <v>166</v>
      </c>
      <c r="E18" s="406">
        <v>33</v>
      </c>
      <c r="F18" s="405">
        <v>33.200000000000003</v>
      </c>
      <c r="G18" s="407">
        <v>33</v>
      </c>
      <c r="H18" s="406">
        <v>33</v>
      </c>
      <c r="I18" s="406">
        <v>33</v>
      </c>
      <c r="J18" s="4"/>
      <c r="K18" s="84"/>
      <c r="L18" s="10"/>
      <c r="M18" s="99"/>
      <c r="N18" s="4"/>
      <c r="O18" s="5"/>
    </row>
    <row r="19" spans="1:17" x14ac:dyDescent="0.25">
      <c r="A19" s="63">
        <v>111</v>
      </c>
      <c r="B19" s="60" t="s">
        <v>302</v>
      </c>
      <c r="C19" s="405">
        <v>0</v>
      </c>
      <c r="D19" s="406">
        <v>0</v>
      </c>
      <c r="E19" s="406">
        <v>0</v>
      </c>
      <c r="F19" s="405">
        <v>0</v>
      </c>
      <c r="G19" s="407">
        <v>0</v>
      </c>
      <c r="H19" s="406">
        <v>0</v>
      </c>
      <c r="I19" s="406">
        <v>0</v>
      </c>
      <c r="J19" s="4"/>
      <c r="K19" s="80"/>
      <c r="L19" s="10"/>
      <c r="M19" s="3"/>
      <c r="N19" s="4"/>
      <c r="O19" s="5"/>
    </row>
    <row r="20" spans="1:17" x14ac:dyDescent="0.25">
      <c r="A20" s="63" t="s">
        <v>306</v>
      </c>
      <c r="B20" s="60" t="s">
        <v>395</v>
      </c>
      <c r="C20" s="405">
        <v>17851.48</v>
      </c>
      <c r="D20" s="406">
        <v>20502</v>
      </c>
      <c r="E20" s="406">
        <v>26380</v>
      </c>
      <c r="F20" s="405">
        <v>26379.82</v>
      </c>
      <c r="G20" s="407">
        <v>0</v>
      </c>
      <c r="H20" s="406">
        <v>0</v>
      </c>
      <c r="I20" s="406">
        <v>0</v>
      </c>
      <c r="J20" s="4"/>
      <c r="K20" s="80"/>
      <c r="L20" s="10"/>
      <c r="M20" s="3"/>
      <c r="N20" s="4"/>
      <c r="O20" s="5"/>
    </row>
    <row r="21" spans="1:17" x14ac:dyDescent="0.25">
      <c r="A21" s="63" t="s">
        <v>307</v>
      </c>
      <c r="B21" s="60" t="s">
        <v>396</v>
      </c>
      <c r="C21" s="405">
        <v>2515.9899999999998</v>
      </c>
      <c r="D21" s="406">
        <v>2412</v>
      </c>
      <c r="E21" s="406">
        <v>5385</v>
      </c>
      <c r="F21" s="405">
        <v>5384.83</v>
      </c>
      <c r="G21" s="407">
        <v>0</v>
      </c>
      <c r="H21" s="406">
        <v>0</v>
      </c>
      <c r="I21" s="406">
        <v>0</v>
      </c>
      <c r="J21" s="4"/>
      <c r="K21" s="80"/>
      <c r="L21" s="10"/>
      <c r="M21" s="3"/>
      <c r="N21" s="4"/>
      <c r="O21" s="5"/>
    </row>
    <row r="22" spans="1:17" x14ac:dyDescent="0.25">
      <c r="A22" s="63" t="s">
        <v>306</v>
      </c>
      <c r="B22" s="60" t="s">
        <v>398</v>
      </c>
      <c r="C22" s="405">
        <v>308.27999999999997</v>
      </c>
      <c r="D22" s="406">
        <v>0</v>
      </c>
      <c r="E22" s="406">
        <v>0</v>
      </c>
      <c r="F22" s="405">
        <v>0</v>
      </c>
      <c r="G22" s="407">
        <v>0</v>
      </c>
      <c r="H22" s="406">
        <v>0</v>
      </c>
      <c r="I22" s="406">
        <v>0</v>
      </c>
      <c r="J22" s="4"/>
      <c r="K22" s="80"/>
      <c r="L22" s="10"/>
      <c r="M22" s="3"/>
      <c r="N22" s="4"/>
      <c r="O22" s="5"/>
    </row>
    <row r="23" spans="1:17" x14ac:dyDescent="0.25">
      <c r="A23" s="63" t="s">
        <v>307</v>
      </c>
      <c r="B23" s="60" t="s">
        <v>399</v>
      </c>
      <c r="C23" s="405">
        <v>54.4</v>
      </c>
      <c r="D23" s="406">
        <v>0</v>
      </c>
      <c r="E23" s="406">
        <v>0</v>
      </c>
      <c r="F23" s="405">
        <v>0</v>
      </c>
      <c r="G23" s="407">
        <v>0</v>
      </c>
      <c r="H23" s="406">
        <v>0</v>
      </c>
      <c r="I23" s="406">
        <v>0</v>
      </c>
      <c r="J23" s="4"/>
      <c r="K23" s="80"/>
      <c r="L23" s="10"/>
      <c r="M23" s="3"/>
      <c r="N23" s="4"/>
      <c r="O23" s="5"/>
    </row>
    <row r="24" spans="1:17" x14ac:dyDescent="0.25">
      <c r="A24" s="63" t="s">
        <v>397</v>
      </c>
      <c r="B24" s="60" t="s">
        <v>400</v>
      </c>
      <c r="C24" s="405">
        <v>37.32</v>
      </c>
      <c r="D24" s="406">
        <v>0</v>
      </c>
      <c r="E24" s="406">
        <v>0</v>
      </c>
      <c r="F24" s="405">
        <v>0</v>
      </c>
      <c r="G24" s="407">
        <v>0</v>
      </c>
      <c r="H24" s="406">
        <v>0</v>
      </c>
      <c r="I24" s="406">
        <v>0</v>
      </c>
      <c r="J24" s="4"/>
      <c r="K24" s="80"/>
      <c r="L24" s="10"/>
      <c r="M24" s="3"/>
      <c r="N24" s="4"/>
      <c r="O24" s="5"/>
    </row>
    <row r="25" spans="1:17" x14ac:dyDescent="0.25">
      <c r="A25" s="63" t="s">
        <v>439</v>
      </c>
      <c r="B25" s="60" t="s">
        <v>424</v>
      </c>
      <c r="C25" s="405">
        <v>0</v>
      </c>
      <c r="D25" s="406">
        <v>0</v>
      </c>
      <c r="E25" s="406">
        <v>20150</v>
      </c>
      <c r="F25" s="405">
        <v>20149.93</v>
      </c>
      <c r="G25" s="407">
        <v>0</v>
      </c>
      <c r="H25" s="406">
        <v>0</v>
      </c>
      <c r="I25" s="406">
        <v>0</v>
      </c>
      <c r="J25" s="4"/>
      <c r="K25" s="80"/>
      <c r="L25" s="10"/>
      <c r="M25" s="3"/>
      <c r="N25" s="4"/>
      <c r="O25" s="5"/>
    </row>
    <row r="26" spans="1:17" x14ac:dyDescent="0.25">
      <c r="A26" s="63" t="s">
        <v>440</v>
      </c>
      <c r="B26" s="60" t="s">
        <v>424</v>
      </c>
      <c r="C26" s="405">
        <v>0</v>
      </c>
      <c r="D26" s="406">
        <v>0</v>
      </c>
      <c r="E26" s="406">
        <v>5019</v>
      </c>
      <c r="F26" s="405">
        <v>5019.26</v>
      </c>
      <c r="G26" s="407">
        <v>0</v>
      </c>
      <c r="H26" s="406">
        <v>0</v>
      </c>
      <c r="I26" s="406">
        <v>0</v>
      </c>
      <c r="J26" s="4"/>
      <c r="K26" s="80"/>
      <c r="L26" s="10"/>
      <c r="M26" s="3"/>
      <c r="N26" s="4"/>
      <c r="O26" s="5"/>
    </row>
    <row r="27" spans="1:17" x14ac:dyDescent="0.25">
      <c r="A27" s="63" t="s">
        <v>441</v>
      </c>
      <c r="B27" s="60" t="s">
        <v>424</v>
      </c>
      <c r="C27" s="405">
        <v>0</v>
      </c>
      <c r="D27" s="406">
        <v>0</v>
      </c>
      <c r="E27" s="406">
        <v>356</v>
      </c>
      <c r="F27" s="405">
        <v>356.1</v>
      </c>
      <c r="G27" s="407">
        <v>0</v>
      </c>
      <c r="H27" s="406">
        <v>0</v>
      </c>
      <c r="I27" s="406">
        <v>0</v>
      </c>
      <c r="J27" s="4"/>
      <c r="K27" s="80"/>
      <c r="L27" s="10"/>
      <c r="M27" s="3"/>
      <c r="N27" s="4"/>
      <c r="O27" s="5"/>
    </row>
    <row r="28" spans="1:17" x14ac:dyDescent="0.25">
      <c r="A28" s="63" t="s">
        <v>442</v>
      </c>
      <c r="B28" s="60" t="s">
        <v>424</v>
      </c>
      <c r="C28" s="405">
        <v>0</v>
      </c>
      <c r="D28" s="406">
        <v>0</v>
      </c>
      <c r="E28" s="406">
        <v>16594</v>
      </c>
      <c r="F28" s="405">
        <v>16593.86</v>
      </c>
      <c r="G28" s="407">
        <f>52168+5932</f>
        <v>58100</v>
      </c>
      <c r="H28" s="406">
        <f>52168+5932</f>
        <v>58100</v>
      </c>
      <c r="I28" s="406">
        <v>58100</v>
      </c>
      <c r="J28" s="4"/>
      <c r="K28" s="80"/>
      <c r="L28" s="10"/>
      <c r="M28" s="3"/>
      <c r="N28" s="4"/>
      <c r="O28" s="5"/>
    </row>
    <row r="29" spans="1:17" x14ac:dyDescent="0.25">
      <c r="A29" s="63" t="s">
        <v>443</v>
      </c>
      <c r="B29" s="60" t="s">
        <v>424</v>
      </c>
      <c r="C29" s="405">
        <v>0</v>
      </c>
      <c r="D29" s="406">
        <v>0</v>
      </c>
      <c r="E29" s="406">
        <v>2928</v>
      </c>
      <c r="F29" s="405">
        <v>2928.33</v>
      </c>
      <c r="G29" s="407">
        <f>9279+1047</f>
        <v>10326</v>
      </c>
      <c r="H29" s="406">
        <f>9279+1047</f>
        <v>10326</v>
      </c>
      <c r="I29" s="406">
        <v>10326</v>
      </c>
      <c r="J29" s="4"/>
      <c r="K29" s="84"/>
      <c r="L29" s="10"/>
      <c r="M29" s="3"/>
      <c r="N29" s="4"/>
      <c r="O29" s="5"/>
    </row>
    <row r="30" spans="1:17" x14ac:dyDescent="0.25">
      <c r="A30" s="63" t="s">
        <v>449</v>
      </c>
      <c r="B30" s="60" t="s">
        <v>424</v>
      </c>
      <c r="C30" s="405">
        <v>0</v>
      </c>
      <c r="D30" s="405">
        <v>0</v>
      </c>
      <c r="E30" s="405">
        <v>0</v>
      </c>
      <c r="F30" s="405">
        <v>0</v>
      </c>
      <c r="G30" s="407">
        <f>13282-5932</f>
        <v>7350</v>
      </c>
      <c r="H30" s="406">
        <f>13282-5932</f>
        <v>7350</v>
      </c>
      <c r="I30" s="406">
        <v>7350</v>
      </c>
      <c r="J30" s="4"/>
      <c r="K30" s="84"/>
      <c r="L30" s="10"/>
      <c r="M30" s="3"/>
      <c r="N30" s="4"/>
      <c r="O30" s="5"/>
    </row>
    <row r="31" spans="1:17" x14ac:dyDescent="0.25">
      <c r="A31" s="63" t="s">
        <v>450</v>
      </c>
      <c r="B31" s="60" t="s">
        <v>424</v>
      </c>
      <c r="C31" s="405">
        <v>0</v>
      </c>
      <c r="D31" s="405">
        <v>0</v>
      </c>
      <c r="E31" s="405">
        <v>0</v>
      </c>
      <c r="F31" s="405">
        <v>0</v>
      </c>
      <c r="G31" s="407">
        <f>2271-1047</f>
        <v>1224</v>
      </c>
      <c r="H31" s="406">
        <f>2271-1047</f>
        <v>1224</v>
      </c>
      <c r="I31" s="406">
        <v>1224</v>
      </c>
      <c r="J31" s="4"/>
      <c r="K31" s="84"/>
      <c r="L31" s="10"/>
      <c r="M31" s="3"/>
      <c r="N31" s="4"/>
      <c r="O31" s="5"/>
    </row>
    <row r="32" spans="1:17" x14ac:dyDescent="0.25">
      <c r="A32" s="63" t="s">
        <v>401</v>
      </c>
      <c r="B32" s="60" t="s">
        <v>404</v>
      </c>
      <c r="C32" s="405">
        <v>2394.39</v>
      </c>
      <c r="D32" s="406">
        <v>2990</v>
      </c>
      <c r="E32" s="406">
        <v>0</v>
      </c>
      <c r="F32" s="405">
        <v>0</v>
      </c>
      <c r="G32" s="407">
        <v>0</v>
      </c>
      <c r="H32" s="406">
        <v>0</v>
      </c>
      <c r="I32" s="406">
        <v>0</v>
      </c>
      <c r="J32" s="4"/>
      <c r="K32" s="84"/>
      <c r="L32" s="10"/>
      <c r="M32" s="3"/>
      <c r="N32" s="3"/>
      <c r="O32" s="112"/>
      <c r="P32" s="12"/>
      <c r="Q32" s="12"/>
    </row>
    <row r="33" spans="1:17" x14ac:dyDescent="0.25">
      <c r="A33" s="63" t="s">
        <v>402</v>
      </c>
      <c r="B33" s="60" t="s">
        <v>405</v>
      </c>
      <c r="C33" s="405">
        <v>239.42</v>
      </c>
      <c r="D33" s="406">
        <v>299</v>
      </c>
      <c r="E33" s="406">
        <v>0</v>
      </c>
      <c r="F33" s="405">
        <v>0</v>
      </c>
      <c r="G33" s="407">
        <v>0</v>
      </c>
      <c r="H33" s="406">
        <v>0</v>
      </c>
      <c r="I33" s="406">
        <v>0</v>
      </c>
      <c r="J33" s="4"/>
      <c r="K33" s="80"/>
      <c r="L33" s="110"/>
      <c r="M33" s="111"/>
      <c r="N33" s="111"/>
      <c r="O33" s="113"/>
      <c r="P33" s="114"/>
      <c r="Q33" s="12"/>
    </row>
    <row r="34" spans="1:17" x14ac:dyDescent="0.25">
      <c r="A34" s="63" t="s">
        <v>403</v>
      </c>
      <c r="B34" s="60" t="s">
        <v>406</v>
      </c>
      <c r="C34" s="405">
        <v>4524</v>
      </c>
      <c r="D34" s="406">
        <v>2532</v>
      </c>
      <c r="E34" s="406">
        <v>5763</v>
      </c>
      <c r="F34" s="405">
        <v>0</v>
      </c>
      <c r="G34" s="407">
        <v>0</v>
      </c>
      <c r="H34" s="406">
        <v>0</v>
      </c>
      <c r="I34" s="406">
        <v>0</v>
      </c>
      <c r="J34" s="4"/>
      <c r="K34" s="80"/>
      <c r="L34" s="110"/>
      <c r="M34" s="111"/>
      <c r="N34" s="111"/>
      <c r="O34" s="113"/>
      <c r="P34" s="114"/>
      <c r="Q34" s="12"/>
    </row>
    <row r="35" spans="1:17" x14ac:dyDescent="0.25">
      <c r="A35" s="63" t="s">
        <v>289</v>
      </c>
      <c r="B35" s="60" t="s">
        <v>386</v>
      </c>
      <c r="C35" s="405">
        <v>55</v>
      </c>
      <c r="D35" s="406">
        <v>90</v>
      </c>
      <c r="E35" s="406">
        <v>69</v>
      </c>
      <c r="F35" s="405">
        <v>68.599999999999994</v>
      </c>
      <c r="G35" s="407">
        <v>76</v>
      </c>
      <c r="H35" s="406">
        <v>76</v>
      </c>
      <c r="I35" s="406">
        <v>76</v>
      </c>
      <c r="J35" s="4"/>
      <c r="K35" s="80"/>
      <c r="L35" s="110"/>
      <c r="M35" s="111"/>
      <c r="N35" s="111"/>
      <c r="O35" s="113"/>
      <c r="P35" s="114"/>
      <c r="Q35" s="12"/>
    </row>
    <row r="36" spans="1:17" x14ac:dyDescent="0.25">
      <c r="A36" s="63" t="s">
        <v>289</v>
      </c>
      <c r="B36" s="60" t="s">
        <v>385</v>
      </c>
      <c r="C36" s="405">
        <v>737.15</v>
      </c>
      <c r="D36" s="406">
        <v>709</v>
      </c>
      <c r="E36" s="406">
        <v>0</v>
      </c>
      <c r="F36" s="405">
        <v>0</v>
      </c>
      <c r="G36" s="407">
        <v>0</v>
      </c>
      <c r="H36" s="406">
        <v>0</v>
      </c>
      <c r="I36" s="406">
        <v>0</v>
      </c>
      <c r="J36" s="4"/>
      <c r="K36" s="80"/>
      <c r="L36" s="110"/>
      <c r="M36" s="111"/>
      <c r="N36" s="111"/>
      <c r="O36" s="113"/>
      <c r="P36" s="114"/>
      <c r="Q36" s="12"/>
    </row>
    <row r="37" spans="1:17" x14ac:dyDescent="0.25">
      <c r="A37" s="63" t="s">
        <v>289</v>
      </c>
      <c r="B37" s="60" t="s">
        <v>303</v>
      </c>
      <c r="C37" s="405">
        <v>0</v>
      </c>
      <c r="D37" s="406">
        <v>0</v>
      </c>
      <c r="E37" s="406">
        <v>0</v>
      </c>
      <c r="F37" s="405">
        <v>0</v>
      </c>
      <c r="G37" s="407">
        <v>0</v>
      </c>
      <c r="H37" s="406">
        <v>0</v>
      </c>
      <c r="I37" s="406">
        <v>0</v>
      </c>
      <c r="J37" s="4"/>
      <c r="K37" s="80"/>
      <c r="L37" s="110"/>
      <c r="M37" s="111"/>
      <c r="N37" s="111"/>
      <c r="O37" s="113"/>
      <c r="P37" s="114"/>
      <c r="Q37" s="12"/>
    </row>
    <row r="38" spans="1:17" hidden="1" x14ac:dyDescent="0.25">
      <c r="A38" s="63" t="s">
        <v>289</v>
      </c>
      <c r="B38" s="60" t="s">
        <v>293</v>
      </c>
      <c r="C38" s="405">
        <v>0</v>
      </c>
      <c r="D38" s="406">
        <v>0</v>
      </c>
      <c r="E38" s="406">
        <v>0</v>
      </c>
      <c r="F38" s="405">
        <v>0</v>
      </c>
      <c r="G38" s="407">
        <v>0</v>
      </c>
      <c r="H38" s="406">
        <v>0</v>
      </c>
      <c r="I38" s="406">
        <v>0</v>
      </c>
      <c r="J38" s="4"/>
      <c r="K38" s="80"/>
      <c r="L38" s="110"/>
      <c r="M38" s="111"/>
      <c r="N38" s="111"/>
      <c r="O38" s="113"/>
      <c r="P38" s="114"/>
      <c r="Q38" s="12"/>
    </row>
    <row r="39" spans="1:17" x14ac:dyDescent="0.25">
      <c r="A39" s="63" t="s">
        <v>289</v>
      </c>
      <c r="B39" s="60" t="s">
        <v>444</v>
      </c>
      <c r="C39" s="405">
        <v>0</v>
      </c>
      <c r="D39" s="406">
        <v>0</v>
      </c>
      <c r="E39" s="406">
        <v>191</v>
      </c>
      <c r="F39" s="405">
        <v>191.4</v>
      </c>
      <c r="G39" s="407">
        <v>0</v>
      </c>
      <c r="H39" s="406">
        <v>0</v>
      </c>
      <c r="I39" s="406">
        <v>0</v>
      </c>
      <c r="J39" s="4"/>
      <c r="K39" s="80"/>
      <c r="L39" s="110"/>
      <c r="M39" s="111"/>
      <c r="N39" s="111"/>
      <c r="O39" s="113"/>
      <c r="P39" s="114"/>
      <c r="Q39" s="12"/>
    </row>
    <row r="40" spans="1:17" x14ac:dyDescent="0.25">
      <c r="A40" s="63" t="s">
        <v>445</v>
      </c>
      <c r="B40" s="60" t="s">
        <v>446</v>
      </c>
      <c r="C40" s="405">
        <v>0</v>
      </c>
      <c r="D40" s="406">
        <v>0</v>
      </c>
      <c r="E40" s="406">
        <v>76</v>
      </c>
      <c r="F40" s="405">
        <v>75.7</v>
      </c>
      <c r="G40" s="407">
        <v>0</v>
      </c>
      <c r="H40" s="406">
        <v>0</v>
      </c>
      <c r="I40" s="406">
        <v>0</v>
      </c>
      <c r="J40" s="4"/>
      <c r="K40" s="80"/>
      <c r="L40" s="110"/>
      <c r="M40" s="111"/>
      <c r="N40" s="111"/>
      <c r="O40" s="113"/>
      <c r="P40" s="114"/>
      <c r="Q40" s="12"/>
    </row>
    <row r="41" spans="1:17" x14ac:dyDescent="0.25">
      <c r="A41" s="63">
        <v>41</v>
      </c>
      <c r="B41" s="60" t="s">
        <v>291</v>
      </c>
      <c r="C41" s="405">
        <v>46980</v>
      </c>
      <c r="D41" s="406">
        <f>71803-D43-D44-7</f>
        <v>62618</v>
      </c>
      <c r="E41" s="406">
        <v>62618</v>
      </c>
      <c r="F41" s="405">
        <v>62514.52</v>
      </c>
      <c r="G41" s="407">
        <f>69845+755</f>
        <v>70600</v>
      </c>
      <c r="H41" s="406">
        <v>70600</v>
      </c>
      <c r="I41" s="406">
        <v>70600</v>
      </c>
      <c r="J41" s="4"/>
      <c r="K41" s="80"/>
      <c r="L41" s="110"/>
      <c r="M41" s="111"/>
      <c r="N41" s="111"/>
      <c r="O41" s="113"/>
      <c r="P41" s="114"/>
      <c r="Q41" s="12"/>
    </row>
    <row r="42" spans="1:17" hidden="1" x14ac:dyDescent="0.25">
      <c r="A42" s="64">
        <v>41</v>
      </c>
      <c r="B42" s="61" t="s">
        <v>301</v>
      </c>
      <c r="C42" s="408">
        <v>0</v>
      </c>
      <c r="D42" s="409">
        <v>0</v>
      </c>
      <c r="E42" s="409">
        <v>0</v>
      </c>
      <c r="F42" s="408">
        <v>0</v>
      </c>
      <c r="G42" s="410">
        <v>0</v>
      </c>
      <c r="H42" s="409">
        <v>0</v>
      </c>
      <c r="I42" s="409">
        <v>0</v>
      </c>
      <c r="J42" s="4"/>
      <c r="K42" s="80"/>
      <c r="L42" s="110"/>
      <c r="M42" s="111"/>
      <c r="N42" s="111"/>
      <c r="O42" s="113"/>
      <c r="P42" s="114"/>
      <c r="Q42" s="12"/>
    </row>
    <row r="43" spans="1:17" x14ac:dyDescent="0.25">
      <c r="A43" s="64" t="s">
        <v>288</v>
      </c>
      <c r="B43" s="61" t="s">
        <v>292</v>
      </c>
      <c r="C43" s="408">
        <v>5190.84</v>
      </c>
      <c r="D43" s="409">
        <v>7181</v>
      </c>
      <c r="E43" s="409">
        <v>8000</v>
      </c>
      <c r="F43" s="408">
        <v>7160.22</v>
      </c>
      <c r="G43" s="410">
        <v>9000</v>
      </c>
      <c r="H43" s="409">
        <v>9000</v>
      </c>
      <c r="I43" s="409">
        <v>9000</v>
      </c>
      <c r="J43" s="4"/>
      <c r="K43" s="80"/>
      <c r="L43" s="110"/>
      <c r="M43" s="111"/>
      <c r="N43" s="111"/>
      <c r="O43" s="113"/>
      <c r="P43" s="114"/>
      <c r="Q43" s="12"/>
    </row>
    <row r="44" spans="1:17" x14ac:dyDescent="0.25">
      <c r="A44" s="64" t="s">
        <v>288</v>
      </c>
      <c r="B44" s="61" t="s">
        <v>408</v>
      </c>
      <c r="C44" s="408">
        <v>0</v>
      </c>
      <c r="D44" s="409">
        <v>1997</v>
      </c>
      <c r="E44" s="409">
        <v>1997</v>
      </c>
      <c r="F44" s="408">
        <v>1997</v>
      </c>
      <c r="G44" s="410">
        <v>1255</v>
      </c>
      <c r="H44" s="409">
        <v>1255</v>
      </c>
      <c r="I44" s="409">
        <v>1255</v>
      </c>
      <c r="J44" s="4"/>
      <c r="K44" s="80"/>
      <c r="L44" s="110"/>
      <c r="M44" s="111"/>
      <c r="N44" s="111"/>
      <c r="O44" s="113"/>
      <c r="P44" s="114"/>
      <c r="Q44" s="12"/>
    </row>
    <row r="45" spans="1:17" x14ac:dyDescent="0.25">
      <c r="A45" s="63">
        <v>131</v>
      </c>
      <c r="B45" s="60" t="s">
        <v>270</v>
      </c>
      <c r="C45" s="405">
        <v>24943</v>
      </c>
      <c r="D45" s="406">
        <v>1839</v>
      </c>
      <c r="E45" s="406">
        <v>271</v>
      </c>
      <c r="F45" s="405">
        <v>271</v>
      </c>
      <c r="G45" s="407">
        <v>28149</v>
      </c>
      <c r="H45" s="406">
        <v>28149</v>
      </c>
      <c r="I45" s="406">
        <v>28149</v>
      </c>
      <c r="K45" s="80"/>
      <c r="L45" s="110"/>
      <c r="M45" s="111"/>
      <c r="N45" s="114"/>
      <c r="O45" s="114"/>
      <c r="P45" s="114"/>
      <c r="Q45" s="12"/>
    </row>
    <row r="46" spans="1:17" ht="16.5" thickBot="1" x14ac:dyDescent="0.3">
      <c r="A46" s="106">
        <v>43</v>
      </c>
      <c r="B46" s="10" t="s">
        <v>407</v>
      </c>
      <c r="C46" s="411">
        <v>1482.94</v>
      </c>
      <c r="D46" s="412">
        <v>0</v>
      </c>
      <c r="E46" s="412">
        <v>0</v>
      </c>
      <c r="F46" s="411">
        <v>0</v>
      </c>
      <c r="G46" s="413">
        <v>0</v>
      </c>
      <c r="H46" s="412">
        <v>0</v>
      </c>
      <c r="I46" s="412">
        <v>0</v>
      </c>
      <c r="K46" s="80"/>
      <c r="L46" s="10"/>
      <c r="M46" s="12"/>
    </row>
    <row r="47" spans="1:17" ht="16.5" thickBot="1" x14ac:dyDescent="0.3">
      <c r="A47" s="414"/>
      <c r="B47" s="415" t="s">
        <v>5</v>
      </c>
      <c r="C47" s="416">
        <f t="shared" ref="C47:I47" si="0">SUM(C6:C46)</f>
        <v>671623.04</v>
      </c>
      <c r="D47" s="417">
        <f t="shared" si="0"/>
        <v>739232</v>
      </c>
      <c r="E47" s="417">
        <f t="shared" si="0"/>
        <v>827185</v>
      </c>
      <c r="F47" s="416">
        <f t="shared" si="0"/>
        <v>798168.97999999986</v>
      </c>
      <c r="G47" s="418">
        <f t="shared" si="0"/>
        <v>893794</v>
      </c>
      <c r="H47" s="417">
        <f t="shared" si="0"/>
        <v>893794</v>
      </c>
      <c r="I47" s="417">
        <f t="shared" si="0"/>
        <v>893794</v>
      </c>
      <c r="K47" s="107">
        <f>739232-D47</f>
        <v>0</v>
      </c>
      <c r="L47" s="8"/>
    </row>
    <row r="48" spans="1:17" x14ac:dyDescent="0.25">
      <c r="D48" s="87"/>
      <c r="E48" s="87"/>
      <c r="F48" s="87"/>
    </row>
    <row r="49" spans="1:6" x14ac:dyDescent="0.25">
      <c r="A49" s="51"/>
      <c r="B49" s="51"/>
      <c r="C49" s="73"/>
      <c r="E49" s="108"/>
      <c r="F49" s="87"/>
    </row>
    <row r="50" spans="1:6" hidden="1" x14ac:dyDescent="0.25">
      <c r="A50" s="85"/>
      <c r="B50" s="51"/>
      <c r="F50" s="73"/>
    </row>
    <row r="51" spans="1:6" hidden="1" x14ac:dyDescent="0.25">
      <c r="A51" s="85"/>
      <c r="B51" s="51"/>
    </row>
    <row r="52" spans="1:6" hidden="1" x14ac:dyDescent="0.25">
      <c r="A52" s="85"/>
      <c r="B52" s="51"/>
    </row>
    <row r="53" spans="1:6" hidden="1" x14ac:dyDescent="0.25">
      <c r="A53" s="85"/>
      <c r="B53" s="51"/>
    </row>
    <row r="54" spans="1:6" x14ac:dyDescent="0.25">
      <c r="A54" s="51"/>
      <c r="B54" s="3"/>
    </row>
    <row r="55" spans="1:6" x14ac:dyDescent="0.25">
      <c r="A55" s="51"/>
      <c r="B55" s="35"/>
      <c r="E55" s="107"/>
      <c r="F55" s="73"/>
    </row>
    <row r="56" spans="1:6" x14ac:dyDescent="0.25">
      <c r="A56" s="85"/>
      <c r="B56" s="3"/>
    </row>
    <row r="57" spans="1:6" x14ac:dyDescent="0.25">
      <c r="A57" s="85"/>
      <c r="B57" s="3"/>
    </row>
  </sheetData>
  <mergeCells count="3">
    <mergeCell ref="A1:I1"/>
    <mergeCell ref="A2:I2"/>
    <mergeCell ref="E4:E5"/>
  </mergeCells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576"/>
  <sheetViews>
    <sheetView zoomScaleNormal="145" workbookViewId="0">
      <selection activeCell="O21" sqref="O21"/>
    </sheetView>
  </sheetViews>
  <sheetFormatPr defaultRowHeight="15.75" x14ac:dyDescent="0.25"/>
  <cols>
    <col min="1" max="1" width="3.75" customWidth="1"/>
    <col min="2" max="2" width="7.125" customWidth="1"/>
    <col min="3" max="3" width="20.5" customWidth="1"/>
    <col min="4" max="4" width="6.875" customWidth="1"/>
    <col min="5" max="5" width="5.625" customWidth="1"/>
    <col min="6" max="6" width="7.25" customWidth="1"/>
    <col min="7" max="7" width="5.5" customWidth="1"/>
    <col min="8" max="9" width="6.625" customWidth="1"/>
    <col min="10" max="10" width="7.25" customWidth="1"/>
  </cols>
  <sheetData>
    <row r="1" spans="1:126" x14ac:dyDescent="0.25">
      <c r="A1" s="419" t="s">
        <v>501</v>
      </c>
      <c r="B1" s="420"/>
      <c r="C1" s="420"/>
      <c r="D1" s="420"/>
      <c r="E1" s="420"/>
      <c r="F1" s="420"/>
      <c r="G1" s="420"/>
      <c r="H1" s="420"/>
      <c r="I1" s="420"/>
      <c r="J1" s="420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</row>
    <row r="2" spans="1:126" x14ac:dyDescent="0.25">
      <c r="A2" s="419" t="s">
        <v>329</v>
      </c>
      <c r="B2" s="420"/>
      <c r="C2" s="420"/>
      <c r="D2" s="420"/>
      <c r="E2" s="420"/>
      <c r="F2" s="420"/>
      <c r="G2" s="420"/>
      <c r="H2" s="420"/>
      <c r="I2" s="420"/>
      <c r="J2" s="420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</row>
    <row r="3" spans="1:126" ht="16.5" thickBot="1" x14ac:dyDescent="0.3"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</row>
    <row r="4" spans="1:126" ht="27" thickBot="1" x14ac:dyDescent="0.3">
      <c r="A4" s="24" t="s">
        <v>0</v>
      </c>
      <c r="B4" s="25" t="s">
        <v>1</v>
      </c>
      <c r="C4" s="69" t="s">
        <v>3</v>
      </c>
      <c r="D4" s="423"/>
      <c r="E4" s="423"/>
      <c r="F4" s="423"/>
      <c r="G4" s="423"/>
      <c r="H4" s="423"/>
      <c r="I4" s="423"/>
      <c r="J4" s="424"/>
      <c r="K4" s="45"/>
      <c r="L4" s="45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</row>
    <row r="5" spans="1:126" ht="33.6" customHeight="1" thickBot="1" x14ac:dyDescent="0.3">
      <c r="A5" s="88"/>
      <c r="B5" s="89" t="s">
        <v>2</v>
      </c>
      <c r="C5" s="89"/>
      <c r="D5" s="89" t="s">
        <v>392</v>
      </c>
      <c r="E5" s="89" t="s">
        <v>366</v>
      </c>
      <c r="F5" s="90" t="s">
        <v>367</v>
      </c>
      <c r="G5" s="89" t="s">
        <v>438</v>
      </c>
      <c r="H5" s="89" t="s">
        <v>383</v>
      </c>
      <c r="I5" s="89" t="s">
        <v>393</v>
      </c>
      <c r="J5" s="91" t="s">
        <v>437</v>
      </c>
      <c r="K5" s="46"/>
      <c r="L5" s="4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</row>
    <row r="6" spans="1:126" s="44" customFormat="1" x14ac:dyDescent="0.25">
      <c r="A6" s="19">
        <v>41</v>
      </c>
      <c r="B6" s="29">
        <v>212003</v>
      </c>
      <c r="C6" s="68" t="s">
        <v>181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70">
        <v>0</v>
      </c>
      <c r="K6" s="49"/>
      <c r="L6" s="49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</row>
    <row r="7" spans="1:126" s="44" customFormat="1" x14ac:dyDescent="0.25">
      <c r="A7" s="20" t="s">
        <v>289</v>
      </c>
      <c r="B7" s="18">
        <v>223001</v>
      </c>
      <c r="C7" s="14" t="s">
        <v>444</v>
      </c>
      <c r="D7" s="52">
        <v>0</v>
      </c>
      <c r="E7" s="52">
        <v>0</v>
      </c>
      <c r="F7" s="52">
        <v>191</v>
      </c>
      <c r="G7" s="52">
        <v>191.4</v>
      </c>
      <c r="H7" s="52">
        <v>0</v>
      </c>
      <c r="I7" s="52">
        <v>0</v>
      </c>
      <c r="J7" s="71">
        <v>0</v>
      </c>
      <c r="K7" s="49"/>
      <c r="L7" s="49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</row>
    <row r="8" spans="1:126" x14ac:dyDescent="0.25">
      <c r="A8" s="19">
        <v>41</v>
      </c>
      <c r="B8" s="29">
        <v>223002</v>
      </c>
      <c r="C8" s="14" t="s">
        <v>88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71">
        <v>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</row>
    <row r="9" spans="1:126" x14ac:dyDescent="0.25">
      <c r="A9" s="20" t="s">
        <v>288</v>
      </c>
      <c r="B9" s="18">
        <v>223002</v>
      </c>
      <c r="C9" s="14" t="s">
        <v>88</v>
      </c>
      <c r="D9" s="52">
        <v>7181</v>
      </c>
      <c r="E9" s="52">
        <v>7181</v>
      </c>
      <c r="F9" s="52">
        <v>8000</v>
      </c>
      <c r="G9" s="52">
        <v>8408</v>
      </c>
      <c r="H9" s="52">
        <v>9000</v>
      </c>
      <c r="I9" s="52">
        <v>9000</v>
      </c>
      <c r="J9" s="71">
        <v>9000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</row>
    <row r="10" spans="1:126" x14ac:dyDescent="0.25">
      <c r="A10" s="20">
        <v>41</v>
      </c>
      <c r="B10" s="18">
        <v>223004</v>
      </c>
      <c r="C10" s="14" t="s">
        <v>163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71"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</row>
    <row r="11" spans="1:126" x14ac:dyDescent="0.25">
      <c r="A11" s="20">
        <v>41</v>
      </c>
      <c r="B11" s="18">
        <v>242000</v>
      </c>
      <c r="C11" s="14" t="s">
        <v>164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71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</row>
    <row r="12" spans="1:126" x14ac:dyDescent="0.25">
      <c r="A12" s="20" t="s">
        <v>289</v>
      </c>
      <c r="B12" s="18">
        <v>242000</v>
      </c>
      <c r="C12" s="14" t="s">
        <v>164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71">
        <v>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</row>
    <row r="13" spans="1:126" x14ac:dyDescent="0.25">
      <c r="A13" s="20">
        <v>41</v>
      </c>
      <c r="B13" s="18">
        <v>292012</v>
      </c>
      <c r="C13" s="14" t="s">
        <v>4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71">
        <v>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</row>
    <row r="14" spans="1:126" x14ac:dyDescent="0.25">
      <c r="A14" s="20" t="s">
        <v>445</v>
      </c>
      <c r="B14" s="18">
        <v>292006</v>
      </c>
      <c r="C14" s="14" t="s">
        <v>448</v>
      </c>
      <c r="D14" s="67">
        <v>0</v>
      </c>
      <c r="E14" s="67">
        <v>0</v>
      </c>
      <c r="F14" s="67">
        <v>76</v>
      </c>
      <c r="G14" s="67">
        <v>75.7</v>
      </c>
      <c r="H14" s="67">
        <v>0</v>
      </c>
      <c r="I14" s="67">
        <v>0</v>
      </c>
      <c r="J14" s="76">
        <v>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</row>
    <row r="15" spans="1:126" x14ac:dyDescent="0.25">
      <c r="A15" s="20">
        <v>41</v>
      </c>
      <c r="B15" s="18">
        <v>292017</v>
      </c>
      <c r="C15" s="14" t="s">
        <v>165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76">
        <v>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</row>
    <row r="16" spans="1:126" x14ac:dyDescent="0.25">
      <c r="A16" s="20" t="s">
        <v>289</v>
      </c>
      <c r="B16" s="18">
        <v>292017</v>
      </c>
      <c r="C16" s="14" t="s">
        <v>165</v>
      </c>
      <c r="D16" s="52">
        <v>792.15</v>
      </c>
      <c r="E16" s="52">
        <v>792</v>
      </c>
      <c r="F16" s="52">
        <v>69</v>
      </c>
      <c r="G16" s="52">
        <v>75.900000000000006</v>
      </c>
      <c r="H16" s="52">
        <v>76</v>
      </c>
      <c r="I16" s="52">
        <v>76</v>
      </c>
      <c r="J16" s="71">
        <v>76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</row>
    <row r="17" spans="1:122" x14ac:dyDescent="0.25">
      <c r="A17" s="19">
        <v>111</v>
      </c>
      <c r="B17" s="29">
        <v>312001</v>
      </c>
      <c r="C17" s="60" t="s">
        <v>330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70">
        <v>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</row>
    <row r="18" spans="1:122" x14ac:dyDescent="0.25">
      <c r="A18" s="19" t="s">
        <v>306</v>
      </c>
      <c r="B18" s="29">
        <v>312001</v>
      </c>
      <c r="C18" s="60" t="s">
        <v>308</v>
      </c>
      <c r="D18" s="53">
        <v>14013.67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70">
        <v>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</row>
    <row r="19" spans="1:122" ht="16.5" thickBot="1" x14ac:dyDescent="0.3">
      <c r="A19" s="81" t="s">
        <v>307</v>
      </c>
      <c r="B19" s="82">
        <v>312001</v>
      </c>
      <c r="C19" s="60" t="s">
        <v>309</v>
      </c>
      <c r="D19" s="83">
        <v>1648.67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6">
        <v>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</row>
    <row r="20" spans="1:122" s="11" customFormat="1" ht="16.5" thickBot="1" x14ac:dyDescent="0.3">
      <c r="A20" s="22"/>
      <c r="B20" s="23">
        <v>200</v>
      </c>
      <c r="C20" s="30" t="s">
        <v>25</v>
      </c>
      <c r="D20" s="55">
        <f t="shared" ref="D20:J20" si="0">SUM(D6:D19)</f>
        <v>23635.489999999998</v>
      </c>
      <c r="E20" s="55">
        <f t="shared" si="0"/>
        <v>7973</v>
      </c>
      <c r="F20" s="55">
        <f t="shared" si="0"/>
        <v>8336</v>
      </c>
      <c r="G20" s="55">
        <f t="shared" si="0"/>
        <v>8751</v>
      </c>
      <c r="H20" s="55">
        <f t="shared" si="0"/>
        <v>9076</v>
      </c>
      <c r="I20" s="55">
        <f t="shared" si="0"/>
        <v>9076</v>
      </c>
      <c r="J20" s="72">
        <f t="shared" si="0"/>
        <v>9076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</row>
    <row r="21" spans="1:122" s="7" customFormat="1" ht="16.5" thickBot="1" x14ac:dyDescent="0.3">
      <c r="A21" s="26">
        <v>72</v>
      </c>
      <c r="B21" s="21">
        <v>311</v>
      </c>
      <c r="C21" s="9" t="s">
        <v>90</v>
      </c>
      <c r="D21" s="56"/>
      <c r="E21" s="56"/>
      <c r="F21" s="56"/>
      <c r="G21" s="56"/>
      <c r="H21" s="56"/>
      <c r="I21" s="56"/>
      <c r="J21" s="77"/>
    </row>
    <row r="22" spans="1:122" s="11" customFormat="1" ht="16.5" thickBot="1" x14ac:dyDescent="0.3">
      <c r="A22" s="22"/>
      <c r="B22" s="23">
        <v>300</v>
      </c>
      <c r="C22" s="30" t="s">
        <v>89</v>
      </c>
      <c r="D22" s="55">
        <f t="shared" ref="D22:J22" si="1">D21</f>
        <v>0</v>
      </c>
      <c r="E22" s="55">
        <f t="shared" si="1"/>
        <v>0</v>
      </c>
      <c r="F22" s="55">
        <f t="shared" si="1"/>
        <v>0</v>
      </c>
      <c r="G22" s="55">
        <f t="shared" si="1"/>
        <v>0</v>
      </c>
      <c r="H22" s="55">
        <f t="shared" si="1"/>
        <v>0</v>
      </c>
      <c r="I22" s="55">
        <f t="shared" si="1"/>
        <v>0</v>
      </c>
      <c r="J22" s="72">
        <f t="shared" si="1"/>
        <v>0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</row>
    <row r="23" spans="1:122" s="11" customFormat="1" ht="16.5" thickBot="1" x14ac:dyDescent="0.3">
      <c r="A23" s="101" t="s">
        <v>306</v>
      </c>
      <c r="B23" s="102">
        <v>453</v>
      </c>
      <c r="C23" s="103" t="s">
        <v>391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5">
        <v>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</row>
    <row r="24" spans="1:122" s="11" customFormat="1" ht="16.5" thickBot="1" x14ac:dyDescent="0.3">
      <c r="A24" s="101" t="s">
        <v>307</v>
      </c>
      <c r="B24" s="102">
        <v>453</v>
      </c>
      <c r="C24" s="103" t="s">
        <v>391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5">
        <v>0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</row>
    <row r="25" spans="1:122" s="6" customFormat="1" ht="16.5" thickBot="1" x14ac:dyDescent="0.3">
      <c r="A25" s="27"/>
      <c r="B25" s="28"/>
      <c r="C25" s="31" t="s">
        <v>5</v>
      </c>
      <c r="D25" s="57">
        <f t="shared" ref="D25:J25" si="2">D20+D22+D23+D24</f>
        <v>23635.489999999998</v>
      </c>
      <c r="E25" s="57">
        <f t="shared" si="2"/>
        <v>7973</v>
      </c>
      <c r="F25" s="57">
        <f t="shared" si="2"/>
        <v>8336</v>
      </c>
      <c r="G25" s="57">
        <f t="shared" si="2"/>
        <v>8751</v>
      </c>
      <c r="H25" s="57">
        <f t="shared" si="2"/>
        <v>9076</v>
      </c>
      <c r="I25" s="57">
        <f t="shared" si="2"/>
        <v>9076</v>
      </c>
      <c r="J25" s="57">
        <f t="shared" si="2"/>
        <v>9076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</row>
    <row r="26" spans="1:122" ht="17.25" customHeight="1" thickBot="1" x14ac:dyDescent="0.3">
      <c r="A26" s="92"/>
      <c r="B26" s="93"/>
      <c r="C26" s="94"/>
      <c r="D26" s="75"/>
      <c r="E26" s="75"/>
      <c r="F26" s="75"/>
      <c r="G26" s="75"/>
      <c r="H26" s="75"/>
      <c r="I26" s="75"/>
      <c r="J26" s="95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</row>
    <row r="27" spans="1:122" s="51" customFormat="1" ht="15" x14ac:dyDescent="0.25"/>
    <row r="28" spans="1:122" hidden="1" x14ac:dyDescent="0.25">
      <c r="B28" s="85"/>
      <c r="C28" s="51"/>
    </row>
    <row r="29" spans="1:122" hidden="1" x14ac:dyDescent="0.25">
      <c r="B29" s="85"/>
      <c r="C29" s="51"/>
    </row>
    <row r="30" spans="1:122" hidden="1" x14ac:dyDescent="0.25">
      <c r="B30" s="85"/>
      <c r="C30" s="51"/>
    </row>
    <row r="31" spans="1:122" hidden="1" x14ac:dyDescent="0.25">
      <c r="A31" s="1"/>
      <c r="B31" s="85"/>
      <c r="C31" s="51"/>
      <c r="D31" s="3"/>
      <c r="E31" s="3"/>
      <c r="F31" s="3"/>
      <c r="G31" s="3"/>
      <c r="H31" s="3"/>
      <c r="I31" s="3"/>
      <c r="J31" s="3"/>
    </row>
    <row r="32" spans="1:122" hidden="1" x14ac:dyDescent="0.25">
      <c r="A32" s="1"/>
      <c r="B32" s="51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1"/>
      <c r="B33" s="51"/>
      <c r="C33" s="35"/>
      <c r="D33" s="3"/>
      <c r="E33" s="3"/>
      <c r="F33" s="3"/>
      <c r="G33" s="3"/>
      <c r="H33" s="3"/>
      <c r="I33" s="3"/>
      <c r="J33" s="3"/>
    </row>
    <row r="34" spans="1:10" x14ac:dyDescent="0.25">
      <c r="A34" s="1"/>
      <c r="B34" s="85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1"/>
      <c r="B35" s="85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1"/>
      <c r="B36" s="47"/>
      <c r="C36" s="10"/>
      <c r="D36" s="3"/>
      <c r="E36" s="3"/>
      <c r="F36" s="3"/>
      <c r="G36" s="3"/>
      <c r="H36" s="3"/>
      <c r="I36" s="3"/>
      <c r="J36" s="3"/>
    </row>
    <row r="37" spans="1:10" x14ac:dyDescent="0.25">
      <c r="A37" s="1"/>
      <c r="B37" s="47"/>
      <c r="C37" s="10"/>
      <c r="D37" s="3"/>
      <c r="E37" s="3"/>
      <c r="F37" s="3"/>
      <c r="G37" s="3"/>
      <c r="H37" s="3"/>
      <c r="I37" s="3"/>
      <c r="J37" s="3"/>
    </row>
    <row r="38" spans="1:10" x14ac:dyDescent="0.25">
      <c r="A38" s="1"/>
      <c r="B38" s="2"/>
      <c r="C38" s="1"/>
      <c r="D38" s="4"/>
      <c r="E38" s="4"/>
      <c r="F38" s="4"/>
      <c r="G38" s="4"/>
      <c r="H38" s="4"/>
      <c r="I38" s="4"/>
      <c r="J38" s="4"/>
    </row>
    <row r="39" spans="1:10" x14ac:dyDescent="0.25">
      <c r="A39" s="1"/>
      <c r="B39" s="2"/>
      <c r="C39" s="1"/>
      <c r="D39" s="4"/>
      <c r="E39" s="4"/>
      <c r="F39" s="4"/>
      <c r="G39" s="4"/>
      <c r="H39" s="4"/>
      <c r="I39" s="4"/>
      <c r="J39" s="4"/>
    </row>
    <row r="40" spans="1:10" x14ac:dyDescent="0.25">
      <c r="A40" s="1"/>
      <c r="B40" s="2"/>
      <c r="C40" s="1"/>
      <c r="D40" s="4"/>
      <c r="E40" s="4"/>
      <c r="F40" s="4"/>
      <c r="G40" s="4"/>
      <c r="H40" s="4"/>
      <c r="I40" s="4"/>
      <c r="J40" s="4"/>
    </row>
    <row r="41" spans="1:10" x14ac:dyDescent="0.25">
      <c r="A41" s="1"/>
      <c r="B41" s="2"/>
      <c r="C41" s="1"/>
      <c r="D41" s="4"/>
      <c r="E41" s="4"/>
      <c r="F41" s="4"/>
      <c r="G41" s="4"/>
      <c r="H41" s="4"/>
      <c r="I41" s="4"/>
      <c r="J41" s="4"/>
    </row>
    <row r="42" spans="1:10" x14ac:dyDescent="0.25">
      <c r="A42" s="1"/>
      <c r="B42" s="2"/>
      <c r="C42" s="1"/>
      <c r="D42" s="4"/>
      <c r="E42" s="4"/>
      <c r="F42" s="4"/>
      <c r="G42" s="4"/>
      <c r="H42" s="4"/>
      <c r="I42" s="4"/>
      <c r="J42" s="4"/>
    </row>
    <row r="43" spans="1:10" x14ac:dyDescent="0.25">
      <c r="A43" s="1"/>
      <c r="B43" s="2"/>
      <c r="C43" s="1"/>
      <c r="D43" s="4"/>
      <c r="E43" s="4"/>
      <c r="F43" s="4"/>
      <c r="G43" s="4"/>
      <c r="H43" s="4"/>
      <c r="I43" s="4"/>
      <c r="J43" s="4"/>
    </row>
    <row r="44" spans="1:10" x14ac:dyDescent="0.25">
      <c r="A44" s="1"/>
      <c r="B44" s="2"/>
      <c r="C44" s="1"/>
      <c r="D44" s="4"/>
      <c r="E44" s="4"/>
      <c r="F44" s="4"/>
      <c r="G44" s="4"/>
      <c r="H44" s="4"/>
      <c r="I44" s="4"/>
      <c r="J44" s="4"/>
    </row>
    <row r="45" spans="1:10" x14ac:dyDescent="0.25">
      <c r="A45" s="1"/>
      <c r="B45" s="2"/>
      <c r="C45" s="1"/>
      <c r="D45" s="4"/>
      <c r="E45" s="4"/>
      <c r="F45" s="4"/>
      <c r="G45" s="4"/>
      <c r="H45" s="4"/>
      <c r="I45" s="4"/>
      <c r="J45" s="4"/>
    </row>
    <row r="46" spans="1:10" x14ac:dyDescent="0.25">
      <c r="A46" s="1"/>
      <c r="B46" s="2"/>
      <c r="C46" s="1"/>
      <c r="D46" s="4"/>
      <c r="E46" s="4"/>
      <c r="F46" s="4"/>
      <c r="G46" s="4"/>
      <c r="H46" s="4"/>
      <c r="I46" s="4"/>
      <c r="J46" s="4"/>
    </row>
    <row r="47" spans="1:10" x14ac:dyDescent="0.25">
      <c r="A47" s="1"/>
      <c r="B47" s="2"/>
      <c r="C47" s="1"/>
      <c r="D47" s="4"/>
      <c r="E47" s="4"/>
      <c r="F47" s="4"/>
      <c r="G47" s="4"/>
      <c r="H47" s="4"/>
      <c r="I47" s="4"/>
      <c r="J47" s="4"/>
    </row>
    <row r="48" spans="1:10" x14ac:dyDescent="0.25">
      <c r="A48" s="1"/>
      <c r="B48" s="2"/>
      <c r="C48" s="1"/>
      <c r="D48" s="4"/>
      <c r="E48" s="4"/>
      <c r="F48" s="4"/>
      <c r="G48" s="4"/>
      <c r="H48" s="4"/>
      <c r="I48" s="4"/>
      <c r="J48" s="4"/>
    </row>
    <row r="49" spans="1:10" x14ac:dyDescent="0.25">
      <c r="A49" s="1"/>
      <c r="B49" s="2"/>
      <c r="C49" s="1"/>
      <c r="D49" s="4"/>
      <c r="E49" s="4"/>
      <c r="F49" s="4"/>
      <c r="G49" s="4"/>
      <c r="H49" s="4"/>
      <c r="I49" s="4"/>
      <c r="J49" s="4"/>
    </row>
    <row r="50" spans="1:10" x14ac:dyDescent="0.25">
      <c r="A50" s="1"/>
      <c r="B50" s="2"/>
      <c r="C50" s="1"/>
      <c r="D50" s="4"/>
      <c r="E50" s="4"/>
      <c r="F50" s="4"/>
      <c r="G50" s="4"/>
      <c r="H50" s="4"/>
      <c r="I50" s="4"/>
      <c r="J50" s="4"/>
    </row>
    <row r="51" spans="1:10" x14ac:dyDescent="0.25">
      <c r="A51" s="1"/>
      <c r="B51" s="2"/>
      <c r="C51" s="1"/>
      <c r="D51" s="4"/>
      <c r="E51" s="4"/>
      <c r="F51" s="4"/>
      <c r="G51" s="4"/>
      <c r="H51" s="4"/>
      <c r="I51" s="4"/>
      <c r="J51" s="4"/>
    </row>
    <row r="52" spans="1:10" x14ac:dyDescent="0.25">
      <c r="A52" s="1"/>
      <c r="B52" s="2"/>
      <c r="C52" s="1"/>
      <c r="D52" s="4"/>
      <c r="E52" s="4"/>
      <c r="F52" s="4"/>
      <c r="G52" s="4"/>
      <c r="H52" s="4"/>
      <c r="I52" s="4"/>
      <c r="J52" s="4"/>
    </row>
    <row r="53" spans="1:10" x14ac:dyDescent="0.25">
      <c r="A53" s="1"/>
      <c r="B53" s="2"/>
      <c r="C53" s="1"/>
      <c r="D53" s="4"/>
      <c r="E53" s="4"/>
      <c r="F53" s="4"/>
      <c r="G53" s="4"/>
      <c r="H53" s="4"/>
      <c r="I53" s="4"/>
      <c r="J53" s="4"/>
    </row>
    <row r="54" spans="1:10" x14ac:dyDescent="0.25">
      <c r="A54" s="1"/>
      <c r="B54" s="2"/>
      <c r="C54" s="1"/>
      <c r="D54" s="4"/>
      <c r="E54" s="4"/>
      <c r="F54" s="4"/>
      <c r="G54" s="4"/>
      <c r="H54" s="4"/>
      <c r="I54" s="4"/>
      <c r="J54" s="4"/>
    </row>
    <row r="55" spans="1:10" x14ac:dyDescent="0.25">
      <c r="A55" s="1"/>
      <c r="B55" s="2"/>
      <c r="C55" s="1"/>
      <c r="D55" s="4"/>
      <c r="E55" s="4"/>
      <c r="F55" s="4"/>
      <c r="G55" s="4"/>
      <c r="H55" s="4"/>
      <c r="I55" s="4"/>
      <c r="J55" s="4"/>
    </row>
    <row r="56" spans="1:10" x14ac:dyDescent="0.25">
      <c r="A56" s="1"/>
      <c r="B56" s="2"/>
      <c r="C56" s="1"/>
      <c r="D56" s="4"/>
      <c r="E56" s="4"/>
      <c r="F56" s="4"/>
      <c r="G56" s="4"/>
      <c r="H56" s="4"/>
      <c r="I56" s="4"/>
      <c r="J56" s="4"/>
    </row>
    <row r="57" spans="1:10" x14ac:dyDescent="0.25">
      <c r="A57" s="1"/>
      <c r="B57" s="2"/>
      <c r="C57" s="1"/>
      <c r="D57" s="4"/>
      <c r="E57" s="4"/>
      <c r="F57" s="4"/>
      <c r="G57" s="4"/>
      <c r="H57" s="4"/>
      <c r="I57" s="4"/>
      <c r="J57" s="4"/>
    </row>
    <row r="58" spans="1:10" x14ac:dyDescent="0.25">
      <c r="A58" s="1"/>
      <c r="B58" s="2"/>
      <c r="C58" s="1"/>
      <c r="D58" s="4"/>
      <c r="E58" s="4"/>
      <c r="F58" s="4"/>
      <c r="G58" s="4"/>
      <c r="H58" s="4"/>
      <c r="I58" s="4"/>
      <c r="J58" s="4"/>
    </row>
    <row r="59" spans="1:10" x14ac:dyDescent="0.25">
      <c r="A59" s="1"/>
      <c r="B59" s="2"/>
      <c r="C59" s="1"/>
      <c r="D59" s="4"/>
      <c r="E59" s="4"/>
      <c r="F59" s="4"/>
      <c r="G59" s="4"/>
      <c r="H59" s="4"/>
      <c r="I59" s="4"/>
      <c r="J59" s="4"/>
    </row>
    <row r="60" spans="1:10" x14ac:dyDescent="0.25">
      <c r="A60" s="1"/>
      <c r="B60" s="2"/>
      <c r="C60" s="1"/>
      <c r="D60" s="4"/>
      <c r="E60" s="4"/>
      <c r="F60" s="4"/>
      <c r="G60" s="4"/>
      <c r="H60" s="4"/>
      <c r="I60" s="4"/>
      <c r="J60" s="4"/>
    </row>
    <row r="61" spans="1:10" x14ac:dyDescent="0.25">
      <c r="A61" s="1"/>
      <c r="B61" s="2"/>
      <c r="C61" s="1"/>
      <c r="D61" s="4"/>
      <c r="E61" s="4"/>
      <c r="F61" s="4"/>
      <c r="G61" s="4"/>
      <c r="H61" s="4"/>
      <c r="I61" s="4"/>
      <c r="J61" s="4"/>
    </row>
    <row r="62" spans="1:10" x14ac:dyDescent="0.25">
      <c r="A62" s="1"/>
      <c r="B62" s="2"/>
      <c r="C62" s="1"/>
      <c r="D62" s="4"/>
      <c r="E62" s="4"/>
      <c r="F62" s="4"/>
      <c r="G62" s="4"/>
      <c r="H62" s="4"/>
      <c r="I62" s="4"/>
      <c r="J62" s="4"/>
    </row>
    <row r="63" spans="1:10" x14ac:dyDescent="0.25">
      <c r="A63" s="1"/>
      <c r="B63" s="2"/>
      <c r="C63" s="1"/>
      <c r="D63" s="4"/>
      <c r="E63" s="4"/>
      <c r="F63" s="4"/>
      <c r="G63" s="4"/>
      <c r="H63" s="4"/>
      <c r="I63" s="4"/>
      <c r="J63" s="4"/>
    </row>
    <row r="64" spans="1:10" x14ac:dyDescent="0.25">
      <c r="A64" s="1"/>
      <c r="B64" s="2"/>
      <c r="C64" s="1"/>
      <c r="D64" s="4"/>
      <c r="E64" s="4"/>
      <c r="F64" s="4"/>
      <c r="G64" s="4"/>
      <c r="H64" s="4"/>
      <c r="I64" s="4"/>
      <c r="J64" s="4"/>
    </row>
    <row r="65" spans="1:10" x14ac:dyDescent="0.25">
      <c r="A65" s="1"/>
      <c r="B65" s="2"/>
      <c r="C65" s="1"/>
      <c r="D65" s="4"/>
      <c r="E65" s="4"/>
      <c r="F65" s="4"/>
      <c r="G65" s="4"/>
      <c r="H65" s="4"/>
      <c r="I65" s="4"/>
      <c r="J65" s="4"/>
    </row>
    <row r="66" spans="1:10" x14ac:dyDescent="0.25">
      <c r="A66" s="1"/>
      <c r="B66" s="2"/>
      <c r="C66" s="1"/>
      <c r="D66" s="4"/>
      <c r="E66" s="4"/>
      <c r="F66" s="4"/>
      <c r="G66" s="4"/>
      <c r="H66" s="4"/>
      <c r="I66" s="4"/>
      <c r="J66" s="4"/>
    </row>
    <row r="67" spans="1:10" x14ac:dyDescent="0.25">
      <c r="A67" s="1"/>
      <c r="B67" s="2"/>
      <c r="C67" s="1"/>
      <c r="D67" s="4"/>
      <c r="E67" s="4"/>
      <c r="F67" s="4"/>
      <c r="G67" s="4"/>
      <c r="H67" s="4"/>
      <c r="I67" s="4"/>
      <c r="J67" s="4"/>
    </row>
    <row r="68" spans="1:10" x14ac:dyDescent="0.25">
      <c r="A68" s="1"/>
      <c r="B68" s="2"/>
      <c r="C68" s="1"/>
      <c r="D68" s="4"/>
      <c r="E68" s="4"/>
      <c r="F68" s="4"/>
      <c r="G68" s="4"/>
      <c r="H68" s="4"/>
      <c r="I68" s="4"/>
      <c r="J68" s="4"/>
    </row>
    <row r="69" spans="1:10" x14ac:dyDescent="0.25">
      <c r="A69" s="1"/>
      <c r="B69" s="2"/>
      <c r="C69" s="1"/>
      <c r="D69" s="4"/>
      <c r="E69" s="4"/>
      <c r="F69" s="4"/>
      <c r="G69" s="4"/>
      <c r="H69" s="4"/>
      <c r="I69" s="4"/>
      <c r="J69" s="4"/>
    </row>
    <row r="70" spans="1:10" x14ac:dyDescent="0.25">
      <c r="A70" s="1"/>
      <c r="B70" s="2"/>
      <c r="C70" s="1"/>
      <c r="D70" s="4"/>
      <c r="E70" s="4"/>
      <c r="F70" s="4"/>
      <c r="G70" s="4"/>
      <c r="H70" s="4"/>
      <c r="I70" s="4"/>
      <c r="J70" s="4"/>
    </row>
    <row r="71" spans="1:10" x14ac:dyDescent="0.25">
      <c r="A71" s="1"/>
      <c r="B71" s="2"/>
      <c r="C71" s="1"/>
      <c r="D71" s="4"/>
      <c r="E71" s="4"/>
      <c r="F71" s="4"/>
      <c r="G71" s="4"/>
      <c r="H71" s="4"/>
      <c r="I71" s="4"/>
      <c r="J71" s="4"/>
    </row>
    <row r="72" spans="1:10" x14ac:dyDescent="0.25">
      <c r="A72" s="1"/>
      <c r="B72" s="2"/>
      <c r="C72" s="1"/>
      <c r="D72" s="4"/>
      <c r="E72" s="4"/>
      <c r="F72" s="4"/>
      <c r="G72" s="4"/>
      <c r="H72" s="4"/>
      <c r="I72" s="4"/>
      <c r="J72" s="4"/>
    </row>
    <row r="73" spans="1:10" x14ac:dyDescent="0.25">
      <c r="A73" s="1"/>
      <c r="B73" s="2"/>
      <c r="C73" s="1"/>
      <c r="D73" s="4"/>
      <c r="E73" s="4"/>
      <c r="F73" s="4"/>
      <c r="G73" s="4"/>
      <c r="H73" s="4"/>
      <c r="I73" s="4"/>
      <c r="J73" s="4"/>
    </row>
    <row r="74" spans="1:10" x14ac:dyDescent="0.25">
      <c r="A74" s="1"/>
      <c r="B74" s="2"/>
      <c r="C74" s="1"/>
      <c r="D74" s="4"/>
      <c r="E74" s="4"/>
      <c r="F74" s="4"/>
      <c r="G74" s="4"/>
      <c r="H74" s="4"/>
      <c r="I74" s="4"/>
      <c r="J74" s="4"/>
    </row>
    <row r="75" spans="1:10" x14ac:dyDescent="0.25">
      <c r="A75" s="1"/>
      <c r="B75" s="2"/>
      <c r="C75" s="1"/>
      <c r="D75" s="4"/>
      <c r="E75" s="4"/>
      <c r="F75" s="4"/>
      <c r="G75" s="4"/>
      <c r="H75" s="4"/>
      <c r="I75" s="4"/>
      <c r="J75" s="4"/>
    </row>
    <row r="76" spans="1:10" x14ac:dyDescent="0.25">
      <c r="A76" s="1"/>
      <c r="B76" s="2"/>
      <c r="C76" s="1"/>
      <c r="D76" s="4"/>
      <c r="E76" s="4"/>
      <c r="F76" s="4"/>
      <c r="G76" s="4"/>
      <c r="H76" s="4"/>
      <c r="I76" s="4"/>
      <c r="J76" s="4"/>
    </row>
    <row r="77" spans="1:10" x14ac:dyDescent="0.25">
      <c r="A77" s="1"/>
      <c r="B77" s="2"/>
      <c r="C77" s="1"/>
      <c r="D77" s="4"/>
      <c r="E77" s="4"/>
      <c r="F77" s="4"/>
      <c r="G77" s="4"/>
      <c r="H77" s="4"/>
      <c r="I77" s="4"/>
      <c r="J77" s="4"/>
    </row>
    <row r="78" spans="1:10" x14ac:dyDescent="0.25">
      <c r="A78" s="1"/>
      <c r="B78" s="2"/>
      <c r="C78" s="1"/>
      <c r="D78" s="4"/>
      <c r="E78" s="4"/>
      <c r="F78" s="4"/>
      <c r="G78" s="4"/>
      <c r="H78" s="4"/>
      <c r="I78" s="4"/>
      <c r="J78" s="4"/>
    </row>
    <row r="79" spans="1:10" x14ac:dyDescent="0.25">
      <c r="A79" s="1"/>
      <c r="B79" s="2"/>
      <c r="C79" s="1"/>
      <c r="D79" s="4"/>
      <c r="E79" s="4"/>
      <c r="F79" s="4"/>
      <c r="G79" s="4"/>
      <c r="H79" s="4"/>
      <c r="I79" s="4"/>
      <c r="J79" s="4"/>
    </row>
    <row r="80" spans="1:10" x14ac:dyDescent="0.25">
      <c r="A80" s="1"/>
      <c r="B80" s="2"/>
      <c r="C80" s="1"/>
      <c r="D80" s="4"/>
      <c r="E80" s="4"/>
      <c r="F80" s="4"/>
      <c r="G80" s="4"/>
      <c r="H80" s="4"/>
      <c r="I80" s="4"/>
      <c r="J80" s="4"/>
    </row>
    <row r="81" spans="1:10" x14ac:dyDescent="0.25">
      <c r="A81" s="1"/>
      <c r="B81" s="2"/>
      <c r="C81" s="1"/>
      <c r="D81" s="4"/>
      <c r="E81" s="4"/>
      <c r="F81" s="4"/>
      <c r="G81" s="4"/>
      <c r="H81" s="4"/>
      <c r="I81" s="4"/>
      <c r="J81" s="4"/>
    </row>
    <row r="82" spans="1:10" x14ac:dyDescent="0.25">
      <c r="A82" s="1"/>
      <c r="B82" s="2"/>
      <c r="C82" s="1"/>
      <c r="D82" s="4"/>
      <c r="E82" s="4"/>
      <c r="F82" s="4"/>
      <c r="G82" s="4"/>
      <c r="H82" s="4"/>
      <c r="I82" s="4"/>
      <c r="J82" s="4"/>
    </row>
    <row r="83" spans="1:10" x14ac:dyDescent="0.25">
      <c r="A83" s="1"/>
      <c r="B83" s="2"/>
      <c r="C83" s="1"/>
      <c r="D83" s="4"/>
      <c r="E83" s="4"/>
      <c r="F83" s="4"/>
      <c r="G83" s="4"/>
      <c r="H83" s="4"/>
      <c r="I83" s="4"/>
      <c r="J83" s="4"/>
    </row>
    <row r="84" spans="1:10" x14ac:dyDescent="0.25">
      <c r="A84" s="1"/>
      <c r="B84" s="2"/>
      <c r="C84" s="1"/>
      <c r="D84" s="4"/>
      <c r="E84" s="4"/>
      <c r="F84" s="4"/>
      <c r="G84" s="4"/>
      <c r="H84" s="4"/>
      <c r="I84" s="4"/>
      <c r="J84" s="4"/>
    </row>
    <row r="85" spans="1:10" x14ac:dyDescent="0.25">
      <c r="A85" s="1"/>
      <c r="B85" s="2"/>
      <c r="C85" s="1"/>
      <c r="D85" s="4"/>
      <c r="E85" s="4"/>
      <c r="F85" s="4"/>
      <c r="G85" s="4"/>
      <c r="H85" s="4"/>
      <c r="I85" s="4"/>
      <c r="J85" s="4"/>
    </row>
    <row r="86" spans="1:10" x14ac:dyDescent="0.25">
      <c r="A86" s="1"/>
      <c r="B86" s="2"/>
      <c r="C86" s="1"/>
      <c r="D86" s="4"/>
      <c r="E86" s="4"/>
      <c r="F86" s="4"/>
      <c r="G86" s="4"/>
      <c r="H86" s="4"/>
      <c r="I86" s="4"/>
      <c r="J86" s="4"/>
    </row>
    <row r="87" spans="1:10" x14ac:dyDescent="0.25">
      <c r="A87" s="1"/>
      <c r="B87" s="2"/>
      <c r="C87" s="1"/>
      <c r="D87" s="4"/>
      <c r="E87" s="4"/>
      <c r="F87" s="4"/>
      <c r="G87" s="4"/>
      <c r="H87" s="4"/>
      <c r="I87" s="4"/>
      <c r="J87" s="4"/>
    </row>
    <row r="88" spans="1:10" x14ac:dyDescent="0.25">
      <c r="A88" s="1"/>
      <c r="B88" s="2"/>
      <c r="C88" s="1"/>
      <c r="D88" s="4"/>
      <c r="E88" s="4"/>
      <c r="F88" s="4"/>
      <c r="G88" s="4"/>
      <c r="H88" s="4"/>
      <c r="I88" s="4"/>
      <c r="J88" s="4"/>
    </row>
    <row r="89" spans="1:10" x14ac:dyDescent="0.25">
      <c r="A89" s="1"/>
      <c r="B89" s="2"/>
      <c r="C89" s="1"/>
      <c r="D89" s="4"/>
      <c r="E89" s="4"/>
      <c r="F89" s="4"/>
      <c r="G89" s="4"/>
      <c r="H89" s="4"/>
      <c r="I89" s="4"/>
      <c r="J89" s="4"/>
    </row>
    <row r="90" spans="1:10" x14ac:dyDescent="0.25">
      <c r="A90" s="1"/>
      <c r="B90" s="2"/>
      <c r="C90" s="1"/>
      <c r="D90" s="4"/>
      <c r="E90" s="4"/>
      <c r="F90" s="4"/>
      <c r="G90" s="4"/>
      <c r="H90" s="4"/>
      <c r="I90" s="4"/>
      <c r="J90" s="4"/>
    </row>
    <row r="91" spans="1:10" x14ac:dyDescent="0.25">
      <c r="A91" s="1"/>
      <c r="B91" s="2"/>
      <c r="C91" s="1"/>
      <c r="D91" s="4"/>
      <c r="E91" s="4"/>
      <c r="F91" s="4"/>
      <c r="G91" s="4"/>
      <c r="H91" s="4"/>
      <c r="I91" s="4"/>
      <c r="J91" s="4"/>
    </row>
    <row r="92" spans="1:10" x14ac:dyDescent="0.25">
      <c r="A92" s="1"/>
      <c r="B92" s="2"/>
      <c r="C92" s="1"/>
      <c r="D92" s="4"/>
      <c r="E92" s="4"/>
      <c r="F92" s="4"/>
      <c r="G92" s="4"/>
      <c r="H92" s="4"/>
      <c r="I92" s="4"/>
      <c r="J92" s="4"/>
    </row>
    <row r="93" spans="1:10" x14ac:dyDescent="0.25">
      <c r="A93" s="1"/>
      <c r="B93" s="2"/>
      <c r="C93" s="1"/>
      <c r="D93" s="4"/>
      <c r="E93" s="4"/>
      <c r="F93" s="4"/>
      <c r="G93" s="4"/>
      <c r="H93" s="4"/>
      <c r="I93" s="4"/>
      <c r="J93" s="4"/>
    </row>
    <row r="94" spans="1:10" x14ac:dyDescent="0.25">
      <c r="A94" s="1"/>
      <c r="B94" s="2"/>
      <c r="C94" s="1"/>
      <c r="D94" s="4"/>
      <c r="E94" s="4"/>
      <c r="F94" s="4"/>
      <c r="G94" s="4"/>
      <c r="H94" s="4"/>
      <c r="I94" s="4"/>
      <c r="J94" s="4"/>
    </row>
    <row r="95" spans="1:10" x14ac:dyDescent="0.25">
      <c r="A95" s="1"/>
      <c r="B95" s="2"/>
      <c r="C95" s="1"/>
      <c r="D95" s="4"/>
      <c r="E95" s="4"/>
      <c r="F95" s="4"/>
      <c r="G95" s="4"/>
      <c r="H95" s="4"/>
      <c r="I95" s="4"/>
      <c r="J95" s="4"/>
    </row>
    <row r="96" spans="1:10" x14ac:dyDescent="0.25">
      <c r="A96" s="1"/>
      <c r="B96" s="2"/>
      <c r="C96" s="1"/>
      <c r="D96" s="4"/>
      <c r="E96" s="4"/>
      <c r="F96" s="4"/>
      <c r="G96" s="4"/>
      <c r="H96" s="4"/>
      <c r="I96" s="4"/>
      <c r="J96" s="4"/>
    </row>
    <row r="97" spans="1:10" x14ac:dyDescent="0.25">
      <c r="A97" s="1"/>
      <c r="B97" s="2"/>
      <c r="C97" s="1"/>
      <c r="D97" s="4"/>
      <c r="E97" s="4"/>
      <c r="F97" s="4"/>
      <c r="G97" s="4"/>
      <c r="H97" s="4"/>
      <c r="I97" s="4"/>
      <c r="J97" s="4"/>
    </row>
    <row r="98" spans="1:10" x14ac:dyDescent="0.25">
      <c r="A98" s="1"/>
      <c r="B98" s="2"/>
      <c r="C98" s="1"/>
      <c r="D98" s="4"/>
      <c r="E98" s="4"/>
      <c r="F98" s="4"/>
      <c r="G98" s="4"/>
      <c r="H98" s="4"/>
      <c r="I98" s="4"/>
      <c r="J98" s="4"/>
    </row>
    <row r="99" spans="1:10" x14ac:dyDescent="0.25">
      <c r="A99" s="1"/>
      <c r="B99" s="2"/>
      <c r="C99" s="1"/>
      <c r="D99" s="4"/>
      <c r="E99" s="4"/>
      <c r="F99" s="4"/>
      <c r="G99" s="4"/>
      <c r="H99" s="4"/>
      <c r="I99" s="4"/>
      <c r="J99" s="4"/>
    </row>
    <row r="100" spans="1:10" x14ac:dyDescent="0.25">
      <c r="A100" s="1"/>
      <c r="B100" s="2"/>
      <c r="C100" s="1"/>
      <c r="D100" s="4"/>
      <c r="E100" s="4"/>
      <c r="F100" s="4"/>
      <c r="G100" s="4"/>
      <c r="H100" s="4"/>
      <c r="I100" s="4"/>
      <c r="J100" s="4"/>
    </row>
    <row r="101" spans="1:10" x14ac:dyDescent="0.25">
      <c r="A101" s="1"/>
      <c r="B101" s="2"/>
      <c r="C101" s="1"/>
      <c r="D101" s="4"/>
      <c r="E101" s="4"/>
      <c r="F101" s="4"/>
      <c r="G101" s="4"/>
      <c r="H101" s="4"/>
      <c r="I101" s="4"/>
      <c r="J101" s="4"/>
    </row>
    <row r="102" spans="1:10" x14ac:dyDescent="0.25">
      <c r="A102" s="1"/>
      <c r="B102" s="2"/>
      <c r="C102" s="1"/>
      <c r="D102" s="4"/>
      <c r="E102" s="4"/>
      <c r="F102" s="4"/>
      <c r="G102" s="4"/>
      <c r="H102" s="4"/>
      <c r="I102" s="4"/>
      <c r="J102" s="4"/>
    </row>
    <row r="103" spans="1:10" x14ac:dyDescent="0.25">
      <c r="A103" s="1"/>
      <c r="B103" s="2"/>
      <c r="C103" s="1"/>
      <c r="D103" s="4"/>
      <c r="E103" s="4"/>
      <c r="F103" s="4"/>
      <c r="G103" s="4"/>
      <c r="H103" s="4"/>
      <c r="I103" s="4"/>
      <c r="J103" s="4"/>
    </row>
    <row r="104" spans="1:10" x14ac:dyDescent="0.25">
      <c r="A104" s="1"/>
      <c r="B104" s="2"/>
      <c r="C104" s="1"/>
      <c r="D104" s="4"/>
      <c r="E104" s="4"/>
      <c r="F104" s="4"/>
      <c r="G104" s="4"/>
      <c r="H104" s="4"/>
      <c r="I104" s="4"/>
      <c r="J104" s="4"/>
    </row>
    <row r="105" spans="1:10" x14ac:dyDescent="0.25">
      <c r="A105" s="1"/>
      <c r="B105" s="2"/>
      <c r="C105" s="1"/>
      <c r="D105" s="4"/>
      <c r="E105" s="4"/>
      <c r="F105" s="4"/>
      <c r="G105" s="4"/>
      <c r="H105" s="4"/>
      <c r="I105" s="4"/>
      <c r="J105" s="4"/>
    </row>
    <row r="106" spans="1:10" x14ac:dyDescent="0.25">
      <c r="A106" s="1"/>
      <c r="B106" s="2"/>
      <c r="C106" s="1"/>
      <c r="D106" s="4"/>
      <c r="E106" s="4"/>
      <c r="F106" s="4"/>
      <c r="G106" s="4"/>
      <c r="H106" s="4"/>
      <c r="I106" s="4"/>
      <c r="J106" s="4"/>
    </row>
    <row r="107" spans="1:10" x14ac:dyDescent="0.25">
      <c r="A107" s="1"/>
      <c r="B107" s="2"/>
      <c r="C107" s="1"/>
      <c r="D107" s="4"/>
      <c r="E107" s="4"/>
      <c r="F107" s="4"/>
      <c r="G107" s="4"/>
      <c r="H107" s="4"/>
      <c r="I107" s="4"/>
      <c r="J107" s="4"/>
    </row>
    <row r="108" spans="1:10" x14ac:dyDescent="0.25">
      <c r="A108" s="1"/>
      <c r="B108" s="2"/>
      <c r="C108" s="1"/>
      <c r="D108" s="4"/>
      <c r="E108" s="4"/>
      <c r="F108" s="4"/>
      <c r="G108" s="4"/>
      <c r="H108" s="4"/>
      <c r="I108" s="4"/>
      <c r="J108" s="4"/>
    </row>
    <row r="109" spans="1:10" x14ac:dyDescent="0.25">
      <c r="A109" s="1"/>
      <c r="B109" s="2"/>
      <c r="C109" s="1"/>
      <c r="D109" s="4"/>
      <c r="E109" s="4"/>
      <c r="F109" s="4"/>
      <c r="G109" s="4"/>
      <c r="H109" s="4"/>
      <c r="I109" s="4"/>
      <c r="J109" s="4"/>
    </row>
    <row r="110" spans="1:10" x14ac:dyDescent="0.25">
      <c r="A110" s="1"/>
      <c r="B110" s="2"/>
      <c r="C110" s="1"/>
      <c r="D110" s="4"/>
      <c r="E110" s="4"/>
      <c r="F110" s="4"/>
      <c r="G110" s="4"/>
      <c r="H110" s="4"/>
      <c r="I110" s="4"/>
      <c r="J110" s="4"/>
    </row>
    <row r="111" spans="1:10" x14ac:dyDescent="0.25">
      <c r="A111" s="1"/>
      <c r="B111" s="2"/>
      <c r="C111" s="1"/>
      <c r="D111" s="4"/>
      <c r="E111" s="4"/>
      <c r="F111" s="4"/>
      <c r="G111" s="4"/>
      <c r="H111" s="4"/>
      <c r="I111" s="4"/>
      <c r="J111" s="4"/>
    </row>
    <row r="112" spans="1:10" x14ac:dyDescent="0.25">
      <c r="A112" s="1"/>
      <c r="B112" s="2"/>
      <c r="C112" s="1"/>
      <c r="D112" s="4"/>
      <c r="E112" s="4"/>
      <c r="F112" s="4"/>
      <c r="G112" s="4"/>
      <c r="H112" s="4"/>
      <c r="I112" s="4"/>
      <c r="J112" s="4"/>
    </row>
    <row r="113" spans="1:10" x14ac:dyDescent="0.25">
      <c r="A113" s="1"/>
      <c r="B113" s="2"/>
      <c r="C113" s="1"/>
      <c r="D113" s="4"/>
      <c r="E113" s="4"/>
      <c r="F113" s="4"/>
      <c r="G113" s="4"/>
      <c r="H113" s="4"/>
      <c r="I113" s="4"/>
      <c r="J113" s="4"/>
    </row>
    <row r="114" spans="1:10" x14ac:dyDescent="0.25">
      <c r="A114" s="1"/>
      <c r="B114" s="2"/>
      <c r="C114" s="1"/>
      <c r="D114" s="4"/>
      <c r="E114" s="4"/>
      <c r="F114" s="4"/>
      <c r="G114" s="4"/>
      <c r="H114" s="4"/>
      <c r="I114" s="4"/>
      <c r="J114" s="4"/>
    </row>
    <row r="115" spans="1:10" x14ac:dyDescent="0.25">
      <c r="A115" s="1"/>
      <c r="B115" s="2"/>
      <c r="C115" s="1"/>
      <c r="D115" s="4"/>
      <c r="E115" s="4"/>
      <c r="F115" s="4"/>
      <c r="G115" s="4"/>
      <c r="H115" s="4"/>
      <c r="I115" s="4"/>
      <c r="J115" s="4"/>
    </row>
    <row r="116" spans="1:10" x14ac:dyDescent="0.25">
      <c r="A116" s="1"/>
      <c r="B116" s="2"/>
      <c r="C116" s="1"/>
      <c r="D116" s="4"/>
      <c r="E116" s="4"/>
      <c r="F116" s="4"/>
      <c r="G116" s="4"/>
      <c r="H116" s="4"/>
      <c r="I116" s="4"/>
      <c r="J116" s="4"/>
    </row>
    <row r="117" spans="1:10" x14ac:dyDescent="0.25">
      <c r="A117" s="1"/>
      <c r="B117" s="2"/>
      <c r="C117" s="1"/>
      <c r="D117" s="4"/>
      <c r="E117" s="4"/>
      <c r="F117" s="4"/>
      <c r="G117" s="4"/>
      <c r="H117" s="4"/>
      <c r="I117" s="4"/>
      <c r="J117" s="4"/>
    </row>
    <row r="118" spans="1:10" x14ac:dyDescent="0.25">
      <c r="A118" s="1"/>
      <c r="B118" s="2"/>
      <c r="C118" s="1"/>
      <c r="D118" s="4"/>
      <c r="E118" s="4"/>
      <c r="F118" s="4"/>
      <c r="G118" s="4"/>
      <c r="H118" s="4"/>
      <c r="I118" s="4"/>
      <c r="J118" s="4"/>
    </row>
    <row r="119" spans="1:10" x14ac:dyDescent="0.25">
      <c r="A119" s="1"/>
      <c r="B119" s="2"/>
      <c r="C119" s="1"/>
      <c r="D119" s="4"/>
      <c r="E119" s="4"/>
      <c r="F119" s="4"/>
      <c r="G119" s="4"/>
      <c r="H119" s="4"/>
      <c r="I119" s="4"/>
      <c r="J119" s="4"/>
    </row>
    <row r="120" spans="1:10" x14ac:dyDescent="0.25">
      <c r="A120" s="1"/>
      <c r="B120" s="2"/>
      <c r="C120" s="1"/>
      <c r="D120" s="4"/>
      <c r="E120" s="4"/>
      <c r="F120" s="4"/>
      <c r="G120" s="4"/>
      <c r="H120" s="4"/>
      <c r="I120" s="4"/>
      <c r="J120" s="4"/>
    </row>
    <row r="121" spans="1:10" x14ac:dyDescent="0.25">
      <c r="A121" s="1"/>
      <c r="B121" s="2"/>
      <c r="C121" s="1"/>
      <c r="D121" s="4"/>
      <c r="E121" s="4"/>
      <c r="F121" s="4"/>
      <c r="G121" s="4"/>
      <c r="H121" s="4"/>
      <c r="I121" s="4"/>
      <c r="J121" s="4"/>
    </row>
    <row r="122" spans="1:10" x14ac:dyDescent="0.25">
      <c r="A122" s="1"/>
      <c r="B122" s="2"/>
      <c r="C122" s="1"/>
      <c r="D122" s="4"/>
      <c r="E122" s="4"/>
      <c r="F122" s="4"/>
      <c r="G122" s="4"/>
      <c r="H122" s="4"/>
      <c r="I122" s="4"/>
      <c r="J122" s="4"/>
    </row>
    <row r="123" spans="1:10" x14ac:dyDescent="0.25">
      <c r="A123" s="1"/>
      <c r="B123" s="2"/>
      <c r="C123" s="1"/>
      <c r="D123" s="4"/>
      <c r="E123" s="4"/>
      <c r="F123" s="4"/>
      <c r="G123" s="4"/>
      <c r="H123" s="4"/>
      <c r="I123" s="4"/>
      <c r="J123" s="4"/>
    </row>
    <row r="124" spans="1:10" x14ac:dyDescent="0.25">
      <c r="A124" s="1"/>
      <c r="B124" s="2"/>
      <c r="C124" s="1"/>
      <c r="D124" s="4"/>
      <c r="E124" s="4"/>
      <c r="F124" s="4"/>
      <c r="G124" s="4"/>
      <c r="H124" s="4"/>
      <c r="I124" s="4"/>
      <c r="J124" s="4"/>
    </row>
    <row r="125" spans="1:10" x14ac:dyDescent="0.25">
      <c r="A125" s="1"/>
      <c r="B125" s="2"/>
      <c r="C125" s="1"/>
      <c r="D125" s="4"/>
      <c r="E125" s="4"/>
      <c r="F125" s="4"/>
      <c r="G125" s="4"/>
      <c r="H125" s="4"/>
      <c r="I125" s="4"/>
      <c r="J125" s="4"/>
    </row>
    <row r="126" spans="1:10" x14ac:dyDescent="0.25">
      <c r="A126" s="1"/>
      <c r="B126" s="2"/>
      <c r="C126" s="1"/>
      <c r="D126" s="4"/>
      <c r="E126" s="4"/>
      <c r="F126" s="4"/>
      <c r="G126" s="4"/>
      <c r="H126" s="4"/>
      <c r="I126" s="4"/>
      <c r="J126" s="4"/>
    </row>
    <row r="127" spans="1:10" x14ac:dyDescent="0.25">
      <c r="A127" s="1"/>
      <c r="B127" s="2"/>
      <c r="C127" s="1"/>
      <c r="D127" s="4"/>
      <c r="E127" s="4"/>
      <c r="F127" s="4"/>
      <c r="G127" s="4"/>
      <c r="H127" s="4"/>
      <c r="I127" s="4"/>
      <c r="J127" s="4"/>
    </row>
    <row r="128" spans="1:10" x14ac:dyDescent="0.25">
      <c r="A128" s="1"/>
      <c r="B128" s="2"/>
      <c r="C128" s="1"/>
      <c r="D128" s="4"/>
      <c r="E128" s="4"/>
      <c r="F128" s="4"/>
      <c r="G128" s="4"/>
      <c r="H128" s="4"/>
      <c r="I128" s="4"/>
      <c r="J128" s="4"/>
    </row>
    <row r="129" spans="1:10" x14ac:dyDescent="0.25">
      <c r="A129" s="1"/>
      <c r="B129" s="2"/>
      <c r="C129" s="1"/>
      <c r="D129" s="4"/>
      <c r="E129" s="4"/>
      <c r="F129" s="4"/>
      <c r="G129" s="4"/>
      <c r="H129" s="4"/>
      <c r="I129" s="4"/>
      <c r="J129" s="4"/>
    </row>
    <row r="130" spans="1:10" x14ac:dyDescent="0.25">
      <c r="A130" s="1"/>
      <c r="B130" s="2"/>
      <c r="C130" s="1"/>
      <c r="D130" s="4"/>
      <c r="E130" s="4"/>
      <c r="F130" s="4"/>
      <c r="G130" s="4"/>
      <c r="H130" s="4"/>
      <c r="I130" s="4"/>
      <c r="J130" s="4"/>
    </row>
    <row r="131" spans="1:10" x14ac:dyDescent="0.25">
      <c r="A131" s="1"/>
      <c r="B131" s="2"/>
      <c r="C131" s="1"/>
      <c r="D131" s="4"/>
      <c r="E131" s="4"/>
      <c r="F131" s="4"/>
      <c r="G131" s="4"/>
      <c r="H131" s="4"/>
      <c r="I131" s="4"/>
      <c r="J131" s="4"/>
    </row>
    <row r="132" spans="1:10" x14ac:dyDescent="0.25">
      <c r="A132" s="1"/>
      <c r="B132" s="2"/>
      <c r="C132" s="1"/>
      <c r="D132" s="4"/>
      <c r="E132" s="4"/>
      <c r="F132" s="4"/>
      <c r="G132" s="4"/>
      <c r="H132" s="4"/>
      <c r="I132" s="4"/>
      <c r="J132" s="4"/>
    </row>
    <row r="133" spans="1:10" x14ac:dyDescent="0.25">
      <c r="A133" s="1"/>
      <c r="B133" s="2"/>
      <c r="C133" s="1"/>
      <c r="D133" s="4"/>
      <c r="E133" s="4"/>
      <c r="F133" s="4"/>
      <c r="G133" s="4"/>
      <c r="H133" s="4"/>
      <c r="I133" s="4"/>
      <c r="J133" s="4"/>
    </row>
    <row r="134" spans="1:10" x14ac:dyDescent="0.25">
      <c r="A134" s="1"/>
      <c r="B134" s="2"/>
      <c r="C134" s="1"/>
      <c r="D134" s="4"/>
      <c r="E134" s="4"/>
      <c r="F134" s="4"/>
      <c r="G134" s="4"/>
      <c r="H134" s="4"/>
      <c r="I134" s="4"/>
      <c r="J134" s="4"/>
    </row>
    <row r="135" spans="1:10" x14ac:dyDescent="0.25">
      <c r="A135" s="1"/>
      <c r="B135" s="2"/>
      <c r="C135" s="1"/>
      <c r="D135" s="4"/>
      <c r="E135" s="4"/>
      <c r="F135" s="4"/>
      <c r="G135" s="4"/>
      <c r="H135" s="4"/>
      <c r="I135" s="4"/>
      <c r="J135" s="4"/>
    </row>
    <row r="136" spans="1:10" x14ac:dyDescent="0.25">
      <c r="A136" s="1"/>
      <c r="B136" s="2"/>
      <c r="C136" s="1"/>
      <c r="D136" s="4"/>
      <c r="E136" s="4"/>
      <c r="F136" s="4"/>
      <c r="G136" s="4"/>
      <c r="H136" s="4"/>
      <c r="I136" s="4"/>
      <c r="J136" s="4"/>
    </row>
    <row r="137" spans="1:10" x14ac:dyDescent="0.25">
      <c r="A137" s="1"/>
      <c r="B137" s="2"/>
      <c r="C137" s="1"/>
      <c r="D137" s="4"/>
      <c r="E137" s="4"/>
      <c r="F137" s="4"/>
      <c r="G137" s="4"/>
      <c r="H137" s="4"/>
      <c r="I137" s="4"/>
      <c r="J137" s="4"/>
    </row>
    <row r="138" spans="1:10" x14ac:dyDescent="0.25">
      <c r="A138" s="1"/>
      <c r="B138" s="2"/>
      <c r="C138" s="1"/>
      <c r="D138" s="4"/>
      <c r="E138" s="4"/>
      <c r="F138" s="4"/>
      <c r="G138" s="4"/>
      <c r="H138" s="4"/>
      <c r="I138" s="4"/>
      <c r="J138" s="4"/>
    </row>
    <row r="139" spans="1:10" x14ac:dyDescent="0.25">
      <c r="A139" s="1"/>
      <c r="B139" s="2"/>
      <c r="C139" s="1"/>
      <c r="D139" s="4"/>
      <c r="E139" s="4"/>
      <c r="F139" s="4"/>
      <c r="G139" s="4"/>
      <c r="H139" s="4"/>
      <c r="I139" s="4"/>
      <c r="J139" s="4"/>
    </row>
    <row r="140" spans="1:10" x14ac:dyDescent="0.25">
      <c r="A140" s="1"/>
      <c r="B140" s="2"/>
      <c r="C140" s="1"/>
      <c r="D140" s="4"/>
      <c r="E140" s="4"/>
      <c r="F140" s="4"/>
      <c r="G140" s="4"/>
      <c r="H140" s="4"/>
      <c r="I140" s="4"/>
      <c r="J140" s="4"/>
    </row>
    <row r="141" spans="1:10" x14ac:dyDescent="0.25">
      <c r="A141" s="1"/>
      <c r="B141" s="2"/>
      <c r="C141" s="1"/>
      <c r="D141" s="4"/>
      <c r="E141" s="4"/>
      <c r="F141" s="4"/>
      <c r="G141" s="4"/>
      <c r="H141" s="4"/>
      <c r="I141" s="4"/>
      <c r="J141" s="4"/>
    </row>
    <row r="142" spans="1:10" x14ac:dyDescent="0.25">
      <c r="A142" s="1"/>
      <c r="B142" s="2"/>
      <c r="C142" s="1"/>
      <c r="D142" s="4"/>
      <c r="E142" s="4"/>
      <c r="F142" s="4"/>
      <c r="G142" s="4"/>
      <c r="H142" s="4"/>
      <c r="I142" s="4"/>
      <c r="J142" s="4"/>
    </row>
    <row r="143" spans="1:10" x14ac:dyDescent="0.25">
      <c r="A143" s="1"/>
      <c r="B143" s="2"/>
      <c r="C143" s="1"/>
      <c r="D143" s="4"/>
      <c r="E143" s="4"/>
      <c r="F143" s="4"/>
      <c r="G143" s="4"/>
      <c r="H143" s="4"/>
      <c r="I143" s="4"/>
      <c r="J143" s="4"/>
    </row>
    <row r="144" spans="1:10" x14ac:dyDescent="0.25">
      <c r="A144" s="1"/>
      <c r="B144" s="2"/>
      <c r="C144" s="1"/>
      <c r="D144" s="4"/>
      <c r="E144" s="4"/>
      <c r="F144" s="4"/>
      <c r="G144" s="4"/>
      <c r="H144" s="4"/>
      <c r="I144" s="4"/>
      <c r="J144" s="4"/>
    </row>
    <row r="145" spans="1:10" x14ac:dyDescent="0.25">
      <c r="A145" s="1"/>
      <c r="B145" s="2"/>
      <c r="C145" s="1"/>
      <c r="D145" s="4"/>
      <c r="E145" s="4"/>
      <c r="F145" s="4"/>
      <c r="G145" s="4"/>
      <c r="H145" s="4"/>
      <c r="I145" s="4"/>
      <c r="J145" s="4"/>
    </row>
    <row r="146" spans="1:10" x14ac:dyDescent="0.25">
      <c r="A146" s="1"/>
      <c r="B146" s="2"/>
      <c r="C146" s="1"/>
      <c r="D146" s="4"/>
      <c r="E146" s="4"/>
      <c r="F146" s="4"/>
      <c r="G146" s="4"/>
      <c r="H146" s="4"/>
      <c r="I146" s="4"/>
      <c r="J146" s="4"/>
    </row>
    <row r="147" spans="1:10" x14ac:dyDescent="0.25">
      <c r="A147" s="1"/>
      <c r="B147" s="2"/>
      <c r="C147" s="1"/>
      <c r="D147" s="4"/>
      <c r="E147" s="4"/>
      <c r="F147" s="4"/>
      <c r="G147" s="4"/>
      <c r="H147" s="4"/>
      <c r="I147" s="4"/>
      <c r="J147" s="4"/>
    </row>
    <row r="148" spans="1:10" x14ac:dyDescent="0.25">
      <c r="A148" s="1"/>
      <c r="B148" s="2"/>
      <c r="C148" s="1"/>
      <c r="D148" s="4"/>
      <c r="E148" s="4"/>
      <c r="F148" s="4"/>
      <c r="G148" s="4"/>
      <c r="H148" s="4"/>
      <c r="I148" s="4"/>
      <c r="J148" s="4"/>
    </row>
    <row r="149" spans="1:10" x14ac:dyDescent="0.25">
      <c r="A149" s="1"/>
      <c r="B149" s="2"/>
      <c r="C149" s="1"/>
      <c r="D149" s="4"/>
      <c r="E149" s="4"/>
      <c r="F149" s="4"/>
      <c r="G149" s="4"/>
      <c r="H149" s="4"/>
      <c r="I149" s="4"/>
      <c r="J149" s="4"/>
    </row>
    <row r="150" spans="1:10" x14ac:dyDescent="0.25">
      <c r="A150" s="1"/>
      <c r="B150" s="2"/>
      <c r="C150" s="1"/>
      <c r="D150" s="4"/>
      <c r="E150" s="4"/>
      <c r="F150" s="4"/>
      <c r="G150" s="4"/>
      <c r="H150" s="4"/>
      <c r="I150" s="4"/>
      <c r="J150" s="4"/>
    </row>
    <row r="151" spans="1:10" x14ac:dyDescent="0.25">
      <c r="A151" s="1"/>
      <c r="B151" s="2"/>
      <c r="C151" s="1"/>
      <c r="D151" s="4"/>
      <c r="E151" s="4"/>
      <c r="F151" s="4"/>
      <c r="G151" s="4"/>
      <c r="H151" s="4"/>
      <c r="I151" s="4"/>
      <c r="J151" s="4"/>
    </row>
    <row r="152" spans="1:10" x14ac:dyDescent="0.25">
      <c r="A152" s="1"/>
      <c r="B152" s="2"/>
      <c r="C152" s="1"/>
      <c r="D152" s="4"/>
      <c r="E152" s="4"/>
      <c r="F152" s="4"/>
      <c r="G152" s="4"/>
      <c r="H152" s="4"/>
      <c r="I152" s="4"/>
      <c r="J152" s="4"/>
    </row>
    <row r="153" spans="1:10" x14ac:dyDescent="0.25">
      <c r="A153" s="1"/>
      <c r="B153" s="2"/>
      <c r="C153" s="1"/>
      <c r="D153" s="4"/>
      <c r="E153" s="4"/>
      <c r="F153" s="4"/>
      <c r="G153" s="4"/>
      <c r="H153" s="4"/>
      <c r="I153" s="4"/>
      <c r="J153" s="4"/>
    </row>
    <row r="154" spans="1:10" x14ac:dyDescent="0.25">
      <c r="A154" s="1"/>
      <c r="B154" s="2"/>
      <c r="C154" s="1"/>
      <c r="D154" s="4"/>
      <c r="E154" s="4"/>
      <c r="F154" s="4"/>
      <c r="G154" s="4"/>
      <c r="H154" s="4"/>
      <c r="I154" s="4"/>
      <c r="J154" s="4"/>
    </row>
    <row r="155" spans="1:10" x14ac:dyDescent="0.25">
      <c r="A155" s="1"/>
      <c r="B155" s="2"/>
      <c r="C155" s="1"/>
      <c r="D155" s="4"/>
      <c r="E155" s="4"/>
      <c r="F155" s="4"/>
      <c r="G155" s="4"/>
      <c r="H155" s="4"/>
      <c r="I155" s="4"/>
      <c r="J155" s="4"/>
    </row>
    <row r="156" spans="1:10" x14ac:dyDescent="0.25">
      <c r="A156" s="1"/>
      <c r="B156" s="2"/>
      <c r="C156" s="1"/>
      <c r="D156" s="4"/>
      <c r="E156" s="4"/>
      <c r="F156" s="4"/>
      <c r="G156" s="4"/>
      <c r="H156" s="4"/>
      <c r="I156" s="4"/>
      <c r="J156" s="4"/>
    </row>
    <row r="157" spans="1:10" x14ac:dyDescent="0.25">
      <c r="A157" s="1"/>
      <c r="B157" s="2"/>
      <c r="C157" s="1"/>
      <c r="D157" s="4"/>
      <c r="E157" s="4"/>
      <c r="F157" s="4"/>
      <c r="G157" s="4"/>
      <c r="H157" s="4"/>
      <c r="I157" s="4"/>
      <c r="J157" s="4"/>
    </row>
    <row r="158" spans="1:10" x14ac:dyDescent="0.25">
      <c r="A158" s="1"/>
      <c r="B158" s="2"/>
      <c r="C158" s="1"/>
      <c r="D158" s="4"/>
      <c r="E158" s="4"/>
      <c r="F158" s="4"/>
      <c r="G158" s="4"/>
      <c r="H158" s="4"/>
      <c r="I158" s="4"/>
      <c r="J158" s="4"/>
    </row>
    <row r="159" spans="1:10" x14ac:dyDescent="0.25">
      <c r="A159" s="1"/>
      <c r="B159" s="2"/>
      <c r="C159" s="1"/>
      <c r="D159" s="4"/>
      <c r="E159" s="4"/>
      <c r="F159" s="4"/>
      <c r="G159" s="4"/>
      <c r="H159" s="4"/>
      <c r="I159" s="4"/>
      <c r="J159" s="4"/>
    </row>
    <row r="160" spans="1:10" x14ac:dyDescent="0.25">
      <c r="A160" s="1"/>
      <c r="B160" s="2"/>
      <c r="C160" s="1"/>
      <c r="D160" s="4"/>
      <c r="E160" s="4"/>
      <c r="F160" s="4"/>
      <c r="G160" s="4"/>
      <c r="H160" s="4"/>
      <c r="I160" s="4"/>
      <c r="J160" s="4"/>
    </row>
    <row r="161" spans="1:10" x14ac:dyDescent="0.25">
      <c r="A161" s="1"/>
      <c r="B161" s="2"/>
      <c r="C161" s="1"/>
      <c r="D161" s="4"/>
      <c r="E161" s="4"/>
      <c r="F161" s="4"/>
      <c r="G161" s="4"/>
      <c r="H161" s="4"/>
      <c r="I161" s="4"/>
      <c r="J161" s="4"/>
    </row>
    <row r="162" spans="1:10" x14ac:dyDescent="0.25">
      <c r="A162" s="1"/>
      <c r="B162" s="2"/>
      <c r="C162" s="1"/>
      <c r="D162" s="4"/>
      <c r="E162" s="4"/>
      <c r="F162" s="4"/>
      <c r="G162" s="4"/>
      <c r="H162" s="4"/>
      <c r="I162" s="4"/>
      <c r="J162" s="4"/>
    </row>
    <row r="163" spans="1:10" x14ac:dyDescent="0.25">
      <c r="A163" s="1"/>
      <c r="B163" s="2"/>
      <c r="C163" s="1"/>
      <c r="D163" s="4"/>
      <c r="E163" s="4"/>
      <c r="F163" s="4"/>
      <c r="G163" s="4"/>
      <c r="H163" s="4"/>
      <c r="I163" s="4"/>
      <c r="J163" s="4"/>
    </row>
    <row r="164" spans="1:10" x14ac:dyDescent="0.25">
      <c r="A164" s="1"/>
      <c r="B164" s="2"/>
      <c r="C164" s="1"/>
      <c r="D164" s="4"/>
      <c r="E164" s="4"/>
      <c r="F164" s="4"/>
      <c r="G164" s="4"/>
      <c r="H164" s="4"/>
      <c r="I164" s="4"/>
      <c r="J164" s="4"/>
    </row>
    <row r="165" spans="1:10" x14ac:dyDescent="0.25">
      <c r="A165" s="1"/>
      <c r="B165" s="2"/>
      <c r="C165" s="1"/>
      <c r="D165" s="4"/>
      <c r="E165" s="4"/>
      <c r="F165" s="4"/>
      <c r="G165" s="4"/>
      <c r="H165" s="4"/>
      <c r="I165" s="4"/>
      <c r="J165" s="4"/>
    </row>
    <row r="166" spans="1:10" x14ac:dyDescent="0.25">
      <c r="A166" s="1"/>
      <c r="B166" s="2"/>
      <c r="C166" s="1"/>
      <c r="D166" s="4"/>
      <c r="E166" s="4"/>
      <c r="F166" s="4"/>
      <c r="G166" s="4"/>
      <c r="H166" s="4"/>
      <c r="I166" s="4"/>
      <c r="J166" s="4"/>
    </row>
    <row r="167" spans="1:10" x14ac:dyDescent="0.25">
      <c r="A167" s="1"/>
      <c r="B167" s="2"/>
      <c r="C167" s="1"/>
      <c r="D167" s="4"/>
      <c r="E167" s="4"/>
      <c r="F167" s="4"/>
      <c r="G167" s="4"/>
      <c r="H167" s="4"/>
      <c r="I167" s="4"/>
      <c r="J167" s="4"/>
    </row>
    <row r="168" spans="1:10" x14ac:dyDescent="0.25">
      <c r="A168" s="1"/>
      <c r="B168" s="2"/>
      <c r="C168" s="1"/>
      <c r="D168" s="4"/>
      <c r="E168" s="4"/>
      <c r="F168" s="4"/>
      <c r="G168" s="4"/>
      <c r="H168" s="4"/>
      <c r="I168" s="4"/>
      <c r="J168" s="4"/>
    </row>
    <row r="169" spans="1:10" x14ac:dyDescent="0.25">
      <c r="A169" s="1"/>
      <c r="B169" s="2"/>
      <c r="C169" s="1"/>
      <c r="D169" s="4"/>
      <c r="E169" s="4"/>
      <c r="F169" s="4"/>
      <c r="G169" s="4"/>
      <c r="H169" s="4"/>
      <c r="I169" s="4"/>
      <c r="J169" s="4"/>
    </row>
    <row r="170" spans="1:10" x14ac:dyDescent="0.25">
      <c r="A170" s="1"/>
      <c r="B170" s="2"/>
      <c r="C170" s="1"/>
      <c r="D170" s="4"/>
      <c r="E170" s="4"/>
      <c r="F170" s="4"/>
      <c r="G170" s="4"/>
      <c r="H170" s="4"/>
      <c r="I170" s="4"/>
      <c r="J170" s="4"/>
    </row>
    <row r="171" spans="1:10" x14ac:dyDescent="0.25">
      <c r="A171" s="1"/>
      <c r="B171" s="2"/>
      <c r="C171" s="1"/>
      <c r="D171" s="4"/>
      <c r="E171" s="4"/>
      <c r="F171" s="4"/>
      <c r="G171" s="4"/>
      <c r="H171" s="4"/>
      <c r="I171" s="4"/>
      <c r="J171" s="4"/>
    </row>
    <row r="172" spans="1:10" x14ac:dyDescent="0.25">
      <c r="A172" s="1"/>
      <c r="B172" s="2"/>
      <c r="C172" s="1"/>
      <c r="D172" s="4"/>
      <c r="E172" s="4"/>
      <c r="F172" s="4"/>
      <c r="G172" s="4"/>
      <c r="H172" s="4"/>
      <c r="I172" s="4"/>
      <c r="J172" s="4"/>
    </row>
    <row r="173" spans="1:10" x14ac:dyDescent="0.25">
      <c r="A173" s="1"/>
      <c r="B173" s="2"/>
      <c r="C173" s="1"/>
      <c r="D173" s="4"/>
      <c r="E173" s="4"/>
      <c r="F173" s="4"/>
      <c r="G173" s="4"/>
      <c r="H173" s="4"/>
      <c r="I173" s="4"/>
      <c r="J173" s="4"/>
    </row>
    <row r="174" spans="1:10" x14ac:dyDescent="0.25">
      <c r="A174" s="1"/>
      <c r="B174" s="2"/>
      <c r="C174" s="1"/>
      <c r="D174" s="4"/>
      <c r="E174" s="4"/>
      <c r="F174" s="4"/>
      <c r="G174" s="4"/>
      <c r="H174" s="4"/>
      <c r="I174" s="4"/>
      <c r="J174" s="4"/>
    </row>
    <row r="175" spans="1:10" x14ac:dyDescent="0.25">
      <c r="A175" s="1"/>
      <c r="B175" s="2"/>
      <c r="C175" s="1"/>
      <c r="D175" s="4"/>
      <c r="E175" s="4"/>
      <c r="F175" s="4"/>
      <c r="G175" s="4"/>
      <c r="H175" s="4"/>
      <c r="I175" s="4"/>
      <c r="J175" s="4"/>
    </row>
    <row r="176" spans="1:10" x14ac:dyDescent="0.25">
      <c r="A176" s="1"/>
      <c r="B176" s="2"/>
      <c r="C176" s="1"/>
      <c r="D176" s="4"/>
      <c r="E176" s="4"/>
      <c r="F176" s="4"/>
      <c r="G176" s="4"/>
      <c r="H176" s="4"/>
      <c r="I176" s="4"/>
      <c r="J176" s="4"/>
    </row>
    <row r="177" spans="1:10" x14ac:dyDescent="0.25">
      <c r="A177" s="1"/>
      <c r="B177" s="2"/>
      <c r="C177" s="1"/>
      <c r="D177" s="4"/>
      <c r="E177" s="4"/>
      <c r="F177" s="4"/>
      <c r="G177" s="4"/>
      <c r="H177" s="4"/>
      <c r="I177" s="4"/>
      <c r="J177" s="4"/>
    </row>
    <row r="178" spans="1:10" x14ac:dyDescent="0.25">
      <c r="A178" s="1"/>
      <c r="B178" s="2"/>
      <c r="C178" s="1"/>
      <c r="D178" s="4"/>
      <c r="E178" s="4"/>
      <c r="F178" s="4"/>
      <c r="G178" s="4"/>
      <c r="H178" s="4"/>
      <c r="I178" s="4"/>
      <c r="J178" s="4"/>
    </row>
    <row r="179" spans="1:10" x14ac:dyDescent="0.25">
      <c r="A179" s="1"/>
      <c r="B179" s="2"/>
      <c r="C179" s="1"/>
      <c r="D179" s="4"/>
      <c r="E179" s="4"/>
      <c r="F179" s="4"/>
      <c r="G179" s="4"/>
      <c r="H179" s="4"/>
      <c r="I179" s="4"/>
      <c r="J179" s="4"/>
    </row>
    <row r="180" spans="1:10" x14ac:dyDescent="0.25">
      <c r="A180" s="1"/>
      <c r="B180" s="2"/>
      <c r="C180" s="1"/>
      <c r="D180" s="4"/>
      <c r="E180" s="4"/>
      <c r="F180" s="4"/>
      <c r="G180" s="4"/>
      <c r="H180" s="4"/>
      <c r="I180" s="4"/>
      <c r="J180" s="4"/>
    </row>
    <row r="181" spans="1:10" x14ac:dyDescent="0.25">
      <c r="A181" s="1"/>
      <c r="B181" s="2"/>
      <c r="C181" s="1"/>
      <c r="D181" s="4"/>
      <c r="E181" s="4"/>
      <c r="F181" s="4"/>
      <c r="G181" s="4"/>
      <c r="H181" s="4"/>
      <c r="I181" s="4"/>
      <c r="J181" s="4"/>
    </row>
    <row r="182" spans="1:10" x14ac:dyDescent="0.25">
      <c r="A182" s="1"/>
      <c r="B182" s="2"/>
      <c r="C182" s="1"/>
      <c r="D182" s="4"/>
      <c r="E182" s="4"/>
      <c r="F182" s="4"/>
      <c r="G182" s="4"/>
      <c r="H182" s="4"/>
      <c r="I182" s="4"/>
      <c r="J182" s="4"/>
    </row>
    <row r="183" spans="1:10" x14ac:dyDescent="0.25">
      <c r="A183" s="1"/>
      <c r="B183" s="2"/>
      <c r="C183" s="1"/>
      <c r="D183" s="4"/>
      <c r="E183" s="4"/>
      <c r="F183" s="4"/>
      <c r="G183" s="4"/>
      <c r="H183" s="4"/>
      <c r="I183" s="4"/>
      <c r="J183" s="4"/>
    </row>
    <row r="184" spans="1:10" x14ac:dyDescent="0.25">
      <c r="A184" s="1"/>
      <c r="B184" s="2"/>
      <c r="C184" s="1"/>
      <c r="D184" s="4"/>
      <c r="E184" s="4"/>
      <c r="F184" s="4"/>
      <c r="G184" s="4"/>
      <c r="H184" s="4"/>
      <c r="I184" s="4"/>
      <c r="J184" s="4"/>
    </row>
    <row r="185" spans="1:10" x14ac:dyDescent="0.25">
      <c r="A185" s="1"/>
      <c r="B185" s="2"/>
      <c r="C185" s="1"/>
      <c r="D185" s="4"/>
      <c r="E185" s="4"/>
      <c r="F185" s="4"/>
      <c r="G185" s="4"/>
      <c r="H185" s="4"/>
      <c r="I185" s="4"/>
      <c r="J185" s="4"/>
    </row>
    <row r="186" spans="1:10" x14ac:dyDescent="0.25">
      <c r="A186" s="1"/>
      <c r="B186" s="2"/>
      <c r="C186" s="1"/>
      <c r="D186" s="4"/>
      <c r="E186" s="4"/>
      <c r="F186" s="4"/>
      <c r="G186" s="4"/>
      <c r="H186" s="4"/>
      <c r="I186" s="4"/>
      <c r="J186" s="4"/>
    </row>
    <row r="187" spans="1:10" x14ac:dyDescent="0.25">
      <c r="A187" s="1"/>
      <c r="B187" s="2"/>
      <c r="C187" s="1"/>
      <c r="D187" s="4"/>
      <c r="E187" s="4"/>
      <c r="F187" s="4"/>
      <c r="G187" s="4"/>
      <c r="H187" s="4"/>
      <c r="I187" s="4"/>
      <c r="J187" s="4"/>
    </row>
    <row r="188" spans="1:10" x14ac:dyDescent="0.25">
      <c r="A188" s="1"/>
      <c r="B188" s="2"/>
      <c r="C188" s="1"/>
      <c r="D188" s="4"/>
      <c r="E188" s="4"/>
      <c r="F188" s="4"/>
      <c r="G188" s="4"/>
      <c r="H188" s="4"/>
      <c r="I188" s="4"/>
      <c r="J188" s="4"/>
    </row>
    <row r="189" spans="1:10" x14ac:dyDescent="0.25">
      <c r="A189" s="1"/>
      <c r="B189" s="2"/>
      <c r="C189" s="1"/>
      <c r="D189" s="4"/>
      <c r="E189" s="4"/>
      <c r="F189" s="4"/>
      <c r="G189" s="4"/>
      <c r="H189" s="4"/>
      <c r="I189" s="4"/>
      <c r="J189" s="4"/>
    </row>
    <row r="190" spans="1:10" x14ac:dyDescent="0.25">
      <c r="A190" s="1"/>
      <c r="B190" s="2"/>
      <c r="C190" s="1"/>
      <c r="D190" s="4"/>
      <c r="E190" s="4"/>
      <c r="F190" s="4"/>
      <c r="G190" s="4"/>
      <c r="H190" s="4"/>
      <c r="I190" s="4"/>
      <c r="J190" s="4"/>
    </row>
    <row r="191" spans="1:10" x14ac:dyDescent="0.25">
      <c r="A191" s="1"/>
      <c r="B191" s="2"/>
      <c r="C191" s="1"/>
      <c r="D191" s="4"/>
      <c r="E191" s="4"/>
      <c r="F191" s="4"/>
      <c r="G191" s="4"/>
      <c r="H191" s="4"/>
      <c r="I191" s="4"/>
      <c r="J191" s="4"/>
    </row>
    <row r="192" spans="1:10" x14ac:dyDescent="0.25">
      <c r="A192" s="1"/>
      <c r="B192" s="2"/>
      <c r="C192" s="1"/>
      <c r="D192" s="4"/>
      <c r="E192" s="4"/>
      <c r="F192" s="4"/>
      <c r="G192" s="4"/>
      <c r="H192" s="4"/>
      <c r="I192" s="4"/>
      <c r="J192" s="4"/>
    </row>
    <row r="193" spans="1:10" x14ac:dyDescent="0.25">
      <c r="A193" s="1"/>
      <c r="B193" s="2"/>
      <c r="C193" s="1"/>
      <c r="D193" s="4"/>
      <c r="E193" s="4"/>
      <c r="F193" s="4"/>
      <c r="G193" s="4"/>
      <c r="H193" s="4"/>
      <c r="I193" s="4"/>
      <c r="J193" s="4"/>
    </row>
    <row r="194" spans="1:10" x14ac:dyDescent="0.25">
      <c r="A194" s="1"/>
      <c r="B194" s="2"/>
      <c r="C194" s="1"/>
      <c r="D194" s="4"/>
      <c r="E194" s="4"/>
      <c r="F194" s="4"/>
      <c r="G194" s="4"/>
      <c r="H194" s="4"/>
      <c r="I194" s="4"/>
      <c r="J194" s="4"/>
    </row>
    <row r="195" spans="1:10" x14ac:dyDescent="0.25">
      <c r="A195" s="1"/>
      <c r="B195" s="2"/>
      <c r="C195" s="1"/>
      <c r="D195" s="4"/>
      <c r="E195" s="4"/>
      <c r="F195" s="4"/>
      <c r="G195" s="4"/>
      <c r="H195" s="4"/>
      <c r="I195" s="4"/>
      <c r="J195" s="4"/>
    </row>
    <row r="196" spans="1:10" x14ac:dyDescent="0.25">
      <c r="A196" s="1"/>
      <c r="B196" s="2"/>
      <c r="C196" s="1"/>
      <c r="D196" s="4"/>
      <c r="E196" s="4"/>
      <c r="F196" s="4"/>
      <c r="G196" s="4"/>
      <c r="H196" s="4"/>
      <c r="I196" s="4"/>
      <c r="J196" s="4"/>
    </row>
    <row r="197" spans="1:10" x14ac:dyDescent="0.25">
      <c r="A197" s="1"/>
      <c r="B197" s="2"/>
      <c r="C197" s="1"/>
      <c r="D197" s="4"/>
      <c r="E197" s="4"/>
      <c r="F197" s="4"/>
      <c r="G197" s="4"/>
      <c r="H197" s="4"/>
      <c r="I197" s="4"/>
      <c r="J197" s="4"/>
    </row>
    <row r="198" spans="1:10" x14ac:dyDescent="0.25">
      <c r="A198" s="1"/>
      <c r="B198" s="2"/>
      <c r="C198" s="1"/>
      <c r="D198" s="4"/>
      <c r="E198" s="4"/>
      <c r="F198" s="4"/>
      <c r="G198" s="4"/>
      <c r="H198" s="4"/>
      <c r="I198" s="4"/>
      <c r="J198" s="4"/>
    </row>
    <row r="199" spans="1:10" x14ac:dyDescent="0.25">
      <c r="A199" s="1"/>
      <c r="B199" s="2"/>
      <c r="C199" s="1"/>
      <c r="D199" s="4"/>
      <c r="E199" s="4"/>
      <c r="F199" s="4"/>
      <c r="G199" s="4"/>
      <c r="H199" s="4"/>
      <c r="I199" s="4"/>
      <c r="J199" s="4"/>
    </row>
    <row r="200" spans="1:10" x14ac:dyDescent="0.25">
      <c r="A200" s="1"/>
      <c r="B200" s="2"/>
      <c r="C200" s="1"/>
      <c r="D200" s="4"/>
      <c r="E200" s="4"/>
      <c r="F200" s="4"/>
      <c r="G200" s="4"/>
      <c r="H200" s="4"/>
      <c r="I200" s="4"/>
      <c r="J200" s="4"/>
    </row>
    <row r="201" spans="1:10" x14ac:dyDescent="0.25">
      <c r="A201" s="1"/>
      <c r="B201" s="2"/>
      <c r="C201" s="1"/>
      <c r="D201" s="4"/>
      <c r="E201" s="4"/>
      <c r="F201" s="4"/>
      <c r="G201" s="4"/>
      <c r="H201" s="4"/>
      <c r="I201" s="4"/>
      <c r="J201" s="4"/>
    </row>
    <row r="202" spans="1:10" x14ac:dyDescent="0.25">
      <c r="A202" s="1"/>
      <c r="B202" s="2"/>
      <c r="C202" s="1"/>
      <c r="D202" s="4"/>
      <c r="E202" s="4"/>
      <c r="F202" s="4"/>
      <c r="G202" s="4"/>
      <c r="H202" s="4"/>
      <c r="I202" s="4"/>
      <c r="J202" s="4"/>
    </row>
    <row r="203" spans="1:10" x14ac:dyDescent="0.25">
      <c r="A203" s="1"/>
      <c r="B203" s="2"/>
      <c r="C203" s="1"/>
      <c r="D203" s="4"/>
      <c r="E203" s="4"/>
      <c r="F203" s="4"/>
      <c r="G203" s="4"/>
      <c r="H203" s="4"/>
      <c r="I203" s="4"/>
      <c r="J203" s="4"/>
    </row>
    <row r="204" spans="1:10" x14ac:dyDescent="0.25">
      <c r="A204" s="1"/>
      <c r="B204" s="2"/>
      <c r="C204" s="1"/>
      <c r="D204" s="4"/>
      <c r="E204" s="4"/>
      <c r="F204" s="4"/>
      <c r="G204" s="4"/>
      <c r="H204" s="4"/>
      <c r="I204" s="4"/>
      <c r="J204" s="4"/>
    </row>
    <row r="205" spans="1:10" x14ac:dyDescent="0.25">
      <c r="A205" s="1"/>
      <c r="B205" s="2"/>
      <c r="C205" s="1"/>
      <c r="D205" s="4"/>
      <c r="E205" s="4"/>
      <c r="F205" s="4"/>
      <c r="G205" s="4"/>
      <c r="H205" s="4"/>
      <c r="I205" s="4"/>
      <c r="J205" s="4"/>
    </row>
    <row r="206" spans="1:10" x14ac:dyDescent="0.25">
      <c r="A206" s="1"/>
      <c r="B206" s="2"/>
      <c r="C206" s="1"/>
      <c r="D206" s="4"/>
      <c r="E206" s="4"/>
      <c r="F206" s="4"/>
      <c r="G206" s="4"/>
      <c r="H206" s="4"/>
      <c r="I206" s="4"/>
      <c r="J206" s="4"/>
    </row>
    <row r="207" spans="1:10" x14ac:dyDescent="0.25">
      <c r="A207" s="1"/>
      <c r="B207" s="2"/>
      <c r="C207" s="1"/>
      <c r="D207" s="4"/>
      <c r="E207" s="4"/>
      <c r="F207" s="4"/>
      <c r="G207" s="4"/>
      <c r="H207" s="4"/>
      <c r="I207" s="4"/>
      <c r="J207" s="4"/>
    </row>
    <row r="208" spans="1:10" x14ac:dyDescent="0.25">
      <c r="A208" s="1"/>
      <c r="B208" s="2"/>
      <c r="C208" s="1"/>
      <c r="D208" s="4"/>
      <c r="E208" s="4"/>
      <c r="F208" s="4"/>
      <c r="G208" s="4"/>
      <c r="H208" s="4"/>
      <c r="I208" s="4"/>
      <c r="J208" s="4"/>
    </row>
    <row r="209" spans="1:10" x14ac:dyDescent="0.25">
      <c r="A209" s="1"/>
      <c r="B209" s="2"/>
      <c r="C209" s="1"/>
      <c r="D209" s="4"/>
      <c r="E209" s="4"/>
      <c r="F209" s="4"/>
      <c r="G209" s="4"/>
      <c r="H209" s="4"/>
      <c r="I209" s="4"/>
      <c r="J209" s="4"/>
    </row>
    <row r="210" spans="1:10" x14ac:dyDescent="0.25">
      <c r="A210" s="1"/>
      <c r="B210" s="2"/>
      <c r="C210" s="1"/>
      <c r="D210" s="4"/>
      <c r="E210" s="4"/>
      <c r="F210" s="4"/>
      <c r="G210" s="4"/>
      <c r="H210" s="4"/>
      <c r="I210" s="4"/>
      <c r="J210" s="4"/>
    </row>
    <row r="211" spans="1:10" x14ac:dyDescent="0.25">
      <c r="A211" s="1"/>
      <c r="B211" s="2"/>
      <c r="C211" s="1"/>
      <c r="D211" s="4"/>
      <c r="E211" s="4"/>
      <c r="F211" s="4"/>
      <c r="G211" s="4"/>
      <c r="H211" s="4"/>
      <c r="I211" s="4"/>
      <c r="J211" s="4"/>
    </row>
    <row r="212" spans="1:10" x14ac:dyDescent="0.25">
      <c r="A212" s="1"/>
      <c r="B212" s="2"/>
      <c r="C212" s="1"/>
      <c r="D212" s="4"/>
      <c r="E212" s="4"/>
      <c r="F212" s="4"/>
      <c r="G212" s="4"/>
      <c r="H212" s="4"/>
      <c r="I212" s="4"/>
      <c r="J212" s="4"/>
    </row>
    <row r="213" spans="1:10" x14ac:dyDescent="0.25">
      <c r="A213" s="1"/>
      <c r="B213" s="2"/>
      <c r="C213" s="1"/>
      <c r="D213" s="4"/>
      <c r="E213" s="4"/>
      <c r="F213" s="4"/>
      <c r="G213" s="4"/>
      <c r="H213" s="4"/>
      <c r="I213" s="4"/>
      <c r="J213" s="4"/>
    </row>
    <row r="214" spans="1:10" x14ac:dyDescent="0.25">
      <c r="A214" s="1"/>
      <c r="B214" s="2"/>
      <c r="C214" s="1"/>
      <c r="D214" s="4"/>
      <c r="E214" s="4"/>
      <c r="F214" s="4"/>
      <c r="G214" s="4"/>
      <c r="H214" s="4"/>
      <c r="I214" s="4"/>
      <c r="J214" s="4"/>
    </row>
    <row r="215" spans="1:10" x14ac:dyDescent="0.25">
      <c r="A215" s="1"/>
      <c r="B215" s="2"/>
      <c r="C215" s="1"/>
      <c r="D215" s="4"/>
      <c r="E215" s="4"/>
      <c r="F215" s="4"/>
      <c r="G215" s="4"/>
      <c r="H215" s="4"/>
      <c r="I215" s="4"/>
      <c r="J215" s="4"/>
    </row>
    <row r="216" spans="1:10" x14ac:dyDescent="0.25">
      <c r="A216" s="1"/>
      <c r="B216" s="2"/>
      <c r="C216" s="1"/>
      <c r="D216" s="4"/>
      <c r="E216" s="4"/>
      <c r="F216" s="4"/>
      <c r="G216" s="4"/>
      <c r="H216" s="4"/>
      <c r="I216" s="4"/>
      <c r="J216" s="4"/>
    </row>
    <row r="217" spans="1:10" x14ac:dyDescent="0.25">
      <c r="A217" s="1"/>
      <c r="B217" s="2"/>
      <c r="C217" s="1"/>
      <c r="D217" s="4"/>
      <c r="E217" s="4"/>
      <c r="F217" s="4"/>
      <c r="G217" s="4"/>
      <c r="H217" s="4"/>
      <c r="I217" s="4"/>
      <c r="J217" s="4"/>
    </row>
    <row r="218" spans="1:10" x14ac:dyDescent="0.25">
      <c r="A218" s="1"/>
      <c r="B218" s="2"/>
      <c r="C218" s="1"/>
      <c r="D218" s="4"/>
      <c r="E218" s="4"/>
      <c r="F218" s="4"/>
      <c r="G218" s="4"/>
      <c r="H218" s="4"/>
      <c r="I218" s="4"/>
      <c r="J218" s="4"/>
    </row>
    <row r="219" spans="1:10" x14ac:dyDescent="0.25">
      <c r="A219" s="1"/>
      <c r="B219" s="2"/>
      <c r="C219" s="1"/>
      <c r="D219" s="4"/>
      <c r="E219" s="4"/>
      <c r="F219" s="4"/>
      <c r="G219" s="4"/>
      <c r="H219" s="4"/>
      <c r="I219" s="4"/>
      <c r="J219" s="4"/>
    </row>
    <row r="220" spans="1:10" x14ac:dyDescent="0.25">
      <c r="A220" s="1"/>
      <c r="B220" s="2"/>
      <c r="C220" s="1"/>
      <c r="D220" s="4"/>
      <c r="E220" s="4"/>
      <c r="F220" s="4"/>
      <c r="G220" s="4"/>
      <c r="H220" s="4"/>
      <c r="I220" s="4"/>
      <c r="J220" s="4"/>
    </row>
    <row r="221" spans="1:10" x14ac:dyDescent="0.25">
      <c r="A221" s="1"/>
      <c r="B221" s="2"/>
      <c r="C221" s="1"/>
      <c r="D221" s="4"/>
      <c r="E221" s="4"/>
      <c r="F221" s="4"/>
      <c r="G221" s="4"/>
      <c r="H221" s="4"/>
      <c r="I221" s="4"/>
      <c r="J221" s="4"/>
    </row>
    <row r="222" spans="1:10" x14ac:dyDescent="0.25">
      <c r="A222" s="1"/>
      <c r="B222" s="2"/>
      <c r="C222" s="1"/>
      <c r="D222" s="4"/>
      <c r="E222" s="4"/>
      <c r="F222" s="4"/>
      <c r="G222" s="4"/>
      <c r="H222" s="4"/>
      <c r="I222" s="4"/>
      <c r="J222" s="4"/>
    </row>
    <row r="223" spans="1:10" x14ac:dyDescent="0.25">
      <c r="A223" s="1"/>
      <c r="B223" s="2"/>
      <c r="C223" s="1"/>
      <c r="D223" s="4"/>
      <c r="E223" s="4"/>
      <c r="F223" s="4"/>
      <c r="G223" s="4"/>
      <c r="H223" s="4"/>
      <c r="I223" s="4"/>
      <c r="J223" s="4"/>
    </row>
    <row r="224" spans="1:10" x14ac:dyDescent="0.25">
      <c r="A224" s="1"/>
      <c r="B224" s="2"/>
      <c r="C224" s="1"/>
      <c r="D224" s="4"/>
      <c r="E224" s="4"/>
      <c r="F224" s="4"/>
      <c r="G224" s="4"/>
      <c r="H224" s="4"/>
      <c r="I224" s="4"/>
      <c r="J224" s="4"/>
    </row>
    <row r="225" spans="1:10" x14ac:dyDescent="0.25">
      <c r="A225" s="1"/>
      <c r="B225" s="2"/>
      <c r="C225" s="1"/>
      <c r="D225" s="4"/>
      <c r="E225" s="4"/>
      <c r="F225" s="4"/>
      <c r="G225" s="4"/>
      <c r="H225" s="4"/>
      <c r="I225" s="4"/>
      <c r="J225" s="4"/>
    </row>
    <row r="226" spans="1:10" x14ac:dyDescent="0.25">
      <c r="A226" s="1"/>
      <c r="B226" s="2"/>
      <c r="C226" s="1"/>
      <c r="D226" s="4"/>
      <c r="E226" s="4"/>
      <c r="F226" s="4"/>
      <c r="G226" s="4"/>
      <c r="H226" s="4"/>
      <c r="I226" s="4"/>
      <c r="J226" s="4"/>
    </row>
    <row r="227" spans="1:10" x14ac:dyDescent="0.25">
      <c r="A227" s="1"/>
      <c r="B227" s="2"/>
      <c r="C227" s="1"/>
      <c r="D227" s="4"/>
      <c r="E227" s="4"/>
      <c r="F227" s="4"/>
      <c r="G227" s="4"/>
      <c r="H227" s="4"/>
      <c r="I227" s="4"/>
      <c r="J227" s="4"/>
    </row>
    <row r="228" spans="1:10" x14ac:dyDescent="0.25">
      <c r="A228" s="1"/>
      <c r="B228" s="2"/>
      <c r="C228" s="1"/>
      <c r="D228" s="4"/>
      <c r="E228" s="4"/>
      <c r="F228" s="4"/>
      <c r="G228" s="4"/>
      <c r="H228" s="4"/>
      <c r="I228" s="4"/>
      <c r="J228" s="4"/>
    </row>
    <row r="229" spans="1:10" x14ac:dyDescent="0.25">
      <c r="A229" s="1"/>
      <c r="B229" s="2"/>
      <c r="C229" s="1"/>
      <c r="D229" s="4"/>
      <c r="E229" s="4"/>
      <c r="F229" s="4"/>
      <c r="G229" s="4"/>
      <c r="H229" s="4"/>
      <c r="I229" s="4"/>
      <c r="J229" s="4"/>
    </row>
    <row r="230" spans="1:10" x14ac:dyDescent="0.25">
      <c r="A230" s="1"/>
      <c r="B230" s="2"/>
      <c r="C230" s="1"/>
      <c r="D230" s="4"/>
      <c r="E230" s="4"/>
      <c r="F230" s="4"/>
      <c r="G230" s="4"/>
      <c r="H230" s="4"/>
      <c r="I230" s="4"/>
      <c r="J230" s="4"/>
    </row>
    <row r="231" spans="1:10" x14ac:dyDescent="0.25">
      <c r="A231" s="1"/>
      <c r="B231" s="2"/>
      <c r="C231" s="1"/>
      <c r="D231" s="4"/>
      <c r="E231" s="4"/>
      <c r="F231" s="4"/>
      <c r="G231" s="4"/>
      <c r="H231" s="4"/>
      <c r="I231" s="4"/>
      <c r="J231" s="4"/>
    </row>
    <row r="232" spans="1:10" x14ac:dyDescent="0.25">
      <c r="A232" s="1"/>
      <c r="B232" s="2"/>
      <c r="C232" s="1"/>
      <c r="D232" s="4"/>
      <c r="E232" s="4"/>
      <c r="F232" s="4"/>
      <c r="G232" s="4"/>
      <c r="H232" s="4"/>
      <c r="I232" s="4"/>
      <c r="J232" s="4"/>
    </row>
    <row r="233" spans="1:10" x14ac:dyDescent="0.25">
      <c r="A233" s="1"/>
      <c r="B233" s="2"/>
      <c r="C233" s="1"/>
      <c r="D233" s="4"/>
      <c r="E233" s="4"/>
      <c r="F233" s="4"/>
      <c r="G233" s="4"/>
      <c r="H233" s="4"/>
      <c r="I233" s="4"/>
      <c r="J233" s="4"/>
    </row>
    <row r="234" spans="1:10" x14ac:dyDescent="0.25">
      <c r="A234" s="1"/>
      <c r="B234" s="2"/>
      <c r="C234" s="1"/>
      <c r="D234" s="4"/>
      <c r="E234" s="4"/>
      <c r="F234" s="4"/>
      <c r="G234" s="4"/>
      <c r="H234" s="4"/>
      <c r="I234" s="4"/>
      <c r="J234" s="4"/>
    </row>
    <row r="235" spans="1:10" x14ac:dyDescent="0.25">
      <c r="A235" s="1"/>
      <c r="B235" s="2"/>
      <c r="C235" s="1"/>
      <c r="D235" s="4"/>
      <c r="E235" s="4"/>
      <c r="F235" s="4"/>
      <c r="G235" s="4"/>
      <c r="H235" s="4"/>
      <c r="I235" s="4"/>
      <c r="J235" s="4"/>
    </row>
    <row r="236" spans="1:10" x14ac:dyDescent="0.25">
      <c r="A236" s="1"/>
      <c r="B236" s="2"/>
      <c r="C236" s="1"/>
      <c r="D236" s="4"/>
      <c r="E236" s="4"/>
      <c r="F236" s="4"/>
      <c r="G236" s="4"/>
      <c r="H236" s="4"/>
      <c r="I236" s="4"/>
      <c r="J236" s="4"/>
    </row>
    <row r="237" spans="1:10" x14ac:dyDescent="0.25">
      <c r="A237" s="1"/>
      <c r="B237" s="2"/>
      <c r="C237" s="1"/>
      <c r="D237" s="4"/>
      <c r="E237" s="4"/>
      <c r="F237" s="4"/>
      <c r="G237" s="4"/>
      <c r="H237" s="4"/>
      <c r="I237" s="4"/>
      <c r="J237" s="4"/>
    </row>
    <row r="238" spans="1:10" x14ac:dyDescent="0.25">
      <c r="A238" s="1"/>
      <c r="B238" s="2"/>
      <c r="C238" s="1"/>
      <c r="D238" s="4"/>
      <c r="E238" s="4"/>
      <c r="F238" s="4"/>
      <c r="G238" s="4"/>
      <c r="H238" s="4"/>
      <c r="I238" s="4"/>
      <c r="J238" s="4"/>
    </row>
    <row r="239" spans="1:10" x14ac:dyDescent="0.25">
      <c r="A239" s="1"/>
      <c r="B239" s="2"/>
      <c r="C239" s="1"/>
      <c r="D239" s="4"/>
      <c r="E239" s="4"/>
      <c r="F239" s="4"/>
      <c r="G239" s="4"/>
      <c r="H239" s="4"/>
      <c r="I239" s="4"/>
      <c r="J239" s="4"/>
    </row>
    <row r="240" spans="1:10" x14ac:dyDescent="0.25">
      <c r="A240" s="1"/>
      <c r="B240" s="2"/>
      <c r="C240" s="1"/>
      <c r="D240" s="4"/>
      <c r="E240" s="4"/>
      <c r="F240" s="4"/>
      <c r="G240" s="4"/>
      <c r="H240" s="4"/>
      <c r="I240" s="4"/>
      <c r="J240" s="4"/>
    </row>
    <row r="241" spans="1:10" x14ac:dyDescent="0.25">
      <c r="A241" s="1"/>
      <c r="B241" s="2"/>
      <c r="C241" s="1"/>
      <c r="D241" s="4"/>
      <c r="E241" s="4"/>
      <c r="F241" s="4"/>
      <c r="G241" s="4"/>
      <c r="H241" s="4"/>
      <c r="I241" s="4"/>
      <c r="J241" s="4"/>
    </row>
    <row r="242" spans="1:10" x14ac:dyDescent="0.25">
      <c r="A242" s="1"/>
      <c r="B242" s="2"/>
      <c r="C242" s="1"/>
      <c r="D242" s="4"/>
      <c r="E242" s="4"/>
      <c r="F242" s="4"/>
      <c r="G242" s="4"/>
      <c r="H242" s="4"/>
      <c r="I242" s="4"/>
      <c r="J242" s="4"/>
    </row>
    <row r="243" spans="1:10" x14ac:dyDescent="0.25">
      <c r="A243" s="1"/>
      <c r="B243" s="2"/>
      <c r="C243" s="1"/>
      <c r="D243" s="4"/>
      <c r="E243" s="4"/>
      <c r="F243" s="4"/>
      <c r="G243" s="4"/>
      <c r="H243" s="4"/>
      <c r="I243" s="4"/>
      <c r="J243" s="4"/>
    </row>
    <row r="244" spans="1:10" x14ac:dyDescent="0.25">
      <c r="A244" s="1"/>
      <c r="B244" s="2"/>
      <c r="C244" s="1"/>
      <c r="D244" s="4"/>
      <c r="E244" s="4"/>
      <c r="F244" s="4"/>
      <c r="G244" s="4"/>
      <c r="H244" s="4"/>
      <c r="I244" s="4"/>
      <c r="J244" s="4"/>
    </row>
    <row r="245" spans="1:10" x14ac:dyDescent="0.25">
      <c r="A245" s="1"/>
      <c r="B245" s="2"/>
      <c r="C245" s="1"/>
      <c r="D245" s="4"/>
      <c r="E245" s="4"/>
      <c r="F245" s="4"/>
      <c r="G245" s="4"/>
      <c r="H245" s="4"/>
      <c r="I245" s="4"/>
      <c r="J245" s="4"/>
    </row>
    <row r="246" spans="1:10" x14ac:dyDescent="0.25">
      <c r="A246" s="1"/>
      <c r="B246" s="2"/>
      <c r="C246" s="1"/>
      <c r="D246" s="4"/>
      <c r="E246" s="4"/>
      <c r="F246" s="4"/>
      <c r="G246" s="4"/>
      <c r="H246" s="4"/>
      <c r="I246" s="4"/>
      <c r="J246" s="4"/>
    </row>
    <row r="247" spans="1:10" x14ac:dyDescent="0.25">
      <c r="A247" s="1"/>
      <c r="B247" s="2"/>
      <c r="C247" s="1"/>
      <c r="D247" s="4"/>
      <c r="E247" s="4"/>
      <c r="F247" s="4"/>
      <c r="G247" s="4"/>
      <c r="H247" s="4"/>
      <c r="I247" s="4"/>
      <c r="J247" s="4"/>
    </row>
    <row r="248" spans="1:10" x14ac:dyDescent="0.25">
      <c r="A248" s="1"/>
      <c r="B248" s="2"/>
      <c r="C248" s="1"/>
      <c r="D248" s="4"/>
      <c r="E248" s="4"/>
      <c r="F248" s="4"/>
      <c r="G248" s="4"/>
      <c r="H248" s="4"/>
      <c r="I248" s="4"/>
      <c r="J248" s="4"/>
    </row>
    <row r="249" spans="1:10" x14ac:dyDescent="0.25">
      <c r="A249" s="1"/>
      <c r="B249" s="2"/>
      <c r="C249" s="1"/>
      <c r="D249" s="4"/>
      <c r="E249" s="4"/>
      <c r="F249" s="4"/>
      <c r="G249" s="4"/>
      <c r="H249" s="4"/>
      <c r="I249" s="4"/>
      <c r="J249" s="4"/>
    </row>
    <row r="250" spans="1:10" x14ac:dyDescent="0.25">
      <c r="A250" s="1"/>
      <c r="B250" s="2"/>
      <c r="C250" s="1"/>
      <c r="D250" s="4"/>
      <c r="E250" s="4"/>
      <c r="F250" s="4"/>
      <c r="G250" s="4"/>
      <c r="H250" s="4"/>
      <c r="I250" s="4"/>
      <c r="J250" s="4"/>
    </row>
    <row r="251" spans="1:10" x14ac:dyDescent="0.25">
      <c r="A251" s="1"/>
      <c r="B251" s="2"/>
      <c r="C251" s="1"/>
      <c r="D251" s="4"/>
      <c r="E251" s="4"/>
      <c r="F251" s="4"/>
      <c r="G251" s="4"/>
      <c r="H251" s="4"/>
      <c r="I251" s="4"/>
      <c r="J251" s="4"/>
    </row>
    <row r="252" spans="1:10" x14ac:dyDescent="0.25">
      <c r="A252" s="1"/>
      <c r="B252" s="2"/>
      <c r="C252" s="1"/>
      <c r="D252" s="4"/>
      <c r="E252" s="4"/>
      <c r="F252" s="4"/>
      <c r="G252" s="4"/>
      <c r="H252" s="4"/>
      <c r="I252" s="4"/>
      <c r="J252" s="4"/>
    </row>
    <row r="253" spans="1:10" x14ac:dyDescent="0.25">
      <c r="A253" s="1"/>
      <c r="B253" s="2"/>
      <c r="C253" s="1"/>
      <c r="D253" s="4"/>
      <c r="E253" s="4"/>
      <c r="F253" s="4"/>
      <c r="G253" s="4"/>
      <c r="H253" s="4"/>
      <c r="I253" s="4"/>
      <c r="J253" s="4"/>
    </row>
    <row r="254" spans="1:10" x14ac:dyDescent="0.25">
      <c r="A254" s="1"/>
      <c r="B254" s="2"/>
      <c r="C254" s="1"/>
      <c r="D254" s="4"/>
      <c r="E254" s="4"/>
      <c r="F254" s="4"/>
      <c r="G254" s="4"/>
      <c r="H254" s="4"/>
      <c r="I254" s="4"/>
      <c r="J254" s="4"/>
    </row>
    <row r="255" spans="1:10" x14ac:dyDescent="0.25">
      <c r="A255" s="1"/>
      <c r="B255" s="2"/>
      <c r="C255" s="1"/>
      <c r="D255" s="4"/>
      <c r="E255" s="4"/>
      <c r="F255" s="4"/>
      <c r="G255" s="4"/>
      <c r="H255" s="4"/>
      <c r="I255" s="4"/>
      <c r="J255" s="4"/>
    </row>
    <row r="256" spans="1:10" x14ac:dyDescent="0.25">
      <c r="A256" s="1"/>
      <c r="B256" s="2"/>
      <c r="C256" s="1"/>
      <c r="D256" s="4"/>
      <c r="E256" s="4"/>
      <c r="F256" s="4"/>
      <c r="G256" s="4"/>
      <c r="H256" s="4"/>
      <c r="I256" s="4"/>
      <c r="J256" s="4"/>
    </row>
    <row r="257" spans="1:10" x14ac:dyDescent="0.25">
      <c r="A257" s="1"/>
      <c r="B257" s="2"/>
      <c r="C257" s="1"/>
      <c r="D257" s="4"/>
      <c r="E257" s="4"/>
      <c r="F257" s="4"/>
      <c r="G257" s="4"/>
      <c r="H257" s="4"/>
      <c r="I257" s="4"/>
      <c r="J257" s="4"/>
    </row>
    <row r="258" spans="1:10" x14ac:dyDescent="0.25">
      <c r="A258" s="1"/>
      <c r="B258" s="2"/>
      <c r="C258" s="1"/>
      <c r="D258" s="4"/>
      <c r="E258" s="4"/>
      <c r="F258" s="4"/>
      <c r="G258" s="4"/>
      <c r="H258" s="4"/>
      <c r="I258" s="4"/>
      <c r="J258" s="4"/>
    </row>
    <row r="259" spans="1:10" x14ac:dyDescent="0.25">
      <c r="A259" s="1"/>
      <c r="B259" s="2"/>
      <c r="C259" s="1"/>
      <c r="D259" s="4"/>
      <c r="E259" s="4"/>
      <c r="F259" s="4"/>
      <c r="G259" s="4"/>
      <c r="H259" s="4"/>
      <c r="I259" s="4"/>
      <c r="J259" s="4"/>
    </row>
    <row r="260" spans="1:10" x14ac:dyDescent="0.25">
      <c r="A260" s="1"/>
      <c r="B260" s="2"/>
      <c r="C260" s="1"/>
      <c r="D260" s="4"/>
      <c r="E260" s="4"/>
      <c r="F260" s="4"/>
      <c r="G260" s="4"/>
      <c r="H260" s="4"/>
      <c r="I260" s="4"/>
      <c r="J260" s="4"/>
    </row>
    <row r="261" spans="1:10" x14ac:dyDescent="0.25">
      <c r="A261" s="1"/>
      <c r="B261" s="2"/>
      <c r="C261" s="1"/>
      <c r="D261" s="4"/>
      <c r="E261" s="4"/>
      <c r="F261" s="4"/>
      <c r="G261" s="4"/>
      <c r="H261" s="4"/>
      <c r="I261" s="4"/>
      <c r="J261" s="4"/>
    </row>
    <row r="262" spans="1:10" x14ac:dyDescent="0.25">
      <c r="A262" s="1"/>
      <c r="B262" s="2"/>
      <c r="C262" s="1"/>
      <c r="D262" s="4"/>
      <c r="E262" s="4"/>
      <c r="F262" s="4"/>
      <c r="G262" s="4"/>
      <c r="H262" s="4"/>
      <c r="I262" s="4"/>
      <c r="J262" s="4"/>
    </row>
    <row r="263" spans="1:10" x14ac:dyDescent="0.25">
      <c r="A263" s="1"/>
      <c r="B263" s="2"/>
      <c r="C263" s="1"/>
      <c r="D263" s="4"/>
      <c r="E263" s="4"/>
      <c r="F263" s="4"/>
      <c r="G263" s="4"/>
      <c r="H263" s="4"/>
      <c r="I263" s="4"/>
      <c r="J263" s="4"/>
    </row>
    <row r="264" spans="1:10" x14ac:dyDescent="0.25">
      <c r="A264" s="1"/>
      <c r="B264" s="2"/>
      <c r="C264" s="1"/>
      <c r="D264" s="4"/>
      <c r="E264" s="4"/>
      <c r="F264" s="4"/>
      <c r="G264" s="4"/>
      <c r="H264" s="4"/>
      <c r="I264" s="4"/>
      <c r="J264" s="4"/>
    </row>
    <row r="265" spans="1:10" x14ac:dyDescent="0.25">
      <c r="A265" s="1"/>
      <c r="B265" s="2"/>
      <c r="C265" s="1"/>
      <c r="D265" s="4"/>
      <c r="E265" s="4"/>
      <c r="F265" s="4"/>
      <c r="G265" s="4"/>
      <c r="H265" s="4"/>
      <c r="I265" s="4"/>
      <c r="J265" s="4"/>
    </row>
    <row r="266" spans="1:10" x14ac:dyDescent="0.25">
      <c r="A266" s="1"/>
      <c r="B266" s="2"/>
      <c r="C266" s="1"/>
      <c r="D266" s="4"/>
      <c r="E266" s="4"/>
      <c r="F266" s="4"/>
      <c r="G266" s="4"/>
      <c r="H266" s="4"/>
      <c r="I266" s="4"/>
      <c r="J266" s="4"/>
    </row>
    <row r="267" spans="1:10" x14ac:dyDescent="0.25">
      <c r="A267" s="1"/>
      <c r="B267" s="2"/>
      <c r="C267" s="1"/>
      <c r="D267" s="4"/>
      <c r="E267" s="4"/>
      <c r="F267" s="4"/>
      <c r="G267" s="4"/>
      <c r="H267" s="4"/>
      <c r="I267" s="4"/>
      <c r="J267" s="4"/>
    </row>
    <row r="268" spans="1:10" x14ac:dyDescent="0.25">
      <c r="A268" s="1"/>
      <c r="B268" s="2"/>
      <c r="C268" s="1"/>
      <c r="D268" s="4"/>
      <c r="E268" s="4"/>
      <c r="F268" s="4"/>
      <c r="G268" s="4"/>
      <c r="H268" s="4"/>
      <c r="I268" s="4"/>
      <c r="J268" s="4"/>
    </row>
    <row r="269" spans="1:10" x14ac:dyDescent="0.25">
      <c r="A269" s="1"/>
      <c r="B269" s="2"/>
      <c r="C269" s="1"/>
      <c r="D269" s="4"/>
      <c r="E269" s="4"/>
      <c r="F269" s="4"/>
      <c r="G269" s="4"/>
      <c r="H269" s="4"/>
      <c r="I269" s="4"/>
      <c r="J269" s="4"/>
    </row>
    <row r="270" spans="1:10" x14ac:dyDescent="0.25">
      <c r="A270" s="1"/>
      <c r="B270" s="2"/>
      <c r="C270" s="1"/>
      <c r="D270" s="4"/>
      <c r="E270" s="4"/>
      <c r="F270" s="4"/>
      <c r="G270" s="4"/>
      <c r="H270" s="4"/>
      <c r="I270" s="4"/>
      <c r="J270" s="4"/>
    </row>
    <row r="271" spans="1:10" x14ac:dyDescent="0.25">
      <c r="A271" s="1"/>
      <c r="B271" s="2"/>
      <c r="C271" s="1"/>
      <c r="D271" s="4"/>
      <c r="E271" s="4"/>
      <c r="F271" s="4"/>
      <c r="G271" s="4"/>
      <c r="H271" s="4"/>
      <c r="I271" s="4"/>
      <c r="J271" s="4"/>
    </row>
    <row r="272" spans="1:10" x14ac:dyDescent="0.25">
      <c r="A272" s="1"/>
      <c r="B272" s="2"/>
      <c r="C272" s="1"/>
      <c r="D272" s="4"/>
      <c r="E272" s="4"/>
      <c r="F272" s="4"/>
      <c r="G272" s="4"/>
      <c r="H272" s="4"/>
      <c r="I272" s="4"/>
      <c r="J272" s="4"/>
    </row>
    <row r="273" spans="1:10" x14ac:dyDescent="0.25">
      <c r="A273" s="1"/>
      <c r="B273" s="2"/>
      <c r="C273" s="1"/>
      <c r="D273" s="4"/>
      <c r="E273" s="4"/>
      <c r="F273" s="4"/>
      <c r="G273" s="4"/>
      <c r="H273" s="4"/>
      <c r="I273" s="4"/>
      <c r="J273" s="4"/>
    </row>
    <row r="274" spans="1:10" x14ac:dyDescent="0.25">
      <c r="A274" s="1"/>
      <c r="B274" s="2"/>
      <c r="C274" s="1"/>
      <c r="D274" s="4"/>
      <c r="E274" s="4"/>
      <c r="F274" s="4"/>
      <c r="G274" s="4"/>
      <c r="H274" s="4"/>
      <c r="I274" s="4"/>
      <c r="J274" s="4"/>
    </row>
    <row r="275" spans="1:10" x14ac:dyDescent="0.25">
      <c r="A275" s="1"/>
      <c r="B275" s="2"/>
      <c r="C275" s="1"/>
      <c r="D275" s="4"/>
      <c r="E275" s="4"/>
      <c r="F275" s="4"/>
      <c r="G275" s="4"/>
      <c r="H275" s="4"/>
      <c r="I275" s="4"/>
      <c r="J275" s="4"/>
    </row>
    <row r="276" spans="1:10" x14ac:dyDescent="0.25">
      <c r="A276" s="1"/>
      <c r="B276" s="2"/>
      <c r="C276" s="1"/>
      <c r="D276" s="4"/>
      <c r="E276" s="4"/>
      <c r="F276" s="4"/>
      <c r="G276" s="4"/>
      <c r="H276" s="4"/>
      <c r="I276" s="4"/>
      <c r="J276" s="4"/>
    </row>
    <row r="277" spans="1:10" x14ac:dyDescent="0.25">
      <c r="A277" s="1"/>
      <c r="B277" s="2"/>
      <c r="C277" s="1"/>
      <c r="D277" s="4"/>
      <c r="E277" s="4"/>
      <c r="F277" s="4"/>
      <c r="G277" s="4"/>
      <c r="H277" s="4"/>
      <c r="I277" s="4"/>
      <c r="J277" s="4"/>
    </row>
    <row r="278" spans="1:10" x14ac:dyDescent="0.25">
      <c r="A278" s="1"/>
      <c r="B278" s="2"/>
      <c r="C278" s="1"/>
      <c r="D278" s="4"/>
      <c r="E278" s="4"/>
      <c r="F278" s="4"/>
      <c r="G278" s="4"/>
      <c r="H278" s="4"/>
      <c r="I278" s="4"/>
      <c r="J278" s="4"/>
    </row>
    <row r="279" spans="1:10" x14ac:dyDescent="0.25">
      <c r="A279" s="1"/>
      <c r="B279" s="2"/>
      <c r="C279" s="1"/>
      <c r="D279" s="4"/>
      <c r="E279" s="4"/>
      <c r="F279" s="4"/>
      <c r="G279" s="4"/>
      <c r="H279" s="4"/>
      <c r="I279" s="4"/>
      <c r="J279" s="4"/>
    </row>
    <row r="280" spans="1:10" x14ac:dyDescent="0.25">
      <c r="A280" s="1"/>
      <c r="B280" s="2"/>
      <c r="C280" s="1"/>
      <c r="D280" s="4"/>
      <c r="E280" s="4"/>
      <c r="F280" s="4"/>
      <c r="G280" s="4"/>
      <c r="H280" s="4"/>
      <c r="I280" s="4"/>
      <c r="J280" s="4"/>
    </row>
    <row r="281" spans="1:10" x14ac:dyDescent="0.25">
      <c r="A281" s="1"/>
      <c r="B281" s="2"/>
      <c r="C281" s="1"/>
      <c r="D281" s="4"/>
      <c r="E281" s="4"/>
      <c r="F281" s="4"/>
      <c r="G281" s="4"/>
      <c r="H281" s="4"/>
      <c r="I281" s="4"/>
      <c r="J281" s="4"/>
    </row>
    <row r="282" spans="1:10" x14ac:dyDescent="0.25">
      <c r="A282" s="1"/>
      <c r="B282" s="2"/>
      <c r="C282" s="1"/>
      <c r="D282" s="4"/>
      <c r="E282" s="4"/>
      <c r="F282" s="4"/>
      <c r="G282" s="4"/>
      <c r="H282" s="4"/>
      <c r="I282" s="4"/>
      <c r="J282" s="4"/>
    </row>
    <row r="283" spans="1:10" x14ac:dyDescent="0.25">
      <c r="A283" s="1"/>
      <c r="B283" s="2"/>
      <c r="C283" s="1"/>
      <c r="D283" s="4"/>
      <c r="E283" s="4"/>
      <c r="F283" s="4"/>
      <c r="G283" s="4"/>
      <c r="H283" s="4"/>
      <c r="I283" s="4"/>
      <c r="J283" s="4"/>
    </row>
    <row r="284" spans="1:10" x14ac:dyDescent="0.25">
      <c r="A284" s="1"/>
      <c r="B284" s="2"/>
      <c r="C284" s="1"/>
      <c r="D284" s="4"/>
      <c r="E284" s="4"/>
      <c r="F284" s="4"/>
      <c r="G284" s="4"/>
      <c r="H284" s="4"/>
      <c r="I284" s="4"/>
      <c r="J284" s="4"/>
    </row>
    <row r="285" spans="1:10" x14ac:dyDescent="0.25">
      <c r="A285" s="1"/>
      <c r="B285" s="2"/>
      <c r="C285" s="1"/>
      <c r="D285" s="4"/>
      <c r="E285" s="4"/>
      <c r="F285" s="4"/>
      <c r="G285" s="4"/>
      <c r="H285" s="4"/>
      <c r="I285" s="4"/>
      <c r="J285" s="4"/>
    </row>
    <row r="286" spans="1:10" x14ac:dyDescent="0.25">
      <c r="A286" s="1"/>
      <c r="B286" s="2"/>
      <c r="C286" s="1"/>
      <c r="D286" s="4"/>
      <c r="E286" s="4"/>
      <c r="F286" s="4"/>
      <c r="G286" s="4"/>
      <c r="H286" s="4"/>
      <c r="I286" s="4"/>
      <c r="J286" s="4"/>
    </row>
    <row r="287" spans="1:10" x14ac:dyDescent="0.25">
      <c r="A287" s="1"/>
      <c r="B287" s="2"/>
      <c r="C287" s="1"/>
      <c r="D287" s="4"/>
      <c r="E287" s="4"/>
      <c r="F287" s="4"/>
      <c r="G287" s="4"/>
      <c r="H287" s="4"/>
      <c r="I287" s="4"/>
      <c r="J287" s="4"/>
    </row>
    <row r="288" spans="1:10" x14ac:dyDescent="0.25">
      <c r="A288" s="1"/>
      <c r="B288" s="2"/>
      <c r="C288" s="1"/>
      <c r="D288" s="4"/>
      <c r="E288" s="4"/>
      <c r="F288" s="4"/>
      <c r="G288" s="4"/>
      <c r="H288" s="4"/>
      <c r="I288" s="4"/>
      <c r="J288" s="4"/>
    </row>
    <row r="289" spans="1:10" x14ac:dyDescent="0.25">
      <c r="A289" s="1"/>
      <c r="B289" s="2"/>
      <c r="C289" s="1"/>
      <c r="D289" s="4"/>
      <c r="E289" s="4"/>
      <c r="F289" s="4"/>
      <c r="G289" s="4"/>
      <c r="H289" s="4"/>
      <c r="I289" s="4"/>
      <c r="J289" s="4"/>
    </row>
    <row r="290" spans="1:10" x14ac:dyDescent="0.25">
      <c r="A290" s="1"/>
      <c r="B290" s="2"/>
      <c r="C290" s="1"/>
      <c r="D290" s="4"/>
      <c r="E290" s="4"/>
      <c r="F290" s="4"/>
      <c r="G290" s="4"/>
      <c r="H290" s="4"/>
      <c r="I290" s="4"/>
      <c r="J290" s="4"/>
    </row>
    <row r="291" spans="1:10" x14ac:dyDescent="0.25">
      <c r="A291" s="1"/>
      <c r="B291" s="2"/>
      <c r="C291" s="1"/>
      <c r="D291" s="4"/>
      <c r="E291" s="4"/>
      <c r="F291" s="4"/>
      <c r="G291" s="4"/>
      <c r="H291" s="4"/>
      <c r="I291" s="4"/>
      <c r="J291" s="4"/>
    </row>
    <row r="292" spans="1:10" x14ac:dyDescent="0.25">
      <c r="A292" s="1"/>
      <c r="B292" s="2"/>
      <c r="C292" s="1"/>
      <c r="D292" s="4"/>
      <c r="E292" s="4"/>
      <c r="F292" s="4"/>
      <c r="G292" s="4"/>
      <c r="H292" s="4"/>
      <c r="I292" s="4"/>
      <c r="J292" s="4"/>
    </row>
    <row r="293" spans="1:10" x14ac:dyDescent="0.25">
      <c r="A293" s="1"/>
      <c r="B293" s="2"/>
      <c r="C293" s="1"/>
      <c r="D293" s="4"/>
      <c r="E293" s="4"/>
      <c r="F293" s="4"/>
      <c r="G293" s="4"/>
      <c r="H293" s="4"/>
      <c r="I293" s="4"/>
      <c r="J293" s="4"/>
    </row>
    <row r="294" spans="1:10" x14ac:dyDescent="0.25">
      <c r="A294" s="1"/>
      <c r="B294" s="2"/>
      <c r="C294" s="1"/>
      <c r="D294" s="4"/>
      <c r="E294" s="4"/>
      <c r="F294" s="4"/>
      <c r="G294" s="4"/>
      <c r="H294" s="4"/>
      <c r="I294" s="4"/>
      <c r="J294" s="4"/>
    </row>
    <row r="295" spans="1:10" x14ac:dyDescent="0.25">
      <c r="A295" s="1"/>
      <c r="B295" s="2"/>
      <c r="C295" s="1"/>
      <c r="D295" s="4"/>
      <c r="E295" s="4"/>
      <c r="F295" s="4"/>
      <c r="G295" s="4"/>
      <c r="H295" s="4"/>
      <c r="I295" s="4"/>
      <c r="J295" s="4"/>
    </row>
    <row r="296" spans="1:10" x14ac:dyDescent="0.25">
      <c r="A296" s="1"/>
      <c r="B296" s="2"/>
      <c r="C296" s="1"/>
      <c r="D296" s="4"/>
      <c r="E296" s="4"/>
      <c r="F296" s="4"/>
      <c r="G296" s="4"/>
      <c r="H296" s="4"/>
      <c r="I296" s="4"/>
      <c r="J296" s="4"/>
    </row>
    <row r="297" spans="1:10" x14ac:dyDescent="0.25">
      <c r="A297" s="1"/>
      <c r="B297" s="2"/>
      <c r="C297" s="1"/>
      <c r="D297" s="4"/>
      <c r="E297" s="4"/>
      <c r="F297" s="4"/>
      <c r="G297" s="4"/>
      <c r="H297" s="4"/>
      <c r="I297" s="4"/>
      <c r="J297" s="4"/>
    </row>
    <row r="298" spans="1:10" x14ac:dyDescent="0.25">
      <c r="A298" s="1"/>
      <c r="B298" s="2"/>
      <c r="C298" s="1"/>
      <c r="D298" s="4"/>
      <c r="E298" s="4"/>
      <c r="F298" s="4"/>
      <c r="G298" s="4"/>
      <c r="H298" s="4"/>
      <c r="I298" s="4"/>
      <c r="J298" s="4"/>
    </row>
    <row r="299" spans="1:10" x14ac:dyDescent="0.25">
      <c r="A299" s="1"/>
      <c r="B299" s="2"/>
      <c r="C299" s="1"/>
      <c r="D299" s="4"/>
      <c r="E299" s="4"/>
      <c r="F299" s="4"/>
      <c r="G299" s="4"/>
      <c r="H299" s="4"/>
      <c r="I299" s="4"/>
      <c r="J299" s="4"/>
    </row>
    <row r="300" spans="1:10" x14ac:dyDescent="0.25">
      <c r="A300" s="1"/>
      <c r="B300" s="2"/>
      <c r="C300" s="1"/>
      <c r="D300" s="4"/>
      <c r="E300" s="4"/>
      <c r="F300" s="4"/>
      <c r="G300" s="4"/>
      <c r="H300" s="4"/>
      <c r="I300" s="4"/>
      <c r="J300" s="4"/>
    </row>
    <row r="301" spans="1:10" x14ac:dyDescent="0.25">
      <c r="A301" s="1"/>
      <c r="B301" s="2"/>
      <c r="C301" s="1"/>
      <c r="D301" s="4"/>
      <c r="E301" s="4"/>
      <c r="F301" s="4"/>
      <c r="G301" s="4"/>
      <c r="H301" s="4"/>
      <c r="I301" s="4"/>
      <c r="J301" s="4"/>
    </row>
    <row r="302" spans="1:10" x14ac:dyDescent="0.25">
      <c r="A302" s="1"/>
      <c r="B302" s="2"/>
      <c r="C302" s="1"/>
      <c r="D302" s="4"/>
      <c r="E302" s="4"/>
      <c r="F302" s="4"/>
      <c r="G302" s="4"/>
      <c r="H302" s="4"/>
      <c r="I302" s="4"/>
      <c r="J302" s="4"/>
    </row>
    <row r="303" spans="1:10" x14ac:dyDescent="0.25">
      <c r="A303" s="1"/>
      <c r="B303" s="2"/>
      <c r="C303" s="1"/>
      <c r="D303" s="4"/>
      <c r="E303" s="4"/>
      <c r="F303" s="4"/>
      <c r="G303" s="4"/>
      <c r="H303" s="4"/>
      <c r="I303" s="4"/>
      <c r="J303" s="4"/>
    </row>
    <row r="304" spans="1:10" x14ac:dyDescent="0.25">
      <c r="A304" s="1"/>
      <c r="B304" s="2"/>
      <c r="C304" s="1"/>
      <c r="D304" s="4"/>
      <c r="E304" s="4"/>
      <c r="F304" s="4"/>
      <c r="G304" s="4"/>
      <c r="H304" s="4"/>
      <c r="I304" s="4"/>
      <c r="J304" s="4"/>
    </row>
    <row r="305" spans="1:10" x14ac:dyDescent="0.25">
      <c r="A305" s="1"/>
      <c r="B305" s="2"/>
      <c r="C305" s="1"/>
      <c r="D305" s="4"/>
      <c r="E305" s="4"/>
      <c r="F305" s="4"/>
      <c r="G305" s="4"/>
      <c r="H305" s="4"/>
      <c r="I305" s="4"/>
      <c r="J305" s="4"/>
    </row>
    <row r="306" spans="1:10" x14ac:dyDescent="0.25">
      <c r="A306" s="1"/>
      <c r="B306" s="2"/>
      <c r="C306" s="1"/>
      <c r="D306" s="4"/>
      <c r="E306" s="4"/>
      <c r="F306" s="4"/>
      <c r="G306" s="4"/>
      <c r="H306" s="4"/>
      <c r="I306" s="4"/>
      <c r="J306" s="4"/>
    </row>
    <row r="307" spans="1:10" x14ac:dyDescent="0.25">
      <c r="A307" s="1"/>
      <c r="B307" s="2"/>
      <c r="C307" s="1"/>
      <c r="D307" s="4"/>
      <c r="E307" s="4"/>
      <c r="F307" s="4"/>
      <c r="G307" s="4"/>
      <c r="H307" s="4"/>
      <c r="I307" s="4"/>
      <c r="J307" s="4"/>
    </row>
    <row r="308" spans="1:10" x14ac:dyDescent="0.25">
      <c r="A308" s="1"/>
      <c r="B308" s="2"/>
      <c r="C308" s="1"/>
      <c r="D308" s="4"/>
      <c r="E308" s="4"/>
      <c r="F308" s="4"/>
      <c r="G308" s="4"/>
      <c r="H308" s="4"/>
      <c r="I308" s="4"/>
      <c r="J308" s="4"/>
    </row>
    <row r="309" spans="1:10" x14ac:dyDescent="0.25">
      <c r="A309" s="1"/>
      <c r="B309" s="2"/>
      <c r="C309" s="1"/>
      <c r="D309" s="4"/>
      <c r="E309" s="4"/>
      <c r="F309" s="4"/>
      <c r="G309" s="4"/>
      <c r="H309" s="4"/>
      <c r="I309" s="4"/>
      <c r="J309" s="4"/>
    </row>
    <row r="310" spans="1:10" x14ac:dyDescent="0.25">
      <c r="A310" s="1"/>
      <c r="B310" s="2"/>
      <c r="C310" s="1"/>
      <c r="D310" s="4"/>
      <c r="E310" s="4"/>
      <c r="F310" s="4"/>
      <c r="G310" s="4"/>
      <c r="H310" s="4"/>
      <c r="I310" s="4"/>
      <c r="J310" s="4"/>
    </row>
    <row r="311" spans="1:10" x14ac:dyDescent="0.25">
      <c r="A311" s="1"/>
      <c r="B311" s="2"/>
      <c r="C311" s="1"/>
      <c r="D311" s="4"/>
      <c r="E311" s="4"/>
      <c r="F311" s="4"/>
      <c r="G311" s="4"/>
      <c r="H311" s="4"/>
      <c r="I311" s="4"/>
      <c r="J311" s="4"/>
    </row>
    <row r="312" spans="1:10" x14ac:dyDescent="0.25">
      <c r="A312" s="1"/>
      <c r="B312" s="2"/>
      <c r="C312" s="1"/>
      <c r="D312" s="4"/>
      <c r="E312" s="4"/>
      <c r="F312" s="4"/>
      <c r="G312" s="4"/>
      <c r="H312" s="4"/>
      <c r="I312" s="4"/>
      <c r="J312" s="4"/>
    </row>
    <row r="313" spans="1:10" x14ac:dyDescent="0.25">
      <c r="A313" s="1"/>
      <c r="B313" s="2"/>
      <c r="C313" s="1"/>
      <c r="D313" s="4"/>
      <c r="E313" s="4"/>
      <c r="F313" s="4"/>
      <c r="G313" s="4"/>
      <c r="H313" s="4"/>
      <c r="I313" s="4"/>
      <c r="J313" s="4"/>
    </row>
    <row r="314" spans="1:10" x14ac:dyDescent="0.25">
      <c r="A314" s="1"/>
      <c r="B314" s="2"/>
      <c r="C314" s="1"/>
      <c r="D314" s="4"/>
      <c r="E314" s="4"/>
      <c r="F314" s="4"/>
      <c r="G314" s="4"/>
      <c r="H314" s="4"/>
      <c r="I314" s="4"/>
      <c r="J314" s="4"/>
    </row>
    <row r="315" spans="1:10" x14ac:dyDescent="0.25">
      <c r="A315" s="1"/>
      <c r="B315" s="2"/>
      <c r="C315" s="1"/>
      <c r="D315" s="4"/>
      <c r="E315" s="4"/>
      <c r="F315" s="4"/>
      <c r="G315" s="4"/>
      <c r="H315" s="4"/>
      <c r="I315" s="4"/>
      <c r="J315" s="4"/>
    </row>
    <row r="316" spans="1:10" x14ac:dyDescent="0.25">
      <c r="A316" s="1"/>
      <c r="B316" s="2"/>
      <c r="C316" s="1"/>
      <c r="D316" s="4"/>
      <c r="E316" s="4"/>
      <c r="F316" s="4"/>
      <c r="G316" s="4"/>
      <c r="H316" s="4"/>
      <c r="I316" s="4"/>
      <c r="J316" s="4"/>
    </row>
    <row r="317" spans="1:10" x14ac:dyDescent="0.25">
      <c r="A317" s="1"/>
      <c r="B317" s="2"/>
      <c r="C317" s="1"/>
      <c r="D317" s="4"/>
      <c r="E317" s="4"/>
      <c r="F317" s="4"/>
      <c r="G317" s="4"/>
      <c r="H317" s="4"/>
      <c r="I317" s="4"/>
      <c r="J317" s="4"/>
    </row>
    <row r="318" spans="1:10" x14ac:dyDescent="0.25">
      <c r="A318" s="1"/>
      <c r="B318" s="2"/>
      <c r="C318" s="1"/>
      <c r="D318" s="4"/>
      <c r="E318" s="4"/>
      <c r="F318" s="4"/>
      <c r="G318" s="4"/>
      <c r="H318" s="4"/>
      <c r="I318" s="4"/>
      <c r="J318" s="4"/>
    </row>
    <row r="319" spans="1:10" x14ac:dyDescent="0.25">
      <c r="A319" s="1"/>
      <c r="B319" s="2"/>
      <c r="C319" s="1"/>
      <c r="D319" s="4"/>
      <c r="E319" s="4"/>
      <c r="F319" s="4"/>
      <c r="G319" s="4"/>
      <c r="H319" s="4"/>
      <c r="I319" s="4"/>
      <c r="J319" s="4"/>
    </row>
    <row r="320" spans="1:10" x14ac:dyDescent="0.25">
      <c r="A320" s="1"/>
      <c r="B320" s="2"/>
      <c r="C320" s="1"/>
      <c r="D320" s="4"/>
      <c r="E320" s="4"/>
      <c r="F320" s="4"/>
      <c r="G320" s="4"/>
      <c r="H320" s="4"/>
      <c r="I320" s="4"/>
      <c r="J320" s="4"/>
    </row>
    <row r="321" spans="1:10" x14ac:dyDescent="0.25">
      <c r="A321" s="1"/>
      <c r="B321" s="2"/>
      <c r="C321" s="1"/>
      <c r="D321" s="4"/>
      <c r="E321" s="4"/>
      <c r="F321" s="4"/>
      <c r="G321" s="4"/>
      <c r="H321" s="4"/>
      <c r="I321" s="4"/>
      <c r="J321" s="4"/>
    </row>
    <row r="322" spans="1:10" x14ac:dyDescent="0.25">
      <c r="A322" s="1"/>
      <c r="B322" s="2"/>
      <c r="C322" s="1"/>
      <c r="D322" s="4"/>
      <c r="E322" s="4"/>
      <c r="F322" s="4"/>
      <c r="G322" s="4"/>
      <c r="H322" s="4"/>
      <c r="I322" s="4"/>
      <c r="J322" s="4"/>
    </row>
    <row r="323" spans="1:10" x14ac:dyDescent="0.25">
      <c r="A323" s="1"/>
      <c r="B323" s="2"/>
      <c r="C323" s="1"/>
      <c r="D323" s="4"/>
      <c r="E323" s="4"/>
      <c r="F323" s="4"/>
      <c r="G323" s="4"/>
      <c r="H323" s="4"/>
      <c r="I323" s="4"/>
      <c r="J323" s="4"/>
    </row>
    <row r="324" spans="1:10" x14ac:dyDescent="0.25">
      <c r="A324" s="1"/>
      <c r="B324" s="2"/>
      <c r="C324" s="1"/>
      <c r="D324" s="4"/>
      <c r="E324" s="4"/>
      <c r="F324" s="4"/>
      <c r="G324" s="4"/>
      <c r="H324" s="4"/>
      <c r="I324" s="4"/>
      <c r="J324" s="4"/>
    </row>
    <row r="325" spans="1:10" x14ac:dyDescent="0.25">
      <c r="A325" s="1"/>
      <c r="B325" s="2"/>
      <c r="C325" s="1"/>
      <c r="D325" s="4"/>
      <c r="E325" s="4"/>
      <c r="F325" s="4"/>
      <c r="G325" s="4"/>
      <c r="H325" s="4"/>
      <c r="I325" s="4"/>
      <c r="J325" s="4"/>
    </row>
    <row r="326" spans="1:10" x14ac:dyDescent="0.25">
      <c r="A326" s="1"/>
      <c r="B326" s="2"/>
      <c r="C326" s="1"/>
      <c r="D326" s="4"/>
      <c r="E326" s="4"/>
      <c r="F326" s="4"/>
      <c r="G326" s="4"/>
      <c r="H326" s="4"/>
      <c r="I326" s="4"/>
      <c r="J326" s="4"/>
    </row>
    <row r="327" spans="1:10" x14ac:dyDescent="0.25">
      <c r="A327" s="1"/>
      <c r="B327" s="2"/>
      <c r="C327" s="1"/>
      <c r="D327" s="4"/>
      <c r="E327" s="4"/>
      <c r="F327" s="4"/>
      <c r="G327" s="4"/>
      <c r="H327" s="4"/>
      <c r="I327" s="4"/>
      <c r="J327" s="4"/>
    </row>
    <row r="328" spans="1:10" x14ac:dyDescent="0.25">
      <c r="A328" s="1"/>
      <c r="B328" s="2"/>
      <c r="C328" s="1"/>
      <c r="D328" s="4"/>
      <c r="E328" s="4"/>
      <c r="F328" s="4"/>
      <c r="G328" s="4"/>
      <c r="H328" s="4"/>
      <c r="I328" s="4"/>
      <c r="J328" s="4"/>
    </row>
    <row r="329" spans="1:10" x14ac:dyDescent="0.25">
      <c r="A329" s="1"/>
      <c r="B329" s="2"/>
      <c r="C329" s="1"/>
      <c r="D329" s="4"/>
      <c r="E329" s="4"/>
      <c r="F329" s="4"/>
      <c r="G329" s="4"/>
      <c r="H329" s="4"/>
      <c r="I329" s="4"/>
      <c r="J329" s="4"/>
    </row>
    <row r="330" spans="1:10" x14ac:dyDescent="0.25">
      <c r="A330" s="1"/>
      <c r="B330" s="2"/>
      <c r="C330" s="1"/>
      <c r="D330" s="4"/>
      <c r="E330" s="4"/>
      <c r="F330" s="4"/>
      <c r="G330" s="4"/>
      <c r="H330" s="4"/>
      <c r="I330" s="4"/>
      <c r="J330" s="4"/>
    </row>
    <row r="331" spans="1:10" x14ac:dyDescent="0.25">
      <c r="A331" s="1"/>
      <c r="B331" s="2"/>
      <c r="C331" s="1"/>
      <c r="D331" s="4"/>
      <c r="E331" s="4"/>
      <c r="F331" s="4"/>
      <c r="G331" s="4"/>
      <c r="H331" s="4"/>
      <c r="I331" s="4"/>
      <c r="J331" s="4"/>
    </row>
    <row r="332" spans="1:10" x14ac:dyDescent="0.25">
      <c r="A332" s="1"/>
      <c r="B332" s="2"/>
      <c r="C332" s="1"/>
      <c r="D332" s="4"/>
      <c r="E332" s="4"/>
      <c r="F332" s="4"/>
      <c r="G332" s="4"/>
      <c r="H332" s="4"/>
      <c r="I332" s="4"/>
      <c r="J332" s="4"/>
    </row>
    <row r="333" spans="1:10" x14ac:dyDescent="0.25">
      <c r="A333" s="1"/>
      <c r="B333" s="2"/>
      <c r="C333" s="1"/>
      <c r="D333" s="4"/>
      <c r="E333" s="4"/>
      <c r="F333" s="4"/>
      <c r="G333" s="4"/>
      <c r="H333" s="4"/>
      <c r="I333" s="4"/>
      <c r="J333" s="4"/>
    </row>
    <row r="334" spans="1:10" x14ac:dyDescent="0.25">
      <c r="A334" s="1"/>
      <c r="B334" s="2"/>
      <c r="C334" s="1"/>
      <c r="D334" s="4"/>
      <c r="E334" s="4"/>
      <c r="F334" s="4"/>
      <c r="G334" s="4"/>
      <c r="H334" s="4"/>
      <c r="I334" s="4"/>
      <c r="J334" s="4"/>
    </row>
    <row r="335" spans="1:10" x14ac:dyDescent="0.25">
      <c r="A335" s="1"/>
      <c r="B335" s="2"/>
      <c r="C335" s="1"/>
      <c r="D335" s="4"/>
      <c r="E335" s="4"/>
      <c r="F335" s="4"/>
      <c r="G335" s="4"/>
      <c r="H335" s="4"/>
      <c r="I335" s="4"/>
      <c r="J335" s="4"/>
    </row>
    <row r="336" spans="1:10" x14ac:dyDescent="0.25">
      <c r="A336" s="1"/>
      <c r="B336" s="2"/>
      <c r="C336" s="1"/>
      <c r="D336" s="4"/>
      <c r="E336" s="4"/>
      <c r="F336" s="4"/>
      <c r="G336" s="4"/>
      <c r="H336" s="4"/>
      <c r="I336" s="4"/>
      <c r="J336" s="4"/>
    </row>
    <row r="337" spans="1:10" x14ac:dyDescent="0.25">
      <c r="A337" s="1"/>
      <c r="B337" s="2"/>
      <c r="C337" s="1"/>
      <c r="D337" s="4"/>
      <c r="E337" s="4"/>
      <c r="F337" s="4"/>
      <c r="G337" s="4"/>
      <c r="H337" s="4"/>
      <c r="I337" s="4"/>
      <c r="J337" s="4"/>
    </row>
    <row r="338" spans="1:10" x14ac:dyDescent="0.25">
      <c r="A338" s="1"/>
      <c r="B338" s="2"/>
      <c r="C338" s="1"/>
      <c r="D338" s="4"/>
      <c r="E338" s="4"/>
      <c r="F338" s="4"/>
      <c r="G338" s="4"/>
      <c r="H338" s="4"/>
      <c r="I338" s="4"/>
      <c r="J338" s="4"/>
    </row>
    <row r="339" spans="1:10" x14ac:dyDescent="0.25">
      <c r="A339" s="1"/>
      <c r="B339" s="2"/>
      <c r="C339" s="1"/>
      <c r="D339" s="4"/>
      <c r="E339" s="4"/>
      <c r="F339" s="4"/>
      <c r="G339" s="4"/>
      <c r="H339" s="4"/>
      <c r="I339" s="4"/>
      <c r="J339" s="4"/>
    </row>
    <row r="340" spans="1:10" x14ac:dyDescent="0.25">
      <c r="A340" s="1"/>
      <c r="B340" s="2"/>
      <c r="C340" s="1"/>
      <c r="D340" s="4"/>
      <c r="E340" s="4"/>
      <c r="F340" s="4"/>
      <c r="G340" s="4"/>
      <c r="H340" s="4"/>
      <c r="I340" s="4"/>
      <c r="J340" s="4"/>
    </row>
    <row r="341" spans="1:10" x14ac:dyDescent="0.25">
      <c r="A341" s="1"/>
      <c r="B341" s="2"/>
      <c r="C341" s="1"/>
      <c r="D341" s="4"/>
      <c r="E341" s="4"/>
      <c r="F341" s="4"/>
      <c r="G341" s="4"/>
      <c r="H341" s="4"/>
      <c r="I341" s="4"/>
      <c r="J341" s="4"/>
    </row>
    <row r="342" spans="1:10" x14ac:dyDescent="0.25">
      <c r="A342" s="1"/>
      <c r="B342" s="2"/>
      <c r="C342" s="1"/>
      <c r="D342" s="4"/>
      <c r="E342" s="4"/>
      <c r="F342" s="4"/>
      <c r="G342" s="4"/>
      <c r="H342" s="4"/>
      <c r="I342" s="4"/>
      <c r="J342" s="4"/>
    </row>
    <row r="343" spans="1:10" x14ac:dyDescent="0.25">
      <c r="A343" s="1"/>
      <c r="B343" s="2"/>
      <c r="C343" s="1"/>
      <c r="D343" s="4"/>
      <c r="E343" s="4"/>
      <c r="F343" s="4"/>
      <c r="G343" s="4"/>
      <c r="H343" s="4"/>
      <c r="I343" s="4"/>
      <c r="J343" s="4"/>
    </row>
    <row r="344" spans="1:10" x14ac:dyDescent="0.25">
      <c r="A344" s="1"/>
      <c r="B344" s="2"/>
      <c r="C344" s="1"/>
      <c r="D344" s="4"/>
      <c r="E344" s="4"/>
      <c r="F344" s="4"/>
      <c r="G344" s="4"/>
      <c r="H344" s="4"/>
      <c r="I344" s="4"/>
      <c r="J344" s="4"/>
    </row>
    <row r="345" spans="1:10" x14ac:dyDescent="0.25">
      <c r="A345" s="1"/>
      <c r="B345" s="2"/>
      <c r="C345" s="1"/>
      <c r="D345" s="4"/>
      <c r="E345" s="4"/>
      <c r="F345" s="4"/>
      <c r="G345" s="4"/>
      <c r="H345" s="4"/>
      <c r="I345" s="4"/>
      <c r="J345" s="4"/>
    </row>
    <row r="346" spans="1:10" x14ac:dyDescent="0.25">
      <c r="A346" s="1"/>
      <c r="B346" s="2"/>
      <c r="C346" s="1"/>
      <c r="D346" s="4"/>
      <c r="E346" s="4"/>
      <c r="F346" s="4"/>
      <c r="G346" s="4"/>
      <c r="H346" s="4"/>
      <c r="I346" s="4"/>
      <c r="J346" s="4"/>
    </row>
    <row r="347" spans="1:10" x14ac:dyDescent="0.25">
      <c r="A347" s="1"/>
      <c r="B347" s="2"/>
      <c r="C347" s="1"/>
      <c r="D347" s="4"/>
      <c r="E347" s="4"/>
      <c r="F347" s="4"/>
      <c r="G347" s="4"/>
      <c r="H347" s="4"/>
      <c r="I347" s="4"/>
      <c r="J347" s="4"/>
    </row>
    <row r="348" spans="1:10" x14ac:dyDescent="0.25">
      <c r="A348" s="1"/>
      <c r="B348" s="2"/>
      <c r="C348" s="1"/>
      <c r="D348" s="4"/>
      <c r="E348" s="4"/>
      <c r="F348" s="4"/>
      <c r="G348" s="4"/>
      <c r="H348" s="4"/>
      <c r="I348" s="4"/>
      <c r="J348" s="4"/>
    </row>
    <row r="349" spans="1:10" x14ac:dyDescent="0.25">
      <c r="A349" s="1"/>
      <c r="B349" s="2"/>
      <c r="C349" s="1"/>
      <c r="D349" s="4"/>
      <c r="E349" s="4"/>
      <c r="F349" s="4"/>
      <c r="G349" s="4"/>
      <c r="H349" s="4"/>
      <c r="I349" s="4"/>
      <c r="J349" s="4"/>
    </row>
    <row r="350" spans="1:10" x14ac:dyDescent="0.25">
      <c r="A350" s="1"/>
      <c r="B350" s="2"/>
      <c r="C350" s="1"/>
      <c r="D350" s="4"/>
      <c r="E350" s="4"/>
      <c r="F350" s="4"/>
      <c r="G350" s="4"/>
      <c r="H350" s="4"/>
      <c r="I350" s="4"/>
      <c r="J350" s="4"/>
    </row>
    <row r="351" spans="1:10" x14ac:dyDescent="0.25">
      <c r="A351" s="1"/>
      <c r="B351" s="2"/>
      <c r="C351" s="1"/>
      <c r="D351" s="4"/>
      <c r="E351" s="4"/>
      <c r="F351" s="4"/>
      <c r="G351" s="4"/>
      <c r="H351" s="4"/>
      <c r="I351" s="4"/>
      <c r="J351" s="4"/>
    </row>
    <row r="352" spans="1:10" x14ac:dyDescent="0.25">
      <c r="A352" s="1"/>
      <c r="B352" s="2"/>
      <c r="C352" s="1"/>
      <c r="D352" s="4"/>
      <c r="E352" s="4"/>
      <c r="F352" s="4"/>
      <c r="G352" s="4"/>
      <c r="H352" s="4"/>
      <c r="I352" s="4"/>
      <c r="J352" s="4"/>
    </row>
    <row r="353" spans="1:10" x14ac:dyDescent="0.25">
      <c r="A353" s="1"/>
      <c r="B353" s="2"/>
      <c r="C353" s="1"/>
      <c r="D353" s="4"/>
      <c r="E353" s="4"/>
      <c r="F353" s="4"/>
      <c r="G353" s="4"/>
      <c r="H353" s="4"/>
      <c r="I353" s="4"/>
      <c r="J353" s="4"/>
    </row>
    <row r="354" spans="1:10" x14ac:dyDescent="0.25">
      <c r="A354" s="1"/>
      <c r="B354" s="2"/>
      <c r="C354" s="1"/>
      <c r="D354" s="4"/>
      <c r="E354" s="4"/>
      <c r="F354" s="4"/>
      <c r="G354" s="4"/>
      <c r="H354" s="4"/>
      <c r="I354" s="4"/>
      <c r="J354" s="4"/>
    </row>
    <row r="355" spans="1:10" x14ac:dyDescent="0.25">
      <c r="A355" s="1"/>
      <c r="B355" s="2"/>
      <c r="C355" s="1"/>
      <c r="D355" s="4"/>
      <c r="E355" s="4"/>
      <c r="F355" s="4"/>
      <c r="G355" s="4"/>
      <c r="H355" s="4"/>
      <c r="I355" s="4"/>
      <c r="J355" s="4"/>
    </row>
    <row r="356" spans="1:10" x14ac:dyDescent="0.25">
      <c r="A356" s="1"/>
      <c r="B356" s="2"/>
      <c r="C356" s="1"/>
      <c r="D356" s="4"/>
      <c r="E356" s="4"/>
      <c r="F356" s="4"/>
      <c r="G356" s="4"/>
      <c r="H356" s="4"/>
      <c r="I356" s="4"/>
      <c r="J356" s="4"/>
    </row>
    <row r="357" spans="1:10" x14ac:dyDescent="0.25">
      <c r="A357" s="1"/>
      <c r="B357" s="2"/>
      <c r="C357" s="1"/>
      <c r="D357" s="4"/>
      <c r="E357" s="4"/>
      <c r="F357" s="4"/>
      <c r="G357" s="4"/>
      <c r="H357" s="4"/>
      <c r="I357" s="4"/>
      <c r="J357" s="4"/>
    </row>
    <row r="358" spans="1:10" x14ac:dyDescent="0.25">
      <c r="A358" s="1"/>
      <c r="B358" s="2"/>
      <c r="C358" s="1"/>
      <c r="D358" s="4"/>
      <c r="E358" s="4"/>
      <c r="F358" s="4"/>
      <c r="G358" s="4"/>
      <c r="H358" s="4"/>
      <c r="I358" s="4"/>
      <c r="J358" s="4"/>
    </row>
    <row r="359" spans="1:10" x14ac:dyDescent="0.25">
      <c r="A359" s="1"/>
      <c r="B359" s="2"/>
      <c r="C359" s="1"/>
      <c r="D359" s="4"/>
      <c r="E359" s="4"/>
      <c r="F359" s="4"/>
      <c r="G359" s="4"/>
      <c r="H359" s="4"/>
      <c r="I359" s="4"/>
      <c r="J359" s="4"/>
    </row>
    <row r="360" spans="1:10" x14ac:dyDescent="0.25">
      <c r="A360" s="1"/>
      <c r="B360" s="2"/>
      <c r="C360" s="1"/>
      <c r="D360" s="4"/>
      <c r="E360" s="4"/>
      <c r="F360" s="4"/>
      <c r="G360" s="4"/>
      <c r="H360" s="4"/>
      <c r="I360" s="4"/>
      <c r="J360" s="4"/>
    </row>
    <row r="361" spans="1:10" x14ac:dyDescent="0.25">
      <c r="A361" s="1"/>
      <c r="B361" s="2"/>
      <c r="C361" s="1"/>
      <c r="D361" s="4"/>
      <c r="E361" s="4"/>
      <c r="F361" s="4"/>
      <c r="G361" s="4"/>
      <c r="H361" s="4"/>
      <c r="I361" s="4"/>
      <c r="J361" s="4"/>
    </row>
    <row r="362" spans="1:10" x14ac:dyDescent="0.25">
      <c r="A362" s="1"/>
      <c r="B362" s="2"/>
      <c r="C362" s="1"/>
      <c r="D362" s="4"/>
      <c r="E362" s="4"/>
      <c r="F362" s="4"/>
      <c r="G362" s="4"/>
      <c r="H362" s="4"/>
      <c r="I362" s="4"/>
      <c r="J362" s="4"/>
    </row>
    <row r="363" spans="1:10" x14ac:dyDescent="0.25">
      <c r="A363" s="1"/>
      <c r="B363" s="2"/>
      <c r="C363" s="1"/>
      <c r="D363" s="4"/>
      <c r="E363" s="4"/>
      <c r="F363" s="4"/>
      <c r="G363" s="4"/>
      <c r="H363" s="4"/>
      <c r="I363" s="4"/>
      <c r="J363" s="4"/>
    </row>
    <row r="364" spans="1:10" x14ac:dyDescent="0.25">
      <c r="A364" s="1"/>
      <c r="B364" s="2"/>
      <c r="C364" s="1"/>
      <c r="D364" s="4"/>
      <c r="E364" s="4"/>
      <c r="F364" s="4"/>
      <c r="G364" s="4"/>
      <c r="H364" s="4"/>
      <c r="I364" s="4"/>
      <c r="J364" s="4"/>
    </row>
    <row r="365" spans="1:10" x14ac:dyDescent="0.25">
      <c r="A365" s="1"/>
      <c r="B365" s="2"/>
      <c r="C365" s="1"/>
      <c r="D365" s="4"/>
      <c r="E365" s="4"/>
      <c r="F365" s="4"/>
      <c r="G365" s="4"/>
      <c r="H365" s="4"/>
      <c r="I365" s="4"/>
      <c r="J365" s="4"/>
    </row>
    <row r="366" spans="1:10" x14ac:dyDescent="0.25">
      <c r="A366" s="1"/>
      <c r="B366" s="2"/>
      <c r="C366" s="1"/>
      <c r="D366" s="4"/>
      <c r="E366" s="4"/>
      <c r="F366" s="4"/>
      <c r="G366" s="4"/>
      <c r="H366" s="4"/>
      <c r="I366" s="4"/>
      <c r="J366" s="4"/>
    </row>
    <row r="367" spans="1:10" x14ac:dyDescent="0.25">
      <c r="A367" s="1"/>
      <c r="B367" s="2"/>
      <c r="C367" s="1"/>
      <c r="D367" s="4"/>
      <c r="E367" s="4"/>
      <c r="F367" s="4"/>
      <c r="G367" s="4"/>
      <c r="H367" s="4"/>
      <c r="I367" s="4"/>
      <c r="J367" s="4"/>
    </row>
    <row r="368" spans="1:10" x14ac:dyDescent="0.25">
      <c r="A368" s="1"/>
      <c r="B368" s="2"/>
      <c r="C368" s="1"/>
      <c r="D368" s="4"/>
      <c r="E368" s="4"/>
      <c r="F368" s="4"/>
      <c r="G368" s="4"/>
      <c r="H368" s="4"/>
      <c r="I368" s="4"/>
      <c r="J368" s="4"/>
    </row>
    <row r="369" spans="1:10" x14ac:dyDescent="0.25">
      <c r="A369" s="1"/>
      <c r="B369" s="2"/>
      <c r="C369" s="1"/>
      <c r="D369" s="4"/>
      <c r="E369" s="4"/>
      <c r="F369" s="4"/>
      <c r="G369" s="4"/>
      <c r="H369" s="4"/>
      <c r="I369" s="4"/>
      <c r="J369" s="4"/>
    </row>
    <row r="370" spans="1:10" x14ac:dyDescent="0.25">
      <c r="A370" s="1"/>
      <c r="B370" s="2"/>
      <c r="C370" s="1"/>
      <c r="D370" s="4"/>
      <c r="E370" s="4"/>
      <c r="F370" s="4"/>
      <c r="G370" s="4"/>
      <c r="H370" s="4"/>
      <c r="I370" s="4"/>
      <c r="J370" s="4"/>
    </row>
    <row r="371" spans="1:10" x14ac:dyDescent="0.25">
      <c r="A371" s="1"/>
      <c r="B371" s="2"/>
      <c r="C371" s="1"/>
      <c r="D371" s="4"/>
      <c r="E371" s="4"/>
      <c r="F371" s="4"/>
      <c r="G371" s="4"/>
      <c r="H371" s="4"/>
      <c r="I371" s="4"/>
      <c r="J371" s="4"/>
    </row>
    <row r="372" spans="1:10" x14ac:dyDescent="0.25">
      <c r="A372" s="1"/>
      <c r="B372" s="2"/>
      <c r="C372" s="1"/>
      <c r="D372" s="4"/>
      <c r="E372" s="4"/>
      <c r="F372" s="4"/>
      <c r="G372" s="4"/>
      <c r="H372" s="4"/>
      <c r="I372" s="4"/>
      <c r="J372" s="4"/>
    </row>
    <row r="373" spans="1:10" x14ac:dyDescent="0.25">
      <c r="A373" s="1"/>
      <c r="B373" s="2"/>
      <c r="C373" s="1"/>
      <c r="D373" s="4"/>
      <c r="E373" s="4"/>
      <c r="F373" s="4"/>
      <c r="G373" s="4"/>
      <c r="H373" s="4"/>
      <c r="I373" s="4"/>
      <c r="J373" s="4"/>
    </row>
    <row r="374" spans="1:10" x14ac:dyDescent="0.25">
      <c r="A374" s="1"/>
      <c r="B374" s="2"/>
      <c r="C374" s="1"/>
      <c r="D374" s="4"/>
      <c r="E374" s="4"/>
      <c r="F374" s="4"/>
      <c r="G374" s="4"/>
      <c r="H374" s="4"/>
      <c r="I374" s="4"/>
      <c r="J374" s="4"/>
    </row>
    <row r="375" spans="1:10" x14ac:dyDescent="0.25">
      <c r="A375" s="1"/>
      <c r="B375" s="2"/>
      <c r="C375" s="1"/>
      <c r="D375" s="4"/>
      <c r="E375" s="4"/>
      <c r="F375" s="4"/>
      <c r="G375" s="4"/>
      <c r="H375" s="4"/>
      <c r="I375" s="4"/>
      <c r="J375" s="4"/>
    </row>
    <row r="376" spans="1:10" x14ac:dyDescent="0.25">
      <c r="A376" s="1"/>
      <c r="B376" s="2"/>
      <c r="C376" s="1"/>
      <c r="D376" s="4"/>
      <c r="E376" s="4"/>
      <c r="F376" s="4"/>
      <c r="G376" s="4"/>
      <c r="H376" s="4"/>
      <c r="I376" s="4"/>
      <c r="J376" s="4"/>
    </row>
    <row r="377" spans="1:10" x14ac:dyDescent="0.25">
      <c r="A377" s="1"/>
      <c r="B377" s="2"/>
      <c r="C377" s="1"/>
      <c r="D377" s="4"/>
      <c r="E377" s="4"/>
      <c r="F377" s="4"/>
      <c r="G377" s="4"/>
      <c r="H377" s="4"/>
      <c r="I377" s="4"/>
      <c r="J377" s="4"/>
    </row>
    <row r="378" spans="1:10" x14ac:dyDescent="0.25">
      <c r="A378" s="1"/>
      <c r="B378" s="2"/>
      <c r="C378" s="1"/>
      <c r="D378" s="4"/>
      <c r="E378" s="4"/>
      <c r="F378" s="4"/>
      <c r="G378" s="4"/>
      <c r="H378" s="4"/>
      <c r="I378" s="4"/>
      <c r="J378" s="4"/>
    </row>
    <row r="379" spans="1:10" x14ac:dyDescent="0.25">
      <c r="A379" s="1"/>
      <c r="B379" s="2"/>
      <c r="C379" s="1"/>
      <c r="D379" s="4"/>
      <c r="E379" s="4"/>
      <c r="F379" s="4"/>
      <c r="G379" s="4"/>
      <c r="H379" s="4"/>
      <c r="I379" s="4"/>
      <c r="J379" s="4"/>
    </row>
    <row r="380" spans="1:10" x14ac:dyDescent="0.25">
      <c r="A380" s="1"/>
      <c r="B380" s="2"/>
      <c r="C380" s="1"/>
      <c r="D380" s="4"/>
      <c r="E380" s="4"/>
      <c r="F380" s="4"/>
      <c r="G380" s="4"/>
      <c r="H380" s="4"/>
      <c r="I380" s="4"/>
      <c r="J380" s="4"/>
    </row>
    <row r="381" spans="1:10" x14ac:dyDescent="0.25">
      <c r="A381" s="1"/>
      <c r="B381" s="2"/>
      <c r="C381" s="1"/>
      <c r="D381" s="4"/>
      <c r="E381" s="4"/>
      <c r="F381" s="4"/>
      <c r="G381" s="4"/>
      <c r="H381" s="4"/>
      <c r="I381" s="4"/>
      <c r="J381" s="4"/>
    </row>
    <row r="382" spans="1:10" x14ac:dyDescent="0.25">
      <c r="A382" s="1"/>
      <c r="B382" s="2"/>
      <c r="C382" s="1"/>
      <c r="D382" s="4"/>
      <c r="E382" s="4"/>
      <c r="F382" s="4"/>
      <c r="G382" s="4"/>
      <c r="H382" s="4"/>
      <c r="I382" s="4"/>
      <c r="J382" s="4"/>
    </row>
    <row r="383" spans="1:10" x14ac:dyDescent="0.25">
      <c r="A383" s="1"/>
      <c r="B383" s="2"/>
      <c r="C383" s="1"/>
      <c r="D383" s="4"/>
      <c r="E383" s="4"/>
      <c r="F383" s="4"/>
      <c r="G383" s="4"/>
      <c r="H383" s="4"/>
      <c r="I383" s="4"/>
      <c r="J383" s="4"/>
    </row>
    <row r="384" spans="1:10" x14ac:dyDescent="0.25">
      <c r="A384" s="1"/>
      <c r="B384" s="2"/>
      <c r="C384" s="1"/>
      <c r="D384" s="4"/>
      <c r="E384" s="4"/>
      <c r="F384" s="4"/>
      <c r="G384" s="4"/>
      <c r="H384" s="4"/>
      <c r="I384" s="4"/>
      <c r="J384" s="4"/>
    </row>
    <row r="385" spans="1:10" x14ac:dyDescent="0.25">
      <c r="A385" s="1"/>
      <c r="B385" s="2"/>
      <c r="C385" s="1"/>
      <c r="D385" s="4"/>
      <c r="E385" s="4"/>
      <c r="F385" s="4"/>
      <c r="G385" s="4"/>
      <c r="H385" s="4"/>
      <c r="I385" s="4"/>
      <c r="J385" s="4"/>
    </row>
    <row r="386" spans="1:10" x14ac:dyDescent="0.25">
      <c r="A386" s="1"/>
      <c r="B386" s="2"/>
      <c r="C386" s="1"/>
      <c r="D386" s="4"/>
      <c r="E386" s="4"/>
      <c r="F386" s="4"/>
      <c r="G386" s="4"/>
      <c r="H386" s="4"/>
      <c r="I386" s="4"/>
      <c r="J386" s="4"/>
    </row>
    <row r="387" spans="1:10" x14ac:dyDescent="0.25">
      <c r="A387" s="1"/>
      <c r="B387" s="2"/>
      <c r="C387" s="1"/>
      <c r="D387" s="4"/>
      <c r="E387" s="4"/>
      <c r="F387" s="4"/>
      <c r="G387" s="4"/>
      <c r="H387" s="4"/>
      <c r="I387" s="4"/>
      <c r="J387" s="4"/>
    </row>
    <row r="388" spans="1:10" x14ac:dyDescent="0.25">
      <c r="A388" s="1"/>
      <c r="B388" s="2"/>
      <c r="C388" s="1"/>
      <c r="D388" s="4"/>
      <c r="E388" s="4"/>
      <c r="F388" s="4"/>
      <c r="G388" s="4"/>
      <c r="H388" s="4"/>
      <c r="I388" s="4"/>
      <c r="J388" s="4"/>
    </row>
    <row r="389" spans="1:10" x14ac:dyDescent="0.25">
      <c r="A389" s="1"/>
      <c r="B389" s="2"/>
      <c r="C389" s="1"/>
      <c r="D389" s="4"/>
      <c r="E389" s="4"/>
      <c r="F389" s="4"/>
      <c r="G389" s="4"/>
      <c r="H389" s="4"/>
      <c r="I389" s="4"/>
      <c r="J389" s="4"/>
    </row>
    <row r="390" spans="1:10" x14ac:dyDescent="0.25">
      <c r="A390" s="1"/>
      <c r="B390" s="2"/>
      <c r="C390" s="1"/>
      <c r="D390" s="4"/>
      <c r="E390" s="4"/>
      <c r="F390" s="4"/>
      <c r="G390" s="4"/>
      <c r="H390" s="4"/>
      <c r="I390" s="4"/>
      <c r="J390" s="4"/>
    </row>
    <row r="391" spans="1:10" x14ac:dyDescent="0.25">
      <c r="A391" s="1"/>
      <c r="B391" s="2"/>
      <c r="C391" s="1"/>
      <c r="D391" s="4"/>
      <c r="E391" s="4"/>
      <c r="F391" s="4"/>
      <c r="G391" s="4"/>
      <c r="H391" s="4"/>
      <c r="I391" s="4"/>
      <c r="J391" s="4"/>
    </row>
    <row r="392" spans="1:10" x14ac:dyDescent="0.25">
      <c r="A392" s="1"/>
      <c r="B392" s="2"/>
      <c r="C392" s="1"/>
      <c r="D392" s="4"/>
      <c r="E392" s="4"/>
      <c r="F392" s="4"/>
      <c r="G392" s="4"/>
      <c r="H392" s="4"/>
      <c r="I392" s="4"/>
      <c r="J392" s="4"/>
    </row>
    <row r="393" spans="1:10" x14ac:dyDescent="0.25">
      <c r="A393" s="1"/>
      <c r="B393" s="2"/>
      <c r="C393" s="1"/>
      <c r="D393" s="4"/>
      <c r="E393" s="4"/>
      <c r="F393" s="4"/>
      <c r="G393" s="4"/>
      <c r="H393" s="4"/>
      <c r="I393" s="4"/>
      <c r="J393" s="4"/>
    </row>
    <row r="394" spans="1:10" x14ac:dyDescent="0.25">
      <c r="A394" s="1"/>
      <c r="B394" s="2"/>
      <c r="C394" s="1"/>
      <c r="D394" s="4"/>
      <c r="E394" s="4"/>
      <c r="F394" s="4"/>
      <c r="G394" s="4"/>
      <c r="H394" s="4"/>
      <c r="I394" s="4"/>
      <c r="J394" s="4"/>
    </row>
    <row r="395" spans="1:10" x14ac:dyDescent="0.25">
      <c r="A395" s="1"/>
      <c r="B395" s="2"/>
      <c r="C395" s="1"/>
      <c r="D395" s="4"/>
      <c r="E395" s="4"/>
      <c r="F395" s="4"/>
      <c r="G395" s="4"/>
      <c r="H395" s="4"/>
      <c r="I395" s="4"/>
      <c r="J395" s="4"/>
    </row>
    <row r="396" spans="1:10" x14ac:dyDescent="0.25">
      <c r="A396" s="1"/>
      <c r="B396" s="2"/>
      <c r="C396" s="1"/>
      <c r="D396" s="4"/>
      <c r="E396" s="4"/>
      <c r="F396" s="4"/>
      <c r="G396" s="4"/>
      <c r="H396" s="4"/>
      <c r="I396" s="4"/>
      <c r="J396" s="4"/>
    </row>
    <row r="397" spans="1:10" x14ac:dyDescent="0.25">
      <c r="A397" s="1"/>
      <c r="B397" s="2"/>
      <c r="C397" s="1"/>
      <c r="D397" s="4"/>
      <c r="E397" s="4"/>
      <c r="F397" s="4"/>
      <c r="G397" s="4"/>
      <c r="H397" s="4"/>
      <c r="I397" s="4"/>
      <c r="J397" s="4"/>
    </row>
    <row r="398" spans="1:10" x14ac:dyDescent="0.25">
      <c r="A398" s="1"/>
      <c r="B398" s="2"/>
      <c r="C398" s="1"/>
      <c r="D398" s="4"/>
      <c r="E398" s="4"/>
      <c r="F398" s="4"/>
      <c r="G398" s="4"/>
      <c r="H398" s="4"/>
      <c r="I398" s="4"/>
      <c r="J398" s="4"/>
    </row>
    <row r="399" spans="1:10" x14ac:dyDescent="0.25">
      <c r="A399" s="1"/>
      <c r="B399" s="2"/>
      <c r="C399" s="1"/>
      <c r="D399" s="4"/>
      <c r="E399" s="4"/>
      <c r="F399" s="4"/>
      <c r="G399" s="4"/>
      <c r="H399" s="4"/>
      <c r="I399" s="4"/>
      <c r="J399" s="4"/>
    </row>
    <row r="400" spans="1:10" x14ac:dyDescent="0.25">
      <c r="A400" s="1"/>
      <c r="B400" s="2"/>
      <c r="C400" s="1"/>
      <c r="D400" s="4"/>
      <c r="E400" s="4"/>
      <c r="F400" s="4"/>
      <c r="G400" s="4"/>
      <c r="H400" s="4"/>
      <c r="I400" s="4"/>
      <c r="J400" s="4"/>
    </row>
    <row r="401" spans="1:10" x14ac:dyDescent="0.25">
      <c r="A401" s="1"/>
      <c r="B401" s="2"/>
      <c r="C401" s="1"/>
      <c r="D401" s="4"/>
      <c r="E401" s="4"/>
      <c r="F401" s="4"/>
      <c r="G401" s="4"/>
      <c r="H401" s="4"/>
      <c r="I401" s="4"/>
      <c r="J401" s="4"/>
    </row>
    <row r="402" spans="1:10" x14ac:dyDescent="0.25">
      <c r="A402" s="1"/>
      <c r="B402" s="1"/>
      <c r="C402" s="1"/>
      <c r="D402" s="4"/>
      <c r="E402" s="4"/>
      <c r="F402" s="4"/>
      <c r="G402" s="4"/>
      <c r="H402" s="4"/>
      <c r="I402" s="4"/>
      <c r="J402" s="4"/>
    </row>
    <row r="403" spans="1:10" x14ac:dyDescent="0.25">
      <c r="A403" s="1"/>
      <c r="B403" s="1"/>
      <c r="C403" s="1"/>
      <c r="D403" s="4"/>
      <c r="E403" s="4"/>
      <c r="F403" s="4"/>
      <c r="G403" s="4"/>
      <c r="H403" s="4"/>
      <c r="I403" s="4"/>
      <c r="J403" s="4"/>
    </row>
    <row r="404" spans="1:10" x14ac:dyDescent="0.25">
      <c r="A404" s="1"/>
      <c r="B404" s="1"/>
      <c r="C404" s="1"/>
      <c r="D404" s="4"/>
      <c r="E404" s="4"/>
      <c r="F404" s="4"/>
      <c r="G404" s="4"/>
      <c r="H404" s="4"/>
      <c r="I404" s="4"/>
      <c r="J404" s="4"/>
    </row>
    <row r="405" spans="1:10" x14ac:dyDescent="0.25">
      <c r="A405" s="1"/>
      <c r="B405" s="1"/>
      <c r="C405" s="1"/>
      <c r="D405" s="4"/>
      <c r="E405" s="4"/>
      <c r="F405" s="4"/>
      <c r="G405" s="4"/>
      <c r="H405" s="4"/>
      <c r="I405" s="4"/>
      <c r="J405" s="4"/>
    </row>
    <row r="406" spans="1:10" x14ac:dyDescent="0.25">
      <c r="A406" s="1"/>
      <c r="B406" s="1"/>
      <c r="C406" s="1"/>
      <c r="D406" s="4"/>
      <c r="E406" s="4"/>
      <c r="F406" s="4"/>
      <c r="G406" s="4"/>
      <c r="H406" s="4"/>
      <c r="I406" s="4"/>
      <c r="J406" s="4"/>
    </row>
    <row r="407" spans="1:10" x14ac:dyDescent="0.25">
      <c r="A407" s="1"/>
      <c r="B407" s="1"/>
      <c r="C407" s="1"/>
      <c r="D407" s="4"/>
      <c r="E407" s="4"/>
      <c r="F407" s="4"/>
      <c r="G407" s="4"/>
      <c r="H407" s="4"/>
      <c r="I407" s="4"/>
      <c r="J407" s="4"/>
    </row>
    <row r="408" spans="1:10" x14ac:dyDescent="0.25">
      <c r="A408" s="1"/>
      <c r="B408" s="1"/>
      <c r="C408" s="1"/>
      <c r="D408" s="4"/>
      <c r="E408" s="4"/>
      <c r="F408" s="4"/>
      <c r="G408" s="4"/>
      <c r="H408" s="4"/>
      <c r="I408" s="4"/>
      <c r="J408" s="4"/>
    </row>
    <row r="409" spans="1:10" x14ac:dyDescent="0.25">
      <c r="A409" s="1"/>
      <c r="B409" s="1"/>
      <c r="C409" s="1"/>
      <c r="D409" s="4"/>
      <c r="E409" s="4"/>
      <c r="F409" s="4"/>
      <c r="G409" s="4"/>
      <c r="H409" s="4"/>
      <c r="I409" s="4"/>
      <c r="J409" s="4"/>
    </row>
    <row r="410" spans="1:10" x14ac:dyDescent="0.25">
      <c r="A410" s="1"/>
      <c r="B410" s="1"/>
      <c r="C410" s="1"/>
      <c r="D410" s="4"/>
      <c r="E410" s="4"/>
      <c r="F410" s="4"/>
      <c r="G410" s="4"/>
      <c r="H410" s="4"/>
      <c r="I410" s="4"/>
      <c r="J410" s="4"/>
    </row>
    <row r="411" spans="1:10" x14ac:dyDescent="0.25">
      <c r="A411" s="1"/>
      <c r="B411" s="1"/>
      <c r="C411" s="1"/>
      <c r="D411" s="4"/>
      <c r="E411" s="4"/>
      <c r="F411" s="4"/>
      <c r="G411" s="4"/>
      <c r="H411" s="4"/>
      <c r="I411" s="4"/>
      <c r="J411" s="4"/>
    </row>
    <row r="412" spans="1:10" x14ac:dyDescent="0.25">
      <c r="A412" s="1"/>
      <c r="B412" s="1"/>
      <c r="C412" s="1"/>
      <c r="D412" s="4"/>
      <c r="E412" s="4"/>
      <c r="F412" s="4"/>
      <c r="G412" s="4"/>
      <c r="H412" s="4"/>
      <c r="I412" s="4"/>
      <c r="J412" s="4"/>
    </row>
    <row r="413" spans="1:10" x14ac:dyDescent="0.25">
      <c r="A413" s="1"/>
      <c r="B413" s="1"/>
      <c r="C413" s="1"/>
      <c r="D413" s="4"/>
      <c r="E413" s="4"/>
      <c r="F413" s="4"/>
      <c r="G413" s="4"/>
      <c r="H413" s="4"/>
      <c r="I413" s="4"/>
      <c r="J413" s="4"/>
    </row>
    <row r="414" spans="1:10" x14ac:dyDescent="0.25">
      <c r="A414" s="1"/>
      <c r="B414" s="1"/>
      <c r="C414" s="1"/>
      <c r="D414" s="4"/>
      <c r="E414" s="4"/>
      <c r="F414" s="4"/>
      <c r="G414" s="4"/>
      <c r="H414" s="4"/>
      <c r="I414" s="4"/>
      <c r="J414" s="4"/>
    </row>
    <row r="415" spans="1:10" x14ac:dyDescent="0.25">
      <c r="A415" s="1"/>
      <c r="B415" s="1"/>
      <c r="C415" s="1"/>
      <c r="D415" s="4"/>
      <c r="E415" s="4"/>
      <c r="F415" s="4"/>
      <c r="G415" s="4"/>
      <c r="H415" s="4"/>
      <c r="I415" s="4"/>
      <c r="J415" s="4"/>
    </row>
    <row r="416" spans="1:10" x14ac:dyDescent="0.25">
      <c r="A416" s="1"/>
      <c r="B416" s="1"/>
      <c r="C416" s="1"/>
      <c r="D416" s="4"/>
      <c r="E416" s="4"/>
      <c r="F416" s="4"/>
      <c r="G416" s="4"/>
      <c r="H416" s="4"/>
      <c r="I416" s="4"/>
      <c r="J416" s="4"/>
    </row>
    <row r="417" spans="1:10" x14ac:dyDescent="0.25">
      <c r="A417" s="1"/>
      <c r="B417" s="1"/>
      <c r="C417" s="1"/>
      <c r="D417" s="4"/>
      <c r="E417" s="4"/>
      <c r="F417" s="4"/>
      <c r="G417" s="4"/>
      <c r="H417" s="4"/>
      <c r="I417" s="4"/>
      <c r="J417" s="4"/>
    </row>
    <row r="418" spans="1:10" x14ac:dyDescent="0.25">
      <c r="A418" s="1"/>
      <c r="B418" s="1"/>
      <c r="C418" s="1"/>
      <c r="D418" s="4"/>
      <c r="E418" s="4"/>
      <c r="F418" s="4"/>
      <c r="G418" s="4"/>
      <c r="H418" s="4"/>
      <c r="I418" s="4"/>
      <c r="J418" s="4"/>
    </row>
    <row r="419" spans="1:10" x14ac:dyDescent="0.25">
      <c r="A419" s="1"/>
      <c r="B419" s="1"/>
      <c r="C419" s="1"/>
      <c r="D419" s="4"/>
      <c r="E419" s="4"/>
      <c r="F419" s="4"/>
      <c r="G419" s="4"/>
      <c r="H419" s="4"/>
      <c r="I419" s="4"/>
      <c r="J419" s="4"/>
    </row>
    <row r="420" spans="1:10" x14ac:dyDescent="0.25">
      <c r="A420" s="1"/>
      <c r="B420" s="1"/>
      <c r="C420" s="1"/>
      <c r="D420" s="4"/>
      <c r="E420" s="4"/>
      <c r="F420" s="4"/>
      <c r="G420" s="4"/>
      <c r="H420" s="4"/>
      <c r="I420" s="4"/>
      <c r="J420" s="4"/>
    </row>
    <row r="421" spans="1:10" x14ac:dyDescent="0.25">
      <c r="A421" s="1"/>
      <c r="B421" s="1"/>
      <c r="C421" s="1"/>
      <c r="D421" s="4"/>
      <c r="E421" s="4"/>
      <c r="F421" s="4"/>
      <c r="G421" s="4"/>
      <c r="H421" s="4"/>
      <c r="I421" s="4"/>
      <c r="J421" s="4"/>
    </row>
    <row r="422" spans="1:10" x14ac:dyDescent="0.25">
      <c r="A422" s="1"/>
      <c r="B422" s="1"/>
      <c r="C422" s="1"/>
      <c r="D422" s="4"/>
      <c r="E422" s="4"/>
      <c r="F422" s="4"/>
      <c r="G422" s="4"/>
      <c r="H422" s="4"/>
      <c r="I422" s="4"/>
      <c r="J422" s="4"/>
    </row>
    <row r="423" spans="1:10" x14ac:dyDescent="0.25">
      <c r="A423" s="1"/>
      <c r="B423" s="1"/>
      <c r="C423" s="1"/>
      <c r="D423" s="4"/>
      <c r="E423" s="4"/>
      <c r="F423" s="4"/>
      <c r="G423" s="4"/>
      <c r="H423" s="4"/>
      <c r="I423" s="4"/>
      <c r="J423" s="4"/>
    </row>
    <row r="424" spans="1:10" x14ac:dyDescent="0.25">
      <c r="A424" s="1"/>
      <c r="B424" s="1"/>
      <c r="C424" s="1"/>
      <c r="D424" s="4"/>
      <c r="E424" s="4"/>
      <c r="F424" s="4"/>
      <c r="G424" s="4"/>
      <c r="H424" s="4"/>
      <c r="I424" s="4"/>
      <c r="J424" s="4"/>
    </row>
    <row r="425" spans="1:10" x14ac:dyDescent="0.25">
      <c r="A425" s="1"/>
      <c r="B425" s="1"/>
      <c r="C425" s="1"/>
      <c r="D425" s="4"/>
      <c r="E425" s="4"/>
      <c r="F425" s="4"/>
      <c r="G425" s="4"/>
      <c r="H425" s="4"/>
      <c r="I425" s="4"/>
      <c r="J425" s="4"/>
    </row>
    <row r="426" spans="1:10" x14ac:dyDescent="0.25">
      <c r="A426" s="1"/>
      <c r="B426" s="1"/>
      <c r="C426" s="1"/>
      <c r="D426" s="4"/>
      <c r="E426" s="4"/>
      <c r="F426" s="4"/>
      <c r="G426" s="4"/>
      <c r="H426" s="4"/>
      <c r="I426" s="4"/>
      <c r="J426" s="4"/>
    </row>
    <row r="427" spans="1:10" x14ac:dyDescent="0.25">
      <c r="A427" s="1"/>
      <c r="B427" s="1"/>
      <c r="C427" s="1"/>
      <c r="D427" s="4"/>
      <c r="E427" s="4"/>
      <c r="F427" s="4"/>
      <c r="G427" s="4"/>
      <c r="H427" s="4"/>
      <c r="I427" s="4"/>
      <c r="J427" s="4"/>
    </row>
    <row r="428" spans="1:10" x14ac:dyDescent="0.25">
      <c r="A428" s="1"/>
      <c r="B428" s="1"/>
      <c r="C428" s="1"/>
      <c r="D428" s="4"/>
      <c r="E428" s="4"/>
      <c r="F428" s="4"/>
      <c r="G428" s="4"/>
      <c r="H428" s="4"/>
      <c r="I428" s="4"/>
      <c r="J428" s="4"/>
    </row>
    <row r="429" spans="1:10" x14ac:dyDescent="0.25">
      <c r="A429" s="1"/>
      <c r="B429" s="1"/>
      <c r="C429" s="1"/>
      <c r="D429" s="4"/>
      <c r="E429" s="4"/>
      <c r="F429" s="4"/>
      <c r="G429" s="4"/>
      <c r="H429" s="4"/>
      <c r="I429" s="4"/>
      <c r="J429" s="4"/>
    </row>
    <row r="430" spans="1:10" x14ac:dyDescent="0.25">
      <c r="A430" s="1"/>
      <c r="B430" s="1"/>
      <c r="C430" s="1"/>
      <c r="D430" s="4"/>
      <c r="E430" s="4"/>
      <c r="F430" s="4"/>
      <c r="G430" s="4"/>
      <c r="H430" s="4"/>
      <c r="I430" s="4"/>
      <c r="J430" s="4"/>
    </row>
    <row r="431" spans="1:10" x14ac:dyDescent="0.25">
      <c r="A431" s="1"/>
      <c r="B431" s="1"/>
      <c r="C431" s="1"/>
      <c r="D431" s="4"/>
      <c r="E431" s="4"/>
      <c r="F431" s="4"/>
      <c r="G431" s="4"/>
      <c r="H431" s="4"/>
      <c r="I431" s="4"/>
      <c r="J431" s="4"/>
    </row>
    <row r="432" spans="1:10" x14ac:dyDescent="0.25">
      <c r="A432" s="1"/>
      <c r="B432" s="1"/>
      <c r="C432" s="1"/>
      <c r="D432" s="4"/>
      <c r="E432" s="4"/>
      <c r="F432" s="4"/>
      <c r="G432" s="4"/>
      <c r="H432" s="4"/>
      <c r="I432" s="4"/>
      <c r="J432" s="4"/>
    </row>
    <row r="433" spans="1:10" x14ac:dyDescent="0.25">
      <c r="A433" s="1"/>
      <c r="B433" s="1"/>
      <c r="C433" s="1"/>
      <c r="D433" s="4"/>
      <c r="E433" s="4"/>
      <c r="F433" s="4"/>
      <c r="G433" s="4"/>
      <c r="H433" s="4"/>
      <c r="I433" s="4"/>
      <c r="J433" s="4"/>
    </row>
    <row r="434" spans="1:10" x14ac:dyDescent="0.25">
      <c r="A434" s="1"/>
      <c r="B434" s="1"/>
      <c r="C434" s="1"/>
      <c r="D434" s="4"/>
      <c r="E434" s="4"/>
      <c r="F434" s="4"/>
      <c r="G434" s="4"/>
      <c r="H434" s="4"/>
      <c r="I434" s="4"/>
      <c r="J434" s="4"/>
    </row>
    <row r="435" spans="1:10" x14ac:dyDescent="0.25">
      <c r="A435" s="1"/>
      <c r="B435" s="1"/>
      <c r="C435" s="1"/>
      <c r="D435" s="4"/>
      <c r="E435" s="4"/>
      <c r="F435" s="4"/>
      <c r="G435" s="4"/>
      <c r="H435" s="4"/>
      <c r="I435" s="4"/>
      <c r="J435" s="4"/>
    </row>
    <row r="436" spans="1:10" x14ac:dyDescent="0.25">
      <c r="A436" s="1"/>
      <c r="B436" s="1"/>
      <c r="C436" s="1"/>
      <c r="D436" s="4"/>
      <c r="E436" s="4"/>
      <c r="F436" s="4"/>
      <c r="G436" s="4"/>
      <c r="H436" s="4"/>
      <c r="I436" s="4"/>
      <c r="J436" s="4"/>
    </row>
    <row r="437" spans="1:10" x14ac:dyDescent="0.25">
      <c r="A437" s="1"/>
      <c r="B437" s="1"/>
      <c r="C437" s="1"/>
      <c r="D437" s="4"/>
      <c r="E437" s="4"/>
      <c r="F437" s="4"/>
      <c r="G437" s="4"/>
      <c r="H437" s="4"/>
      <c r="I437" s="4"/>
      <c r="J437" s="4"/>
    </row>
    <row r="438" spans="1:10" x14ac:dyDescent="0.25">
      <c r="A438" s="1"/>
      <c r="B438" s="1"/>
      <c r="C438" s="1"/>
      <c r="D438" s="4"/>
      <c r="E438" s="4"/>
      <c r="F438" s="4"/>
      <c r="G438" s="4"/>
      <c r="H438" s="4"/>
      <c r="I438" s="4"/>
      <c r="J438" s="4"/>
    </row>
    <row r="439" spans="1:10" x14ac:dyDescent="0.25">
      <c r="A439" s="1"/>
      <c r="B439" s="1"/>
      <c r="C439" s="1"/>
      <c r="D439" s="4"/>
      <c r="E439" s="4"/>
      <c r="F439" s="4"/>
      <c r="G439" s="4"/>
      <c r="H439" s="4"/>
      <c r="I439" s="4"/>
      <c r="J439" s="4"/>
    </row>
    <row r="440" spans="1:10" x14ac:dyDescent="0.25">
      <c r="A440" s="1"/>
      <c r="B440" s="1"/>
      <c r="C440" s="1"/>
      <c r="D440" s="4"/>
      <c r="E440" s="4"/>
      <c r="F440" s="4"/>
      <c r="G440" s="4"/>
      <c r="H440" s="4"/>
      <c r="I440" s="4"/>
      <c r="J440" s="4"/>
    </row>
    <row r="441" spans="1:10" x14ac:dyDescent="0.25">
      <c r="A441" s="1"/>
      <c r="B441" s="1"/>
      <c r="C441" s="1"/>
      <c r="D441" s="4"/>
      <c r="E441" s="4"/>
      <c r="F441" s="4"/>
      <c r="G441" s="4"/>
      <c r="H441" s="4"/>
      <c r="I441" s="4"/>
      <c r="J441" s="4"/>
    </row>
    <row r="442" spans="1:10" x14ac:dyDescent="0.25">
      <c r="A442" s="1"/>
      <c r="B442" s="1"/>
      <c r="C442" s="1"/>
      <c r="D442" s="4"/>
      <c r="E442" s="4"/>
      <c r="F442" s="4"/>
      <c r="G442" s="4"/>
      <c r="H442" s="4"/>
      <c r="I442" s="4"/>
      <c r="J442" s="4"/>
    </row>
    <row r="443" spans="1:10" x14ac:dyDescent="0.25">
      <c r="A443" s="1"/>
      <c r="B443" s="1"/>
      <c r="C443" s="1"/>
      <c r="D443" s="4"/>
      <c r="E443" s="4"/>
      <c r="F443" s="4"/>
      <c r="G443" s="4"/>
      <c r="H443" s="4"/>
      <c r="I443" s="4"/>
      <c r="J443" s="4"/>
    </row>
    <row r="444" spans="1:10" x14ac:dyDescent="0.25">
      <c r="A444" s="1"/>
      <c r="B444" s="1"/>
      <c r="C444" s="1"/>
      <c r="D444" s="4"/>
      <c r="E444" s="4"/>
      <c r="F444" s="4"/>
      <c r="G444" s="4"/>
      <c r="H444" s="4"/>
      <c r="I444" s="4"/>
      <c r="J444" s="4"/>
    </row>
    <row r="445" spans="1:10" x14ac:dyDescent="0.25">
      <c r="A445" s="1"/>
      <c r="B445" s="1"/>
      <c r="C445" s="1"/>
      <c r="D445" s="4"/>
      <c r="E445" s="4"/>
      <c r="F445" s="4"/>
      <c r="G445" s="4"/>
      <c r="H445" s="4"/>
      <c r="I445" s="4"/>
      <c r="J445" s="4"/>
    </row>
    <row r="446" spans="1:10" x14ac:dyDescent="0.25">
      <c r="A446" s="1"/>
      <c r="B446" s="1"/>
      <c r="C446" s="1"/>
      <c r="D446" s="4"/>
      <c r="E446" s="4"/>
      <c r="F446" s="4"/>
      <c r="G446" s="4"/>
      <c r="H446" s="4"/>
      <c r="I446" s="4"/>
      <c r="J446" s="4"/>
    </row>
    <row r="447" spans="1:10" x14ac:dyDescent="0.25">
      <c r="A447" s="1"/>
      <c r="B447" s="1"/>
      <c r="C447" s="1"/>
      <c r="D447" s="4"/>
      <c r="E447" s="4"/>
      <c r="F447" s="4"/>
      <c r="G447" s="4"/>
      <c r="H447" s="4"/>
      <c r="I447" s="4"/>
      <c r="J447" s="4"/>
    </row>
    <row r="448" spans="1:10" x14ac:dyDescent="0.25">
      <c r="A448" s="1"/>
      <c r="B448" s="1"/>
      <c r="C448" s="1"/>
      <c r="D448" s="4"/>
      <c r="E448" s="4"/>
      <c r="F448" s="4"/>
      <c r="G448" s="4"/>
      <c r="H448" s="4"/>
      <c r="I448" s="4"/>
      <c r="J448" s="4"/>
    </row>
    <row r="449" spans="1:10" x14ac:dyDescent="0.25">
      <c r="A449" s="1"/>
      <c r="B449" s="1"/>
      <c r="C449" s="1"/>
      <c r="D449" s="4"/>
      <c r="E449" s="4"/>
      <c r="F449" s="4"/>
      <c r="G449" s="4"/>
      <c r="H449" s="4"/>
      <c r="I449" s="4"/>
      <c r="J449" s="4"/>
    </row>
    <row r="450" spans="1:10" x14ac:dyDescent="0.25">
      <c r="A450" s="1"/>
      <c r="B450" s="1"/>
      <c r="C450" s="1"/>
      <c r="D450" s="4"/>
      <c r="E450" s="4"/>
      <c r="F450" s="4"/>
      <c r="G450" s="4"/>
      <c r="H450" s="4"/>
      <c r="I450" s="4"/>
      <c r="J450" s="4"/>
    </row>
    <row r="451" spans="1:10" x14ac:dyDescent="0.25">
      <c r="A451" s="1"/>
      <c r="B451" s="1"/>
      <c r="C451" s="1"/>
      <c r="D451" s="4"/>
      <c r="E451" s="4"/>
      <c r="F451" s="4"/>
      <c r="G451" s="4"/>
      <c r="H451" s="4"/>
      <c r="I451" s="4"/>
      <c r="J451" s="4"/>
    </row>
    <row r="452" spans="1:10" x14ac:dyDescent="0.25">
      <c r="A452" s="1"/>
      <c r="B452" s="1"/>
      <c r="C452" s="1"/>
      <c r="D452" s="4"/>
      <c r="E452" s="4"/>
      <c r="F452" s="4"/>
      <c r="G452" s="4"/>
      <c r="H452" s="4"/>
      <c r="I452" s="4"/>
      <c r="J452" s="4"/>
    </row>
    <row r="453" spans="1:10" x14ac:dyDescent="0.25">
      <c r="A453" s="1"/>
      <c r="B453" s="1"/>
      <c r="C453" s="1"/>
      <c r="D453" s="4"/>
      <c r="E453" s="4"/>
      <c r="F453" s="4"/>
      <c r="G453" s="4"/>
      <c r="H453" s="4"/>
      <c r="I453" s="4"/>
      <c r="J453" s="4"/>
    </row>
    <row r="454" spans="1:10" x14ac:dyDescent="0.25">
      <c r="A454" s="1"/>
      <c r="B454" s="1"/>
      <c r="C454" s="1"/>
      <c r="D454" s="4"/>
      <c r="E454" s="4"/>
      <c r="F454" s="4"/>
      <c r="G454" s="4"/>
      <c r="H454" s="4"/>
      <c r="I454" s="4"/>
      <c r="J454" s="4"/>
    </row>
    <row r="455" spans="1:10" x14ac:dyDescent="0.25">
      <c r="A455" s="1"/>
      <c r="B455" s="1"/>
      <c r="C455" s="1"/>
      <c r="D455" s="4"/>
      <c r="E455" s="4"/>
      <c r="F455" s="4"/>
      <c r="G455" s="4"/>
      <c r="H455" s="4"/>
      <c r="I455" s="4"/>
      <c r="J455" s="4"/>
    </row>
    <row r="456" spans="1:10" x14ac:dyDescent="0.25">
      <c r="A456" s="1"/>
      <c r="B456" s="1"/>
      <c r="C456" s="1"/>
      <c r="D456" s="4"/>
      <c r="E456" s="4"/>
      <c r="F456" s="4"/>
      <c r="G456" s="4"/>
      <c r="H456" s="4"/>
      <c r="I456" s="4"/>
      <c r="J456" s="4"/>
    </row>
    <row r="457" spans="1:10" x14ac:dyDescent="0.25">
      <c r="A457" s="1"/>
      <c r="B457" s="1"/>
      <c r="C457" s="1"/>
      <c r="D457" s="4"/>
      <c r="E457" s="4"/>
      <c r="F457" s="4"/>
      <c r="G457" s="4"/>
      <c r="H457" s="4"/>
      <c r="I457" s="4"/>
      <c r="J457" s="4"/>
    </row>
    <row r="458" spans="1:10" x14ac:dyDescent="0.25">
      <c r="A458" s="1"/>
      <c r="B458" s="1"/>
      <c r="C458" s="1"/>
      <c r="D458" s="4"/>
      <c r="E458" s="4"/>
      <c r="F458" s="4"/>
      <c r="G458" s="4"/>
      <c r="H458" s="4"/>
      <c r="I458" s="4"/>
      <c r="J458" s="4"/>
    </row>
    <row r="459" spans="1:10" x14ac:dyDescent="0.25">
      <c r="A459" s="1"/>
      <c r="B459" s="1"/>
      <c r="C459" s="1"/>
      <c r="D459" s="4"/>
      <c r="E459" s="4"/>
      <c r="F459" s="4"/>
      <c r="G459" s="4"/>
      <c r="H459" s="4"/>
      <c r="I459" s="4"/>
      <c r="J459" s="4"/>
    </row>
    <row r="460" spans="1:10" x14ac:dyDescent="0.25">
      <c r="A460" s="1"/>
      <c r="B460" s="1"/>
      <c r="C460" s="1"/>
      <c r="D460" s="4"/>
      <c r="E460" s="4"/>
      <c r="F460" s="4"/>
      <c r="G460" s="4"/>
      <c r="H460" s="4"/>
      <c r="I460" s="4"/>
      <c r="J460" s="4"/>
    </row>
    <row r="461" spans="1:10" x14ac:dyDescent="0.25">
      <c r="A461" s="1"/>
      <c r="B461" s="1"/>
      <c r="C461" s="1"/>
      <c r="D461" s="4"/>
      <c r="E461" s="4"/>
      <c r="F461" s="4"/>
      <c r="G461" s="4"/>
      <c r="H461" s="4"/>
      <c r="I461" s="4"/>
      <c r="J461" s="4"/>
    </row>
    <row r="462" spans="1:10" x14ac:dyDescent="0.25">
      <c r="A462" s="1"/>
      <c r="B462" s="1"/>
      <c r="C462" s="1"/>
      <c r="D462" s="4"/>
      <c r="E462" s="4"/>
      <c r="F462" s="4"/>
      <c r="G462" s="4"/>
      <c r="H462" s="4"/>
      <c r="I462" s="4"/>
      <c r="J462" s="4"/>
    </row>
    <row r="463" spans="1:10" x14ac:dyDescent="0.25">
      <c r="A463" s="1"/>
      <c r="B463" s="1"/>
      <c r="C463" s="1"/>
      <c r="D463" s="4"/>
      <c r="E463" s="4"/>
      <c r="F463" s="4"/>
      <c r="G463" s="4"/>
      <c r="H463" s="4"/>
      <c r="I463" s="4"/>
      <c r="J463" s="4"/>
    </row>
    <row r="464" spans="1:10" x14ac:dyDescent="0.25">
      <c r="A464" s="1"/>
      <c r="B464" s="1"/>
      <c r="C464" s="1"/>
      <c r="D464" s="4"/>
      <c r="E464" s="4"/>
      <c r="F464" s="4"/>
      <c r="G464" s="4"/>
      <c r="H464" s="4"/>
      <c r="I464" s="4"/>
      <c r="J464" s="4"/>
    </row>
    <row r="465" spans="1:10" x14ac:dyDescent="0.25">
      <c r="A465" s="1"/>
      <c r="B465" s="1"/>
      <c r="C465" s="1"/>
      <c r="D465" s="4"/>
      <c r="E465" s="4"/>
      <c r="F465" s="4"/>
      <c r="G465" s="4"/>
      <c r="H465" s="4"/>
      <c r="I465" s="4"/>
      <c r="J465" s="4"/>
    </row>
    <row r="466" spans="1:10" x14ac:dyDescent="0.25">
      <c r="A466" s="1"/>
      <c r="B466" s="1"/>
      <c r="C466" s="1"/>
      <c r="D466" s="4"/>
      <c r="E466" s="4"/>
      <c r="F466" s="4"/>
      <c r="G466" s="4"/>
      <c r="H466" s="4"/>
      <c r="I466" s="4"/>
      <c r="J466" s="4"/>
    </row>
    <row r="467" spans="1:10" x14ac:dyDescent="0.25">
      <c r="A467" s="1"/>
      <c r="B467" s="1"/>
      <c r="C467" s="1"/>
      <c r="D467" s="4"/>
      <c r="E467" s="4"/>
      <c r="F467" s="4"/>
      <c r="G467" s="4"/>
      <c r="H467" s="4"/>
      <c r="I467" s="4"/>
      <c r="J467" s="4"/>
    </row>
    <row r="468" spans="1:10" x14ac:dyDescent="0.25">
      <c r="A468" s="1"/>
      <c r="B468" s="1"/>
      <c r="C468" s="1"/>
      <c r="D468" s="4"/>
      <c r="E468" s="4"/>
      <c r="F468" s="4"/>
      <c r="G468" s="4"/>
      <c r="H468" s="4"/>
      <c r="I468" s="4"/>
      <c r="J468" s="4"/>
    </row>
    <row r="469" spans="1:10" x14ac:dyDescent="0.25">
      <c r="A469" s="1"/>
      <c r="B469" s="1"/>
      <c r="C469" s="1"/>
      <c r="D469" s="4"/>
      <c r="E469" s="4"/>
      <c r="F469" s="4"/>
      <c r="G469" s="4"/>
      <c r="H469" s="4"/>
      <c r="I469" s="4"/>
      <c r="J469" s="4"/>
    </row>
    <row r="470" spans="1:10" x14ac:dyDescent="0.25">
      <c r="A470" s="1"/>
      <c r="B470" s="1"/>
      <c r="C470" s="1"/>
      <c r="D470" s="4"/>
      <c r="E470" s="4"/>
      <c r="F470" s="4"/>
      <c r="G470" s="4"/>
      <c r="H470" s="4"/>
      <c r="I470" s="4"/>
      <c r="J470" s="4"/>
    </row>
    <row r="471" spans="1:10" x14ac:dyDescent="0.25">
      <c r="A471" s="1"/>
      <c r="B471" s="1"/>
      <c r="C471" s="1"/>
      <c r="D471" s="4"/>
      <c r="E471" s="4"/>
      <c r="F471" s="4"/>
      <c r="G471" s="4"/>
      <c r="H471" s="4"/>
      <c r="I471" s="4"/>
      <c r="J471" s="4"/>
    </row>
    <row r="472" spans="1:10" x14ac:dyDescent="0.25">
      <c r="A472" s="1"/>
      <c r="B472" s="1"/>
      <c r="C472" s="1"/>
      <c r="D472" s="4"/>
      <c r="E472" s="4"/>
      <c r="F472" s="4"/>
      <c r="G472" s="4"/>
      <c r="H472" s="4"/>
      <c r="I472" s="4"/>
      <c r="J472" s="4"/>
    </row>
    <row r="473" spans="1:10" x14ac:dyDescent="0.25">
      <c r="A473" s="1"/>
      <c r="B473" s="1"/>
      <c r="C473" s="1"/>
      <c r="D473" s="4"/>
      <c r="E473" s="4"/>
      <c r="F473" s="4"/>
      <c r="G473" s="4"/>
      <c r="H473" s="4"/>
      <c r="I473" s="4"/>
      <c r="J473" s="4"/>
    </row>
    <row r="474" spans="1:10" x14ac:dyDescent="0.25">
      <c r="A474" s="1"/>
      <c r="B474" s="1"/>
      <c r="C474" s="1"/>
      <c r="D474" s="4"/>
      <c r="E474" s="4"/>
      <c r="F474" s="4"/>
      <c r="G474" s="4"/>
      <c r="H474" s="4"/>
      <c r="I474" s="4"/>
      <c r="J474" s="4"/>
    </row>
    <row r="475" spans="1:10" x14ac:dyDescent="0.25">
      <c r="A475" s="1"/>
      <c r="B475" s="1"/>
      <c r="C475" s="1"/>
      <c r="D475" s="4"/>
      <c r="E475" s="4"/>
      <c r="F475" s="4"/>
      <c r="G475" s="4"/>
      <c r="H475" s="4"/>
      <c r="I475" s="4"/>
      <c r="J475" s="4"/>
    </row>
    <row r="476" spans="1:10" x14ac:dyDescent="0.25">
      <c r="A476" s="1"/>
      <c r="B476" s="1"/>
      <c r="C476" s="1"/>
      <c r="D476" s="4"/>
      <c r="E476" s="4"/>
      <c r="F476" s="4"/>
      <c r="G476" s="4"/>
      <c r="H476" s="4"/>
      <c r="I476" s="4"/>
      <c r="J476" s="4"/>
    </row>
    <row r="477" spans="1:10" x14ac:dyDescent="0.25">
      <c r="A477" s="1"/>
      <c r="B477" s="1"/>
      <c r="C477" s="1"/>
      <c r="D477" s="4"/>
      <c r="E477" s="4"/>
      <c r="F477" s="4"/>
      <c r="G477" s="4"/>
      <c r="H477" s="4"/>
      <c r="I477" s="4"/>
      <c r="J477" s="4"/>
    </row>
    <row r="478" spans="1:10" x14ac:dyDescent="0.25">
      <c r="A478" s="1"/>
      <c r="B478" s="1"/>
      <c r="C478" s="1"/>
      <c r="D478" s="4"/>
      <c r="E478" s="4"/>
      <c r="F478" s="4"/>
      <c r="G478" s="4"/>
      <c r="H478" s="4"/>
      <c r="I478" s="4"/>
      <c r="J478" s="4"/>
    </row>
    <row r="479" spans="1:10" x14ac:dyDescent="0.25">
      <c r="A479" s="1"/>
      <c r="B479" s="1"/>
      <c r="C479" s="1"/>
      <c r="D479" s="4"/>
      <c r="E479" s="4"/>
      <c r="F479" s="4"/>
      <c r="G479" s="4"/>
      <c r="H479" s="4"/>
      <c r="I479" s="4"/>
      <c r="J479" s="4"/>
    </row>
    <row r="480" spans="1:10" x14ac:dyDescent="0.25">
      <c r="A480" s="1"/>
      <c r="B480" s="1"/>
      <c r="C480" s="1"/>
      <c r="D480" s="4"/>
      <c r="E480" s="4"/>
      <c r="F480" s="4"/>
      <c r="G480" s="4"/>
      <c r="H480" s="4"/>
      <c r="I480" s="4"/>
      <c r="J480" s="4"/>
    </row>
    <row r="481" spans="1:10" x14ac:dyDescent="0.25">
      <c r="A481" s="1"/>
      <c r="B481" s="1"/>
      <c r="C481" s="1"/>
      <c r="D481" s="4"/>
      <c r="E481" s="4"/>
      <c r="F481" s="4"/>
      <c r="G481" s="4"/>
      <c r="H481" s="4"/>
      <c r="I481" s="4"/>
      <c r="J481" s="4"/>
    </row>
    <row r="482" spans="1:10" x14ac:dyDescent="0.25">
      <c r="A482" s="1"/>
      <c r="B482" s="1"/>
      <c r="C482" s="1"/>
      <c r="D482" s="4"/>
      <c r="E482" s="4"/>
      <c r="F482" s="4"/>
      <c r="G482" s="4"/>
      <c r="H482" s="4"/>
      <c r="I482" s="4"/>
      <c r="J482" s="4"/>
    </row>
    <row r="483" spans="1:10" x14ac:dyDescent="0.25">
      <c r="A483" s="1"/>
      <c r="B483" s="1"/>
      <c r="C483" s="1"/>
      <c r="D483" s="4"/>
      <c r="E483" s="4"/>
      <c r="F483" s="4"/>
      <c r="G483" s="4"/>
      <c r="H483" s="4"/>
      <c r="I483" s="4"/>
      <c r="J483" s="4"/>
    </row>
    <row r="484" spans="1:10" x14ac:dyDescent="0.25">
      <c r="A484" s="1"/>
      <c r="B484" s="1"/>
      <c r="C484" s="1"/>
      <c r="D484" s="4"/>
      <c r="E484" s="4"/>
      <c r="F484" s="4"/>
      <c r="G484" s="4"/>
      <c r="H484" s="4"/>
      <c r="I484" s="4"/>
      <c r="J484" s="4"/>
    </row>
    <row r="485" spans="1:10" x14ac:dyDescent="0.25">
      <c r="A485" s="1"/>
      <c r="B485" s="1"/>
      <c r="C485" s="1"/>
      <c r="D485" s="4"/>
      <c r="E485" s="4"/>
      <c r="F485" s="4"/>
      <c r="G485" s="4"/>
      <c r="H485" s="4"/>
      <c r="I485" s="4"/>
      <c r="J485" s="4"/>
    </row>
    <row r="486" spans="1:10" x14ac:dyDescent="0.25">
      <c r="A486" s="1"/>
      <c r="B486" s="1"/>
      <c r="C486" s="1"/>
      <c r="D486" s="4"/>
      <c r="E486" s="4"/>
      <c r="F486" s="4"/>
      <c r="G486" s="4"/>
      <c r="H486" s="4"/>
      <c r="I486" s="4"/>
      <c r="J486" s="4"/>
    </row>
    <row r="487" spans="1:10" x14ac:dyDescent="0.25">
      <c r="A487" s="1"/>
      <c r="B487" s="1"/>
      <c r="C487" s="1"/>
      <c r="D487" s="4"/>
      <c r="E487" s="4"/>
      <c r="F487" s="4"/>
      <c r="G487" s="4"/>
      <c r="H487" s="4"/>
      <c r="I487" s="4"/>
      <c r="J487" s="4"/>
    </row>
    <row r="488" spans="1:10" x14ac:dyDescent="0.25">
      <c r="A488" s="1"/>
      <c r="B488" s="1"/>
      <c r="C488" s="1"/>
      <c r="D488" s="4"/>
      <c r="E488" s="4"/>
      <c r="F488" s="4"/>
      <c r="G488" s="4"/>
      <c r="H488" s="4"/>
      <c r="I488" s="4"/>
      <c r="J488" s="4"/>
    </row>
    <row r="489" spans="1:10" x14ac:dyDescent="0.25">
      <c r="A489" s="1"/>
      <c r="B489" s="1"/>
      <c r="C489" s="1"/>
      <c r="D489" s="4"/>
      <c r="E489" s="4"/>
      <c r="F489" s="4"/>
      <c r="G489" s="4"/>
      <c r="H489" s="4"/>
      <c r="I489" s="4"/>
      <c r="J489" s="4"/>
    </row>
    <row r="490" spans="1:10" x14ac:dyDescent="0.25">
      <c r="A490" s="1"/>
      <c r="B490" s="1"/>
      <c r="C490" s="1"/>
      <c r="D490" s="4"/>
      <c r="E490" s="4"/>
      <c r="F490" s="4"/>
      <c r="G490" s="4"/>
      <c r="H490" s="4"/>
      <c r="I490" s="4"/>
      <c r="J490" s="4"/>
    </row>
    <row r="491" spans="1:10" x14ac:dyDescent="0.25">
      <c r="A491" s="1"/>
      <c r="B491" s="1"/>
      <c r="C491" s="1"/>
      <c r="D491" s="4"/>
      <c r="E491" s="4"/>
      <c r="F491" s="4"/>
      <c r="G491" s="4"/>
      <c r="H491" s="4"/>
      <c r="I491" s="4"/>
      <c r="J491" s="4"/>
    </row>
    <row r="492" spans="1:10" x14ac:dyDescent="0.25">
      <c r="A492" s="1"/>
      <c r="B492" s="1"/>
      <c r="C492" s="1"/>
      <c r="D492" s="4"/>
      <c r="E492" s="4"/>
      <c r="F492" s="4"/>
      <c r="G492" s="4"/>
      <c r="H492" s="4"/>
      <c r="I492" s="4"/>
      <c r="J492" s="4"/>
    </row>
    <row r="493" spans="1:10" x14ac:dyDescent="0.25">
      <c r="A493" s="1"/>
      <c r="B493" s="1"/>
      <c r="C493" s="1"/>
      <c r="D493" s="4"/>
      <c r="E493" s="4"/>
      <c r="F493" s="4"/>
      <c r="G493" s="4"/>
      <c r="H493" s="4"/>
      <c r="I493" s="4"/>
      <c r="J493" s="4"/>
    </row>
    <row r="494" spans="1:10" x14ac:dyDescent="0.25">
      <c r="A494" s="1"/>
      <c r="B494" s="1"/>
      <c r="C494" s="1"/>
      <c r="D494" s="4"/>
      <c r="E494" s="4"/>
      <c r="F494" s="4"/>
      <c r="G494" s="4"/>
      <c r="H494" s="4"/>
      <c r="I494" s="4"/>
      <c r="J494" s="4"/>
    </row>
    <row r="495" spans="1:10" x14ac:dyDescent="0.25">
      <c r="A495" s="1"/>
      <c r="B495" s="1"/>
      <c r="C495" s="1"/>
      <c r="D495" s="4"/>
      <c r="E495" s="4"/>
      <c r="F495" s="4"/>
      <c r="G495" s="4"/>
      <c r="H495" s="4"/>
      <c r="I495" s="4"/>
      <c r="J495" s="4"/>
    </row>
    <row r="496" spans="1:10" x14ac:dyDescent="0.25">
      <c r="A496" s="1"/>
      <c r="B496" s="1"/>
      <c r="C496" s="1"/>
      <c r="D496" s="4"/>
      <c r="E496" s="4"/>
      <c r="F496" s="4"/>
      <c r="G496" s="4"/>
      <c r="H496" s="4"/>
      <c r="I496" s="4"/>
      <c r="J496" s="4"/>
    </row>
    <row r="497" spans="1:10" x14ac:dyDescent="0.25">
      <c r="A497" s="1"/>
      <c r="B497" s="1"/>
      <c r="C497" s="1"/>
      <c r="D497" s="4"/>
      <c r="E497" s="4"/>
      <c r="F497" s="4"/>
      <c r="G497" s="4"/>
      <c r="H497" s="4"/>
      <c r="I497" s="4"/>
      <c r="J497" s="4"/>
    </row>
    <row r="498" spans="1:10" x14ac:dyDescent="0.25">
      <c r="A498" s="1"/>
      <c r="B498" s="1"/>
      <c r="C498" s="1"/>
      <c r="D498" s="4"/>
      <c r="E498" s="4"/>
      <c r="F498" s="4"/>
      <c r="G498" s="4"/>
      <c r="H498" s="4"/>
      <c r="I498" s="4"/>
      <c r="J498" s="4"/>
    </row>
    <row r="499" spans="1:10" x14ac:dyDescent="0.25">
      <c r="A499" s="1"/>
      <c r="B499" s="1"/>
      <c r="C499" s="1"/>
      <c r="D499" s="4"/>
      <c r="E499" s="4"/>
      <c r="F499" s="4"/>
      <c r="G499" s="4"/>
      <c r="H499" s="4"/>
      <c r="I499" s="4"/>
      <c r="J499" s="4"/>
    </row>
    <row r="500" spans="1:10" x14ac:dyDescent="0.25">
      <c r="A500" s="1"/>
      <c r="B500" s="1"/>
      <c r="C500" s="1"/>
      <c r="D500" s="4"/>
      <c r="E500" s="4"/>
      <c r="F500" s="4"/>
      <c r="G500" s="4"/>
      <c r="H500" s="4"/>
      <c r="I500" s="4"/>
      <c r="J500" s="4"/>
    </row>
    <row r="501" spans="1:10" x14ac:dyDescent="0.25">
      <c r="A501" s="1"/>
      <c r="B501" s="1"/>
      <c r="C501" s="1"/>
      <c r="D501" s="4"/>
      <c r="E501" s="4"/>
      <c r="F501" s="4"/>
      <c r="G501" s="4"/>
      <c r="H501" s="4"/>
      <c r="I501" s="4"/>
      <c r="J501" s="4"/>
    </row>
    <row r="502" spans="1:10" x14ac:dyDescent="0.25">
      <c r="A502" s="1"/>
      <c r="B502" s="1"/>
      <c r="C502" s="1"/>
      <c r="D502" s="4"/>
      <c r="E502" s="4"/>
      <c r="F502" s="4"/>
      <c r="G502" s="4"/>
      <c r="H502" s="4"/>
      <c r="I502" s="4"/>
      <c r="J502" s="4"/>
    </row>
    <row r="503" spans="1:10" x14ac:dyDescent="0.25">
      <c r="A503" s="1"/>
      <c r="B503" s="1"/>
      <c r="C503" s="1"/>
      <c r="D503" s="4"/>
      <c r="E503" s="4"/>
      <c r="F503" s="4"/>
      <c r="G503" s="4"/>
      <c r="H503" s="4"/>
      <c r="I503" s="4"/>
      <c r="J503" s="4"/>
    </row>
    <row r="504" spans="1:10" x14ac:dyDescent="0.25">
      <c r="A504" s="1"/>
      <c r="B504" s="1"/>
      <c r="C504" s="1"/>
      <c r="D504" s="4"/>
      <c r="E504" s="4"/>
      <c r="F504" s="4"/>
      <c r="G504" s="4"/>
      <c r="H504" s="4"/>
      <c r="I504" s="4"/>
      <c r="J504" s="4"/>
    </row>
    <row r="505" spans="1:10" x14ac:dyDescent="0.25">
      <c r="A505" s="1"/>
      <c r="B505" s="1"/>
      <c r="C505" s="1"/>
      <c r="D505" s="4"/>
      <c r="E505" s="4"/>
      <c r="F505" s="4"/>
      <c r="G505" s="4"/>
      <c r="H505" s="4"/>
      <c r="I505" s="4"/>
      <c r="J505" s="4"/>
    </row>
    <row r="506" spans="1:10" x14ac:dyDescent="0.25">
      <c r="A506" s="1"/>
      <c r="B506" s="1"/>
      <c r="C506" s="1"/>
      <c r="D506" s="4"/>
      <c r="E506" s="4"/>
      <c r="F506" s="4"/>
      <c r="G506" s="4"/>
      <c r="H506" s="4"/>
      <c r="I506" s="4"/>
      <c r="J506" s="4"/>
    </row>
    <row r="507" spans="1:10" x14ac:dyDescent="0.25">
      <c r="A507" s="1"/>
      <c r="B507" s="1"/>
      <c r="C507" s="1"/>
      <c r="D507" s="4"/>
      <c r="E507" s="4"/>
      <c r="F507" s="4"/>
      <c r="G507" s="4"/>
      <c r="H507" s="4"/>
      <c r="I507" s="4"/>
      <c r="J507" s="4"/>
    </row>
    <row r="508" spans="1:10" x14ac:dyDescent="0.25">
      <c r="A508" s="1"/>
      <c r="B508" s="1"/>
      <c r="C508" s="1"/>
      <c r="D508" s="4"/>
      <c r="E508" s="4"/>
      <c r="F508" s="4"/>
      <c r="G508" s="4"/>
      <c r="H508" s="4"/>
      <c r="I508" s="4"/>
      <c r="J508" s="4"/>
    </row>
    <row r="509" spans="1:10" x14ac:dyDescent="0.25">
      <c r="A509" s="1"/>
      <c r="B509" s="1"/>
      <c r="C509" s="1"/>
      <c r="D509" s="4"/>
      <c r="E509" s="4"/>
      <c r="F509" s="4"/>
      <c r="G509" s="4"/>
      <c r="H509" s="4"/>
      <c r="I509" s="4"/>
      <c r="J509" s="4"/>
    </row>
    <row r="510" spans="1:10" x14ac:dyDescent="0.25">
      <c r="A510" s="1"/>
      <c r="B510" s="1"/>
      <c r="C510" s="1"/>
      <c r="D510" s="4"/>
      <c r="E510" s="4"/>
      <c r="F510" s="4"/>
      <c r="G510" s="4"/>
      <c r="H510" s="4"/>
      <c r="I510" s="4"/>
      <c r="J510" s="4"/>
    </row>
    <row r="511" spans="1:10" x14ac:dyDescent="0.25">
      <c r="A511" s="1"/>
      <c r="B511" s="1"/>
      <c r="C511" s="1"/>
      <c r="D511" s="4"/>
      <c r="E511" s="4"/>
      <c r="F511" s="4"/>
      <c r="G511" s="4"/>
      <c r="H511" s="4"/>
      <c r="I511" s="4"/>
      <c r="J511" s="4"/>
    </row>
    <row r="512" spans="1:10" x14ac:dyDescent="0.25">
      <c r="A512" s="1"/>
      <c r="B512" s="1"/>
      <c r="C512" s="1"/>
      <c r="D512" s="4"/>
      <c r="E512" s="4"/>
      <c r="F512" s="4"/>
      <c r="G512" s="4"/>
      <c r="H512" s="4"/>
      <c r="I512" s="4"/>
      <c r="J512" s="4"/>
    </row>
    <row r="513" spans="1:10" x14ac:dyDescent="0.25">
      <c r="A513" s="1"/>
      <c r="B513" s="1"/>
      <c r="C513" s="1"/>
      <c r="D513" s="4"/>
      <c r="E513" s="4"/>
      <c r="F513" s="4"/>
      <c r="G513" s="4"/>
      <c r="H513" s="4"/>
      <c r="I513" s="4"/>
      <c r="J513" s="4"/>
    </row>
    <row r="514" spans="1:10" x14ac:dyDescent="0.25">
      <c r="A514" s="1"/>
      <c r="B514" s="1"/>
      <c r="C514" s="1"/>
      <c r="D514" s="4"/>
      <c r="E514" s="4"/>
      <c r="F514" s="4"/>
      <c r="G514" s="4"/>
      <c r="H514" s="4"/>
      <c r="I514" s="4"/>
      <c r="J514" s="4"/>
    </row>
    <row r="515" spans="1:10" x14ac:dyDescent="0.25">
      <c r="A515" s="1"/>
      <c r="B515" s="1"/>
      <c r="C515" s="1"/>
      <c r="D515" s="4"/>
      <c r="E515" s="4"/>
      <c r="F515" s="4"/>
      <c r="G515" s="4"/>
      <c r="H515" s="4"/>
      <c r="I515" s="4"/>
      <c r="J515" s="4"/>
    </row>
    <row r="516" spans="1:10" x14ac:dyDescent="0.25">
      <c r="A516" s="1"/>
      <c r="B516" s="1"/>
      <c r="C516" s="1"/>
      <c r="D516" s="4"/>
      <c r="E516" s="4"/>
      <c r="F516" s="4"/>
      <c r="G516" s="4"/>
      <c r="H516" s="4"/>
      <c r="I516" s="4"/>
      <c r="J516" s="4"/>
    </row>
    <row r="517" spans="1:10" x14ac:dyDescent="0.25">
      <c r="A517" s="1"/>
      <c r="B517" s="1"/>
      <c r="C517" s="1"/>
      <c r="D517" s="4"/>
      <c r="E517" s="4"/>
      <c r="F517" s="4"/>
      <c r="G517" s="4"/>
      <c r="H517" s="4"/>
      <c r="I517" s="4"/>
      <c r="J517" s="4"/>
    </row>
    <row r="518" spans="1:10" x14ac:dyDescent="0.25">
      <c r="A518" s="1"/>
      <c r="B518" s="1"/>
      <c r="C518" s="1"/>
      <c r="D518" s="4"/>
      <c r="E518" s="4"/>
      <c r="F518" s="4"/>
      <c r="G518" s="4"/>
      <c r="H518" s="4"/>
      <c r="I518" s="4"/>
      <c r="J518" s="4"/>
    </row>
    <row r="519" spans="1:10" x14ac:dyDescent="0.25">
      <c r="A519" s="1"/>
      <c r="B519" s="1"/>
      <c r="C519" s="1"/>
      <c r="D519" s="4"/>
      <c r="E519" s="4"/>
      <c r="F519" s="4"/>
      <c r="G519" s="4"/>
      <c r="H519" s="4"/>
      <c r="I519" s="4"/>
      <c r="J519" s="4"/>
    </row>
    <row r="520" spans="1:10" x14ac:dyDescent="0.25">
      <c r="A520" s="1"/>
      <c r="B520" s="1"/>
      <c r="C520" s="1"/>
      <c r="D520" s="4"/>
      <c r="E520" s="4"/>
      <c r="F520" s="4"/>
      <c r="G520" s="4"/>
      <c r="H520" s="4"/>
      <c r="I520" s="4"/>
      <c r="J520" s="4"/>
    </row>
    <row r="521" spans="1:10" x14ac:dyDescent="0.25">
      <c r="A521" s="1"/>
      <c r="B521" s="1"/>
      <c r="C521" s="1"/>
      <c r="D521" s="4"/>
      <c r="E521" s="4"/>
      <c r="F521" s="4"/>
      <c r="G521" s="4"/>
      <c r="H521" s="4"/>
      <c r="I521" s="4"/>
      <c r="J521" s="4"/>
    </row>
    <row r="522" spans="1:10" x14ac:dyDescent="0.25">
      <c r="A522" s="1"/>
      <c r="B522" s="1"/>
      <c r="C522" s="1"/>
      <c r="D522" s="4"/>
      <c r="E522" s="4"/>
      <c r="F522" s="4"/>
      <c r="G522" s="4"/>
      <c r="H522" s="4"/>
      <c r="I522" s="4"/>
      <c r="J522" s="4"/>
    </row>
    <row r="523" spans="1:10" x14ac:dyDescent="0.25">
      <c r="A523" s="1"/>
      <c r="B523" s="1"/>
      <c r="C523" s="1"/>
      <c r="D523" s="4"/>
      <c r="E523" s="4"/>
      <c r="F523" s="4"/>
      <c r="G523" s="4"/>
      <c r="H523" s="4"/>
      <c r="I523" s="4"/>
      <c r="J523" s="4"/>
    </row>
    <row r="524" spans="1:10" x14ac:dyDescent="0.25">
      <c r="A524" s="1"/>
      <c r="B524" s="1"/>
      <c r="C524" s="1"/>
      <c r="D524" s="4"/>
      <c r="E524" s="4"/>
      <c r="F524" s="4"/>
      <c r="G524" s="4"/>
      <c r="H524" s="4"/>
      <c r="I524" s="4"/>
      <c r="J524" s="4"/>
    </row>
    <row r="525" spans="1:10" x14ac:dyDescent="0.25">
      <c r="A525" s="1"/>
      <c r="B525" s="1"/>
      <c r="C525" s="1"/>
      <c r="D525" s="4"/>
      <c r="E525" s="4"/>
      <c r="F525" s="4"/>
      <c r="G525" s="4"/>
      <c r="H525" s="4"/>
      <c r="I525" s="4"/>
      <c r="J525" s="4"/>
    </row>
    <row r="526" spans="1:10" x14ac:dyDescent="0.25">
      <c r="A526" s="1"/>
      <c r="B526" s="1"/>
      <c r="C526" s="1"/>
      <c r="D526" s="4"/>
      <c r="E526" s="4"/>
      <c r="F526" s="4"/>
      <c r="G526" s="4"/>
      <c r="H526" s="4"/>
      <c r="I526" s="4"/>
      <c r="J526" s="4"/>
    </row>
    <row r="527" spans="1:10" x14ac:dyDescent="0.25">
      <c r="A527" s="1"/>
      <c r="B527" s="1"/>
      <c r="C527" s="1"/>
      <c r="D527" s="4"/>
      <c r="E527" s="4"/>
      <c r="F527" s="4"/>
      <c r="G527" s="4"/>
      <c r="H527" s="4"/>
      <c r="I527" s="4"/>
      <c r="J527" s="4"/>
    </row>
    <row r="528" spans="1:10" x14ac:dyDescent="0.25">
      <c r="D528" s="5"/>
      <c r="E528" s="5"/>
      <c r="F528" s="5"/>
      <c r="G528" s="5"/>
      <c r="H528" s="5"/>
      <c r="I528" s="5"/>
      <c r="J528" s="5"/>
    </row>
    <row r="529" spans="4:10" x14ac:dyDescent="0.25">
      <c r="D529" s="5"/>
      <c r="E529" s="5"/>
      <c r="F529" s="5"/>
      <c r="G529" s="5"/>
      <c r="H529" s="5"/>
      <c r="I529" s="5"/>
      <c r="J529" s="5"/>
    </row>
    <row r="530" spans="4:10" x14ac:dyDescent="0.25">
      <c r="D530" s="5"/>
      <c r="E530" s="5"/>
      <c r="F530" s="5"/>
      <c r="G530" s="5"/>
      <c r="H530" s="5"/>
      <c r="I530" s="5"/>
      <c r="J530" s="5"/>
    </row>
    <row r="531" spans="4:10" x14ac:dyDescent="0.25">
      <c r="D531" s="5"/>
      <c r="E531" s="5"/>
      <c r="F531" s="5"/>
      <c r="G531" s="5"/>
      <c r="H531" s="5"/>
      <c r="I531" s="5"/>
      <c r="J531" s="5"/>
    </row>
    <row r="532" spans="4:10" x14ac:dyDescent="0.25">
      <c r="D532" s="5"/>
      <c r="E532" s="5"/>
      <c r="F532" s="5"/>
      <c r="G532" s="5"/>
      <c r="H532" s="5"/>
      <c r="I532" s="5"/>
      <c r="J532" s="5"/>
    </row>
    <row r="533" spans="4:10" x14ac:dyDescent="0.25">
      <c r="D533" s="5"/>
      <c r="E533" s="5"/>
      <c r="F533" s="5"/>
      <c r="G533" s="5"/>
      <c r="H533" s="5"/>
      <c r="I533" s="5"/>
      <c r="J533" s="5"/>
    </row>
    <row r="534" spans="4:10" x14ac:dyDescent="0.25">
      <c r="D534" s="5"/>
      <c r="E534" s="5"/>
      <c r="F534" s="5"/>
      <c r="G534" s="5"/>
      <c r="H534" s="5"/>
      <c r="I534" s="5"/>
      <c r="J534" s="5"/>
    </row>
    <row r="535" spans="4:10" x14ac:dyDescent="0.25">
      <c r="D535" s="5"/>
      <c r="E535" s="5"/>
      <c r="F535" s="5"/>
      <c r="G535" s="5"/>
      <c r="H535" s="5"/>
      <c r="I535" s="5"/>
      <c r="J535" s="5"/>
    </row>
    <row r="536" spans="4:10" x14ac:dyDescent="0.25">
      <c r="D536" s="5"/>
      <c r="E536" s="5"/>
      <c r="F536" s="5"/>
      <c r="G536" s="5"/>
      <c r="H536" s="5"/>
      <c r="I536" s="5"/>
      <c r="J536" s="5"/>
    </row>
    <row r="537" spans="4:10" x14ac:dyDescent="0.25">
      <c r="D537" s="5"/>
      <c r="E537" s="5"/>
      <c r="F537" s="5"/>
      <c r="G537" s="5"/>
      <c r="H537" s="5"/>
      <c r="I537" s="5"/>
      <c r="J537" s="5"/>
    </row>
    <row r="538" spans="4:10" x14ac:dyDescent="0.25">
      <c r="D538" s="5"/>
      <c r="E538" s="5"/>
      <c r="F538" s="5"/>
      <c r="G538" s="5"/>
      <c r="H538" s="5"/>
      <c r="I538" s="5"/>
      <c r="J538" s="5"/>
    </row>
    <row r="539" spans="4:10" x14ac:dyDescent="0.25">
      <c r="D539" s="5"/>
      <c r="E539" s="5"/>
      <c r="F539" s="5"/>
      <c r="G539" s="5"/>
      <c r="H539" s="5"/>
      <c r="I539" s="5"/>
      <c r="J539" s="5"/>
    </row>
    <row r="540" spans="4:10" x14ac:dyDescent="0.25">
      <c r="D540" s="5"/>
      <c r="E540" s="5"/>
      <c r="F540" s="5"/>
      <c r="G540" s="5"/>
      <c r="H540" s="5"/>
      <c r="I540" s="5"/>
      <c r="J540" s="5"/>
    </row>
    <row r="541" spans="4:10" x14ac:dyDescent="0.25">
      <c r="D541" s="5"/>
      <c r="E541" s="5"/>
      <c r="F541" s="5"/>
      <c r="G541" s="5"/>
      <c r="H541" s="5"/>
      <c r="I541" s="5"/>
      <c r="J541" s="5"/>
    </row>
    <row r="542" spans="4:10" x14ac:dyDescent="0.25">
      <c r="D542" s="5"/>
      <c r="E542" s="5"/>
      <c r="F542" s="5"/>
      <c r="G542" s="5"/>
      <c r="H542" s="5"/>
      <c r="I542" s="5"/>
      <c r="J542" s="5"/>
    </row>
    <row r="543" spans="4:10" x14ac:dyDescent="0.25">
      <c r="D543" s="5"/>
      <c r="E543" s="5"/>
      <c r="F543" s="5"/>
      <c r="G543" s="5"/>
      <c r="H543" s="5"/>
      <c r="I543" s="5"/>
      <c r="J543" s="5"/>
    </row>
    <row r="544" spans="4:10" x14ac:dyDescent="0.25">
      <c r="D544" s="5"/>
      <c r="E544" s="5"/>
      <c r="F544" s="5"/>
      <c r="G544" s="5"/>
      <c r="H544" s="5"/>
      <c r="I544" s="5"/>
      <c r="J544" s="5"/>
    </row>
    <row r="545" spans="4:10" x14ac:dyDescent="0.25">
      <c r="D545" s="5"/>
      <c r="E545" s="5"/>
      <c r="F545" s="5"/>
      <c r="G545" s="5"/>
      <c r="H545" s="5"/>
      <c r="I545" s="5"/>
      <c r="J545" s="5"/>
    </row>
    <row r="546" spans="4:10" x14ac:dyDescent="0.25">
      <c r="D546" s="5"/>
      <c r="E546" s="5"/>
      <c r="F546" s="5"/>
      <c r="G546" s="5"/>
      <c r="H546" s="5"/>
      <c r="I546" s="5"/>
      <c r="J546" s="5"/>
    </row>
    <row r="547" spans="4:10" x14ac:dyDescent="0.25">
      <c r="D547" s="5"/>
      <c r="E547" s="5"/>
      <c r="F547" s="5"/>
      <c r="G547" s="5"/>
      <c r="H547" s="5"/>
      <c r="I547" s="5"/>
      <c r="J547" s="5"/>
    </row>
    <row r="548" spans="4:10" x14ac:dyDescent="0.25">
      <c r="D548" s="5"/>
      <c r="E548" s="5"/>
      <c r="F548" s="5"/>
      <c r="G548" s="5"/>
      <c r="H548" s="5"/>
      <c r="I548" s="5"/>
      <c r="J548" s="5"/>
    </row>
    <row r="549" spans="4:10" x14ac:dyDescent="0.25">
      <c r="D549" s="5"/>
      <c r="E549" s="5"/>
      <c r="F549" s="5"/>
      <c r="G549" s="5"/>
      <c r="H549" s="5"/>
      <c r="I549" s="5"/>
      <c r="J549" s="5"/>
    </row>
    <row r="550" spans="4:10" x14ac:dyDescent="0.25">
      <c r="D550" s="5"/>
      <c r="E550" s="5"/>
      <c r="F550" s="5"/>
      <c r="G550" s="5"/>
      <c r="H550" s="5"/>
      <c r="I550" s="5"/>
      <c r="J550" s="5"/>
    </row>
    <row r="551" spans="4:10" x14ac:dyDescent="0.25">
      <c r="D551" s="5"/>
      <c r="E551" s="5"/>
      <c r="F551" s="5"/>
      <c r="G551" s="5"/>
      <c r="H551" s="5"/>
      <c r="I551" s="5"/>
      <c r="J551" s="5"/>
    </row>
    <row r="552" spans="4:10" x14ac:dyDescent="0.25">
      <c r="D552" s="5"/>
      <c r="E552" s="5"/>
      <c r="F552" s="5"/>
      <c r="G552" s="5"/>
      <c r="H552" s="5"/>
      <c r="I552" s="5"/>
      <c r="J552" s="5"/>
    </row>
    <row r="553" spans="4:10" x14ac:dyDescent="0.25">
      <c r="D553" s="5"/>
      <c r="E553" s="5"/>
      <c r="F553" s="5"/>
      <c r="G553" s="5"/>
      <c r="H553" s="5"/>
      <c r="I553" s="5"/>
      <c r="J553" s="5"/>
    </row>
    <row r="554" spans="4:10" x14ac:dyDescent="0.25">
      <c r="D554" s="5"/>
      <c r="E554" s="5"/>
      <c r="F554" s="5"/>
      <c r="G554" s="5"/>
      <c r="H554" s="5"/>
      <c r="I554" s="5"/>
      <c r="J554" s="5"/>
    </row>
    <row r="555" spans="4:10" x14ac:dyDescent="0.25">
      <c r="D555" s="5"/>
      <c r="E555" s="5"/>
      <c r="F555" s="5"/>
      <c r="G555" s="5"/>
      <c r="H555" s="5"/>
      <c r="I555" s="5"/>
      <c r="J555" s="5"/>
    </row>
    <row r="556" spans="4:10" x14ac:dyDescent="0.25">
      <c r="D556" s="5"/>
      <c r="E556" s="5"/>
      <c r="F556" s="5"/>
      <c r="G556" s="5"/>
      <c r="H556" s="5"/>
      <c r="I556" s="5"/>
      <c r="J556" s="5"/>
    </row>
    <row r="557" spans="4:10" x14ac:dyDescent="0.25">
      <c r="D557" s="5"/>
      <c r="E557" s="5"/>
      <c r="F557" s="5"/>
      <c r="G557" s="5"/>
      <c r="H557" s="5"/>
      <c r="I557" s="5"/>
      <c r="J557" s="5"/>
    </row>
    <row r="558" spans="4:10" x14ac:dyDescent="0.25">
      <c r="D558" s="5"/>
      <c r="E558" s="5"/>
      <c r="F558" s="5"/>
      <c r="G558" s="5"/>
      <c r="H558" s="5"/>
      <c r="I558" s="5"/>
      <c r="J558" s="5"/>
    </row>
    <row r="559" spans="4:10" x14ac:dyDescent="0.25">
      <c r="D559" s="5"/>
      <c r="E559" s="5"/>
      <c r="F559" s="5"/>
      <c r="G559" s="5"/>
      <c r="H559" s="5"/>
      <c r="I559" s="5"/>
      <c r="J559" s="5"/>
    </row>
    <row r="560" spans="4:10" x14ac:dyDescent="0.25">
      <c r="D560" s="5"/>
      <c r="E560" s="5"/>
      <c r="F560" s="5"/>
      <c r="G560" s="5"/>
      <c r="H560" s="5"/>
      <c r="I560" s="5"/>
      <c r="J560" s="5"/>
    </row>
    <row r="561" spans="4:10" x14ac:dyDescent="0.25">
      <c r="D561" s="5"/>
      <c r="E561" s="5"/>
      <c r="F561" s="5"/>
      <c r="G561" s="5"/>
      <c r="H561" s="5"/>
      <c r="I561" s="5"/>
      <c r="J561" s="5"/>
    </row>
    <row r="562" spans="4:10" x14ac:dyDescent="0.25">
      <c r="D562" s="5"/>
      <c r="E562" s="5"/>
      <c r="F562" s="5"/>
      <c r="G562" s="5"/>
      <c r="H562" s="5"/>
      <c r="I562" s="5"/>
      <c r="J562" s="5"/>
    </row>
    <row r="563" spans="4:10" x14ac:dyDescent="0.25">
      <c r="D563" s="5"/>
      <c r="E563" s="5"/>
      <c r="F563" s="5"/>
      <c r="G563" s="5"/>
      <c r="H563" s="5"/>
      <c r="I563" s="5"/>
      <c r="J563" s="5"/>
    </row>
    <row r="564" spans="4:10" x14ac:dyDescent="0.25">
      <c r="D564" s="5"/>
      <c r="E564" s="5"/>
      <c r="F564" s="5"/>
      <c r="G564" s="5"/>
      <c r="H564" s="5"/>
      <c r="I564" s="5"/>
      <c r="J564" s="5"/>
    </row>
    <row r="565" spans="4:10" x14ac:dyDescent="0.25">
      <c r="D565" s="5"/>
      <c r="E565" s="5"/>
      <c r="F565" s="5"/>
      <c r="G565" s="5"/>
      <c r="H565" s="5"/>
      <c r="I565" s="5"/>
      <c r="J565" s="5"/>
    </row>
    <row r="566" spans="4:10" x14ac:dyDescent="0.25">
      <c r="D566" s="5"/>
      <c r="E566" s="5"/>
      <c r="F566" s="5"/>
      <c r="G566" s="5"/>
      <c r="H566" s="5"/>
      <c r="I566" s="5"/>
      <c r="J566" s="5"/>
    </row>
    <row r="567" spans="4:10" x14ac:dyDescent="0.25">
      <c r="D567" s="5"/>
      <c r="E567" s="5"/>
      <c r="F567" s="5"/>
      <c r="G567" s="5"/>
      <c r="H567" s="5"/>
      <c r="I567" s="5"/>
      <c r="J567" s="5"/>
    </row>
    <row r="568" spans="4:10" x14ac:dyDescent="0.25">
      <c r="D568" s="5"/>
      <c r="E568" s="5"/>
      <c r="F568" s="5"/>
      <c r="G568" s="5"/>
      <c r="H568" s="5"/>
      <c r="I568" s="5"/>
      <c r="J568" s="5"/>
    </row>
    <row r="569" spans="4:10" x14ac:dyDescent="0.25">
      <c r="D569" s="5"/>
      <c r="E569" s="5"/>
      <c r="F569" s="5"/>
      <c r="G569" s="5"/>
      <c r="H569" s="5"/>
      <c r="I569" s="5"/>
      <c r="J569" s="5"/>
    </row>
    <row r="570" spans="4:10" x14ac:dyDescent="0.25">
      <c r="D570" s="5"/>
      <c r="E570" s="5"/>
      <c r="F570" s="5"/>
      <c r="G570" s="5"/>
      <c r="H570" s="5"/>
      <c r="I570" s="5"/>
      <c r="J570" s="5"/>
    </row>
    <row r="571" spans="4:10" x14ac:dyDescent="0.25">
      <c r="D571" s="5"/>
      <c r="E571" s="5"/>
      <c r="F571" s="5"/>
      <c r="G571" s="5"/>
      <c r="H571" s="5"/>
      <c r="I571" s="5"/>
      <c r="J571" s="5"/>
    </row>
    <row r="572" spans="4:10" x14ac:dyDescent="0.25">
      <c r="D572" s="5"/>
      <c r="E572" s="5"/>
      <c r="F572" s="5"/>
      <c r="G572" s="5"/>
      <c r="H572" s="5"/>
      <c r="I572" s="5"/>
      <c r="J572" s="5"/>
    </row>
    <row r="573" spans="4:10" x14ac:dyDescent="0.25">
      <c r="D573" s="5"/>
      <c r="E573" s="5"/>
      <c r="F573" s="5"/>
      <c r="G573" s="5"/>
      <c r="H573" s="5"/>
      <c r="I573" s="5"/>
      <c r="J573" s="5"/>
    </row>
    <row r="574" spans="4:10" x14ac:dyDescent="0.25">
      <c r="D574" s="5"/>
      <c r="E574" s="5"/>
      <c r="F574" s="5"/>
      <c r="G574" s="5"/>
      <c r="H574" s="5"/>
      <c r="I574" s="5"/>
      <c r="J574" s="5"/>
    </row>
    <row r="575" spans="4:10" x14ac:dyDescent="0.25">
      <c r="D575" s="5"/>
      <c r="E575" s="5"/>
      <c r="F575" s="5"/>
      <c r="G575" s="5"/>
      <c r="H575" s="5"/>
      <c r="I575" s="5"/>
      <c r="J575" s="5"/>
    </row>
    <row r="576" spans="4:10" x14ac:dyDescent="0.25">
      <c r="D576" s="5"/>
      <c r="E576" s="5"/>
      <c r="F576" s="5"/>
      <c r="G576" s="5"/>
      <c r="H576" s="5"/>
      <c r="I576" s="5"/>
      <c r="J576" s="5"/>
    </row>
  </sheetData>
  <mergeCells count="3">
    <mergeCell ref="D4:J4"/>
    <mergeCell ref="A2:J2"/>
    <mergeCell ref="A1:J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2801"/>
  <sheetViews>
    <sheetView tabSelected="1" topLeftCell="C1" zoomScaleNormal="115" workbookViewId="0">
      <pane ySplit="7" topLeftCell="A127" activePane="bottomLeft" state="frozen"/>
      <selection activeCell="R5" sqref="R5"/>
      <selection pane="bottomLeft" activeCell="R130" sqref="R130"/>
    </sheetView>
  </sheetViews>
  <sheetFormatPr defaultRowHeight="15.75" x14ac:dyDescent="0.25"/>
  <cols>
    <col min="1" max="1" width="7.5" style="201" customWidth="1"/>
    <col min="2" max="2" width="14.125" style="181" customWidth="1"/>
    <col min="3" max="3" width="21.875" style="181" customWidth="1"/>
    <col min="4" max="4" width="9.75" style="120" customWidth="1"/>
    <col min="5" max="6" width="9" style="120" customWidth="1"/>
    <col min="7" max="7" width="9.5" style="120" customWidth="1"/>
    <col min="8" max="8" width="8.625" style="196" customWidth="1"/>
    <col min="9" max="9" width="9.5" style="120" customWidth="1"/>
    <col min="10" max="10" width="8.375" style="120" customWidth="1"/>
    <col min="11" max="11" width="9.125" style="181" bestFit="1" customWidth="1"/>
    <col min="12" max="12" width="12.25" style="181" hidden="1" customWidth="1"/>
    <col min="13" max="13" width="12.875" style="181" hidden="1" customWidth="1"/>
    <col min="14" max="16" width="0" style="181" hidden="1" customWidth="1"/>
    <col min="17" max="17" width="9" style="181"/>
  </cols>
  <sheetData>
    <row r="1" spans="1:140" x14ac:dyDescent="0.25">
      <c r="A1" s="425" t="s">
        <v>500</v>
      </c>
      <c r="B1" s="427"/>
      <c r="C1" s="427"/>
      <c r="D1" s="427"/>
      <c r="E1" s="427"/>
      <c r="F1" s="427"/>
      <c r="G1" s="427"/>
      <c r="H1" s="427"/>
      <c r="I1" s="427"/>
      <c r="J1" s="427"/>
      <c r="K1" s="118"/>
      <c r="L1" s="118"/>
      <c r="M1" s="118"/>
      <c r="N1" s="118"/>
      <c r="O1" s="118"/>
      <c r="P1" s="118"/>
      <c r="Q1" s="118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</row>
    <row r="2" spans="1:140" hidden="1" x14ac:dyDescent="0.25">
      <c r="A2" s="119"/>
      <c r="B2" s="119"/>
      <c r="C2" s="119"/>
      <c r="K2" s="118"/>
      <c r="L2" s="118"/>
      <c r="M2" s="118"/>
      <c r="N2" s="118"/>
      <c r="O2" s="118"/>
      <c r="P2" s="118"/>
      <c r="Q2" s="118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</row>
    <row r="3" spans="1:140" ht="13.5" customHeight="1" x14ac:dyDescent="0.25">
      <c r="A3" s="425" t="s">
        <v>358</v>
      </c>
      <c r="B3" s="426"/>
      <c r="C3" s="426"/>
      <c r="D3" s="426"/>
      <c r="E3" s="426"/>
      <c r="F3" s="426"/>
      <c r="G3" s="426"/>
      <c r="H3" s="426"/>
      <c r="I3" s="426"/>
      <c r="J3" s="426"/>
      <c r="K3" s="118"/>
      <c r="L3" s="118"/>
      <c r="M3" s="118"/>
      <c r="N3" s="118"/>
      <c r="O3" s="118"/>
      <c r="P3" s="118"/>
      <c r="Q3" s="118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</row>
    <row r="4" spans="1:140" ht="13.5" customHeight="1" thickBot="1" x14ac:dyDescent="0.3">
      <c r="A4" s="122"/>
      <c r="B4" s="117"/>
      <c r="C4" s="117"/>
      <c r="D4" s="117"/>
      <c r="E4" s="117"/>
      <c r="F4" s="117"/>
      <c r="G4" s="117"/>
      <c r="H4" s="250"/>
      <c r="I4" s="117"/>
      <c r="J4" s="117"/>
      <c r="K4" s="118"/>
      <c r="L4" s="118"/>
      <c r="M4" s="118"/>
      <c r="N4" s="118"/>
      <c r="O4" s="118"/>
      <c r="P4" s="118"/>
      <c r="Q4" s="118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</row>
    <row r="5" spans="1:140" ht="24.75" thickBot="1" x14ac:dyDescent="0.3">
      <c r="A5" s="329" t="s">
        <v>0</v>
      </c>
      <c r="B5" s="326" t="s">
        <v>6</v>
      </c>
      <c r="C5" s="123" t="s">
        <v>3</v>
      </c>
      <c r="D5" s="430"/>
      <c r="E5" s="430"/>
      <c r="F5" s="430"/>
      <c r="G5" s="430"/>
      <c r="H5" s="430"/>
      <c r="I5" s="430"/>
      <c r="J5" s="431"/>
      <c r="K5" s="124"/>
      <c r="L5" s="124"/>
      <c r="M5" s="124"/>
      <c r="N5" s="124"/>
      <c r="O5" s="124"/>
      <c r="P5" s="124"/>
      <c r="Q5" s="124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</row>
    <row r="6" spans="1:140" x14ac:dyDescent="0.25">
      <c r="A6" s="330"/>
      <c r="B6" s="327" t="s">
        <v>7</v>
      </c>
      <c r="C6" s="126"/>
      <c r="D6" s="230" t="s">
        <v>392</v>
      </c>
      <c r="E6" s="230" t="s">
        <v>366</v>
      </c>
      <c r="F6" s="428" t="s">
        <v>367</v>
      </c>
      <c r="G6" s="230" t="s">
        <v>438</v>
      </c>
      <c r="H6" s="251" t="s">
        <v>383</v>
      </c>
      <c r="I6" s="230" t="s">
        <v>393</v>
      </c>
      <c r="J6" s="231" t="s">
        <v>437</v>
      </c>
      <c r="K6" s="124"/>
      <c r="L6" s="124"/>
      <c r="M6" s="124"/>
      <c r="N6" s="124"/>
      <c r="O6" s="124"/>
      <c r="P6" s="124"/>
      <c r="Q6" s="124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</row>
    <row r="7" spans="1:140" ht="16.5" thickBot="1" x14ac:dyDescent="0.3">
      <c r="A7" s="331"/>
      <c r="B7" s="328" t="s">
        <v>2</v>
      </c>
      <c r="C7" s="127"/>
      <c r="D7" s="232"/>
      <c r="E7" s="232"/>
      <c r="F7" s="429"/>
      <c r="G7" s="232"/>
      <c r="H7" s="252"/>
      <c r="I7" s="232"/>
      <c r="J7" s="233"/>
      <c r="K7" s="128"/>
      <c r="L7" s="124"/>
      <c r="M7" s="124"/>
      <c r="N7" s="124"/>
      <c r="O7" s="124"/>
      <c r="P7" s="124"/>
      <c r="Q7" s="124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</row>
    <row r="8" spans="1:140" x14ac:dyDescent="0.25">
      <c r="A8" s="125"/>
      <c r="B8" s="129"/>
      <c r="C8" s="130"/>
      <c r="D8" s="131"/>
      <c r="E8" s="131"/>
      <c r="F8" s="131"/>
      <c r="G8" s="131"/>
      <c r="H8" s="253"/>
      <c r="I8" s="131"/>
      <c r="J8" s="132"/>
      <c r="K8" s="128"/>
      <c r="L8" s="124"/>
      <c r="M8" s="124"/>
      <c r="N8" s="124"/>
      <c r="O8" s="124"/>
      <c r="P8" s="124"/>
      <c r="Q8" s="124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</row>
    <row r="9" spans="1:140" s="15" customFormat="1" ht="16.5" hidden="1" thickBot="1" x14ac:dyDescent="0.3">
      <c r="A9" s="133"/>
      <c r="B9" s="129"/>
      <c r="C9" s="130"/>
      <c r="D9" s="131"/>
      <c r="E9" s="131"/>
      <c r="F9" s="131"/>
      <c r="G9" s="131"/>
      <c r="H9" s="253"/>
      <c r="I9" s="131"/>
      <c r="J9" s="132"/>
      <c r="K9" s="134"/>
      <c r="L9" s="135"/>
      <c r="M9" s="135"/>
      <c r="N9" s="135"/>
      <c r="O9" s="135"/>
      <c r="P9" s="135"/>
      <c r="Q9" s="135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140" s="17" customFormat="1" ht="16.5" hidden="1" thickBot="1" x14ac:dyDescent="0.3">
      <c r="A10" s="136"/>
      <c r="B10" s="137" t="s">
        <v>23</v>
      </c>
      <c r="C10" s="138" t="s">
        <v>87</v>
      </c>
      <c r="D10" s="139"/>
      <c r="E10" s="139"/>
      <c r="F10" s="139"/>
      <c r="G10" s="139"/>
      <c r="H10" s="254"/>
      <c r="I10" s="139"/>
      <c r="J10" s="140"/>
      <c r="K10" s="141"/>
      <c r="L10" s="142"/>
      <c r="M10" s="142"/>
      <c r="N10" s="142"/>
      <c r="O10" s="142"/>
      <c r="P10" s="142"/>
      <c r="Q10" s="142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</row>
    <row r="11" spans="1:140" hidden="1" x14ac:dyDescent="0.25">
      <c r="A11" s="143"/>
      <c r="B11" s="144"/>
      <c r="C11" s="145"/>
      <c r="D11" s="146"/>
      <c r="E11" s="146"/>
      <c r="F11" s="146"/>
      <c r="G11" s="146"/>
      <c r="H11" s="197"/>
      <c r="I11" s="146"/>
      <c r="J11" s="147"/>
      <c r="K11" s="135"/>
      <c r="L11" s="124"/>
      <c r="M11" s="124"/>
      <c r="N11" s="124"/>
      <c r="O11" s="124"/>
      <c r="P11" s="124"/>
      <c r="Q11" s="124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140" hidden="1" x14ac:dyDescent="0.25">
      <c r="A12" s="148">
        <v>111</v>
      </c>
      <c r="B12" s="149" t="s">
        <v>31</v>
      </c>
      <c r="C12" s="150" t="s">
        <v>72</v>
      </c>
      <c r="D12" s="151"/>
      <c r="E12" s="151"/>
      <c r="F12" s="151"/>
      <c r="G12" s="151"/>
      <c r="H12" s="255"/>
      <c r="I12" s="151"/>
      <c r="J12" s="152"/>
      <c r="K12" s="135"/>
      <c r="L12" s="124"/>
      <c r="M12" s="124"/>
      <c r="N12" s="124"/>
      <c r="O12" s="124"/>
      <c r="P12" s="124"/>
      <c r="Q12" s="124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140" hidden="1" x14ac:dyDescent="0.25">
      <c r="A13" s="153">
        <v>111</v>
      </c>
      <c r="B13" s="154" t="s">
        <v>33</v>
      </c>
      <c r="C13" s="155" t="s">
        <v>27</v>
      </c>
      <c r="D13" s="158"/>
      <c r="E13" s="158"/>
      <c r="F13" s="158"/>
      <c r="G13" s="158"/>
      <c r="H13" s="256"/>
      <c r="I13" s="158"/>
      <c r="J13" s="159"/>
      <c r="K13" s="135"/>
      <c r="L13" s="124"/>
      <c r="M13" s="124"/>
      <c r="N13" s="124"/>
      <c r="O13" s="124"/>
      <c r="P13" s="124"/>
      <c r="Q13" s="124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140" hidden="1" x14ac:dyDescent="0.25">
      <c r="A14" s="153">
        <v>111</v>
      </c>
      <c r="B14" s="154" t="s">
        <v>98</v>
      </c>
      <c r="C14" s="155" t="s">
        <v>100</v>
      </c>
      <c r="D14" s="158"/>
      <c r="E14" s="158"/>
      <c r="F14" s="158"/>
      <c r="G14" s="158"/>
      <c r="H14" s="256"/>
      <c r="I14" s="158"/>
      <c r="J14" s="159"/>
      <c r="K14" s="146"/>
      <c r="L14" s="124"/>
      <c r="M14" s="124"/>
      <c r="N14" s="124"/>
      <c r="O14" s="124"/>
      <c r="P14" s="124"/>
      <c r="Q14" s="124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</row>
    <row r="15" spans="1:140" hidden="1" x14ac:dyDescent="0.25">
      <c r="A15" s="153">
        <v>111</v>
      </c>
      <c r="B15" s="154" t="s">
        <v>99</v>
      </c>
      <c r="C15" s="155" t="s">
        <v>101</v>
      </c>
      <c r="D15" s="158"/>
      <c r="E15" s="158"/>
      <c r="F15" s="158"/>
      <c r="G15" s="158"/>
      <c r="H15" s="256"/>
      <c r="I15" s="158"/>
      <c r="J15" s="159"/>
      <c r="K15" s="135"/>
      <c r="L15" s="124"/>
      <c r="M15" s="124"/>
      <c r="N15" s="124"/>
      <c r="O15" s="124"/>
      <c r="P15" s="124"/>
      <c r="Q15" s="124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140" hidden="1" x14ac:dyDescent="0.25">
      <c r="A16" s="153">
        <v>111</v>
      </c>
      <c r="B16" s="154" t="s">
        <v>138</v>
      </c>
      <c r="C16" s="155" t="s">
        <v>108</v>
      </c>
      <c r="D16" s="158"/>
      <c r="E16" s="158"/>
      <c r="F16" s="158"/>
      <c r="G16" s="158"/>
      <c r="H16" s="256"/>
      <c r="I16" s="158"/>
      <c r="J16" s="159"/>
      <c r="K16" s="146"/>
      <c r="L16" s="124"/>
      <c r="M16" s="124"/>
      <c r="N16" s="124"/>
      <c r="O16" s="124"/>
      <c r="P16" s="124"/>
      <c r="Q16" s="124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hidden="1" x14ac:dyDescent="0.25">
      <c r="A17" s="153">
        <v>111</v>
      </c>
      <c r="B17" s="154" t="s">
        <v>105</v>
      </c>
      <c r="C17" s="155" t="s">
        <v>109</v>
      </c>
      <c r="D17" s="158"/>
      <c r="E17" s="158"/>
      <c r="F17" s="158"/>
      <c r="G17" s="158"/>
      <c r="H17" s="256"/>
      <c r="I17" s="158"/>
      <c r="J17" s="159"/>
      <c r="K17" s="135"/>
      <c r="L17" s="124"/>
      <c r="M17" s="124"/>
      <c r="N17" s="124"/>
      <c r="O17" s="124"/>
      <c r="P17" s="124"/>
      <c r="Q17" s="124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hidden="1" x14ac:dyDescent="0.25">
      <c r="A18" s="153">
        <v>111</v>
      </c>
      <c r="B18" s="154" t="s">
        <v>106</v>
      </c>
      <c r="C18" s="155" t="s">
        <v>110</v>
      </c>
      <c r="D18" s="158"/>
      <c r="E18" s="158"/>
      <c r="F18" s="158"/>
      <c r="G18" s="158"/>
      <c r="H18" s="256"/>
      <c r="I18" s="158"/>
      <c r="J18" s="159"/>
      <c r="K18" s="135"/>
      <c r="L18" s="124"/>
      <c r="M18" s="124"/>
      <c r="N18" s="124"/>
      <c r="O18" s="124"/>
      <c r="P18" s="124"/>
      <c r="Q18" s="124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</row>
    <row r="19" spans="1:96" hidden="1" x14ac:dyDescent="0.25">
      <c r="A19" s="153">
        <v>111</v>
      </c>
      <c r="B19" s="154" t="s">
        <v>107</v>
      </c>
      <c r="C19" s="155" t="s">
        <v>111</v>
      </c>
      <c r="D19" s="160"/>
      <c r="E19" s="160"/>
      <c r="F19" s="160"/>
      <c r="G19" s="160"/>
      <c r="H19" s="257"/>
      <c r="I19" s="160"/>
      <c r="J19" s="161"/>
      <c r="K19" s="135"/>
      <c r="L19" s="124"/>
      <c r="M19" s="124"/>
      <c r="N19" s="124"/>
      <c r="O19" s="124"/>
      <c r="P19" s="124"/>
      <c r="Q19" s="124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</row>
    <row r="20" spans="1:96" hidden="1" x14ac:dyDescent="0.25">
      <c r="A20" s="153">
        <v>111</v>
      </c>
      <c r="B20" s="154" t="s">
        <v>173</v>
      </c>
      <c r="C20" s="155" t="s">
        <v>174</v>
      </c>
      <c r="D20" s="160"/>
      <c r="E20" s="160"/>
      <c r="F20" s="160"/>
      <c r="G20" s="160"/>
      <c r="H20" s="257"/>
      <c r="I20" s="160"/>
      <c r="J20" s="161"/>
      <c r="K20" s="135"/>
      <c r="L20" s="124"/>
      <c r="M20" s="124"/>
      <c r="N20" s="124"/>
      <c r="O20" s="124"/>
      <c r="P20" s="124"/>
      <c r="Q20" s="124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</row>
    <row r="21" spans="1:96" hidden="1" x14ac:dyDescent="0.25">
      <c r="A21" s="153">
        <v>111</v>
      </c>
      <c r="B21" s="154" t="s">
        <v>248</v>
      </c>
      <c r="C21" s="155" t="s">
        <v>249</v>
      </c>
      <c r="D21" s="160"/>
      <c r="E21" s="160"/>
      <c r="F21" s="160"/>
      <c r="G21" s="160"/>
      <c r="H21" s="257"/>
      <c r="I21" s="160"/>
      <c r="J21" s="161"/>
      <c r="K21" s="135"/>
      <c r="L21" s="124"/>
      <c r="M21" s="124"/>
      <c r="N21" s="124"/>
      <c r="O21" s="124"/>
      <c r="P21" s="124"/>
      <c r="Q21" s="124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</row>
    <row r="22" spans="1:96" hidden="1" x14ac:dyDescent="0.25">
      <c r="A22" s="153">
        <v>111</v>
      </c>
      <c r="B22" s="154" t="s">
        <v>112</v>
      </c>
      <c r="C22" s="155" t="s">
        <v>8</v>
      </c>
      <c r="D22" s="160"/>
      <c r="E22" s="160"/>
      <c r="F22" s="160"/>
      <c r="G22" s="160"/>
      <c r="H22" s="257"/>
      <c r="I22" s="160"/>
      <c r="J22" s="161"/>
      <c r="K22" s="135"/>
      <c r="L22" s="135"/>
      <c r="M22" s="135"/>
      <c r="N22" s="135"/>
      <c r="O22" s="135"/>
      <c r="P22" s="135"/>
      <c r="Q22" s="135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96" hidden="1" x14ac:dyDescent="0.25">
      <c r="A23" s="153">
        <v>111</v>
      </c>
      <c r="B23" s="154" t="s">
        <v>113</v>
      </c>
      <c r="C23" s="155" t="s">
        <v>9</v>
      </c>
      <c r="D23" s="158"/>
      <c r="E23" s="158"/>
      <c r="F23" s="158"/>
      <c r="G23" s="158"/>
      <c r="H23" s="256"/>
      <c r="I23" s="158"/>
      <c r="J23" s="159"/>
      <c r="K23" s="135"/>
      <c r="L23" s="135"/>
      <c r="M23" s="135"/>
      <c r="N23" s="135"/>
      <c r="O23" s="135"/>
      <c r="P23" s="135"/>
      <c r="Q23" s="135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96" hidden="1" x14ac:dyDescent="0.25">
      <c r="A24" s="153">
        <v>111</v>
      </c>
      <c r="B24" s="154" t="s">
        <v>114</v>
      </c>
      <c r="C24" s="155" t="s">
        <v>34</v>
      </c>
      <c r="D24" s="158"/>
      <c r="E24" s="158"/>
      <c r="F24" s="158"/>
      <c r="G24" s="158"/>
      <c r="H24" s="256"/>
      <c r="I24" s="158"/>
      <c r="J24" s="159"/>
      <c r="K24" s="135"/>
      <c r="L24" s="135"/>
      <c r="M24" s="135"/>
      <c r="N24" s="135"/>
      <c r="O24" s="135"/>
      <c r="P24" s="135"/>
      <c r="Q24" s="135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96" hidden="1" x14ac:dyDescent="0.25">
      <c r="A25" s="153">
        <v>111</v>
      </c>
      <c r="B25" s="154" t="s">
        <v>115</v>
      </c>
      <c r="C25" s="155" t="s">
        <v>11</v>
      </c>
      <c r="D25" s="158"/>
      <c r="E25" s="158"/>
      <c r="F25" s="158"/>
      <c r="G25" s="158"/>
      <c r="H25" s="256"/>
      <c r="I25" s="158"/>
      <c r="J25" s="159"/>
      <c r="K25" s="135"/>
      <c r="L25" s="135"/>
      <c r="M25" s="135"/>
      <c r="N25" s="135"/>
      <c r="O25" s="135"/>
      <c r="P25" s="135"/>
      <c r="Q25" s="135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96" hidden="1" x14ac:dyDescent="0.25">
      <c r="A26" s="153">
        <v>111</v>
      </c>
      <c r="B26" s="154" t="s">
        <v>116</v>
      </c>
      <c r="C26" s="155" t="s">
        <v>12</v>
      </c>
      <c r="D26" s="158"/>
      <c r="E26" s="158"/>
      <c r="F26" s="158"/>
      <c r="G26" s="158"/>
      <c r="H26" s="256"/>
      <c r="I26" s="158"/>
      <c r="J26" s="159"/>
      <c r="K26" s="135"/>
      <c r="L26" s="135"/>
      <c r="M26" s="135"/>
      <c r="N26" s="135"/>
      <c r="O26" s="135"/>
      <c r="P26" s="135"/>
      <c r="Q26" s="135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96" hidden="1" x14ac:dyDescent="0.25">
      <c r="A27" s="153">
        <v>111</v>
      </c>
      <c r="B27" s="154" t="s">
        <v>35</v>
      </c>
      <c r="C27" s="155" t="s">
        <v>13</v>
      </c>
      <c r="D27" s="158"/>
      <c r="E27" s="158"/>
      <c r="F27" s="158"/>
      <c r="G27" s="158"/>
      <c r="H27" s="256"/>
      <c r="I27" s="158"/>
      <c r="J27" s="159"/>
      <c r="K27" s="135"/>
      <c r="L27" s="135"/>
      <c r="M27" s="135"/>
      <c r="N27" s="135"/>
      <c r="O27" s="135"/>
      <c r="P27" s="135"/>
      <c r="Q27" s="135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96" hidden="1" x14ac:dyDescent="0.25">
      <c r="A28" s="153">
        <v>111</v>
      </c>
      <c r="B28" s="154" t="s">
        <v>36</v>
      </c>
      <c r="C28" s="155" t="s">
        <v>14</v>
      </c>
      <c r="D28" s="158"/>
      <c r="E28" s="158"/>
      <c r="F28" s="158"/>
      <c r="G28" s="158"/>
      <c r="H28" s="256"/>
      <c r="I28" s="158"/>
      <c r="J28" s="159"/>
      <c r="K28" s="135"/>
      <c r="L28" s="135"/>
      <c r="M28" s="135"/>
      <c r="N28" s="135"/>
      <c r="O28" s="135"/>
      <c r="P28" s="135"/>
      <c r="Q28" s="135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96" hidden="1" x14ac:dyDescent="0.25">
      <c r="A29" s="153">
        <v>111</v>
      </c>
      <c r="B29" s="154" t="s">
        <v>38</v>
      </c>
      <c r="C29" s="155" t="s">
        <v>15</v>
      </c>
      <c r="D29" s="158"/>
      <c r="E29" s="158"/>
      <c r="F29" s="158"/>
      <c r="G29" s="158"/>
      <c r="H29" s="256"/>
      <c r="I29" s="158"/>
      <c r="J29" s="159"/>
      <c r="K29" s="135"/>
      <c r="L29" s="135"/>
      <c r="M29" s="135"/>
      <c r="N29" s="135"/>
      <c r="O29" s="135"/>
      <c r="P29" s="135"/>
      <c r="Q29" s="135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96" hidden="1" x14ac:dyDescent="0.25">
      <c r="A30" s="153">
        <v>111</v>
      </c>
      <c r="B30" s="154" t="s">
        <v>39</v>
      </c>
      <c r="C30" s="155" t="s">
        <v>40</v>
      </c>
      <c r="D30" s="158"/>
      <c r="E30" s="158"/>
      <c r="F30" s="158"/>
      <c r="G30" s="158"/>
      <c r="H30" s="256"/>
      <c r="I30" s="158"/>
      <c r="J30" s="159"/>
      <c r="K30" s="135"/>
      <c r="L30" s="135"/>
      <c r="M30" s="135"/>
      <c r="N30" s="135"/>
      <c r="O30" s="135"/>
      <c r="P30" s="135"/>
      <c r="Q30" s="135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96" hidden="1" x14ac:dyDescent="0.25">
      <c r="A31" s="153">
        <v>111</v>
      </c>
      <c r="B31" s="154" t="s">
        <v>37</v>
      </c>
      <c r="C31" s="155" t="s">
        <v>16</v>
      </c>
      <c r="D31" s="158"/>
      <c r="E31" s="158"/>
      <c r="F31" s="158"/>
      <c r="G31" s="158"/>
      <c r="H31" s="256"/>
      <c r="I31" s="158"/>
      <c r="J31" s="159"/>
      <c r="K31" s="135"/>
      <c r="L31" s="135"/>
      <c r="M31" s="135"/>
      <c r="N31" s="135"/>
      <c r="O31" s="135"/>
      <c r="P31" s="135"/>
      <c r="Q31" s="135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96" hidden="1" x14ac:dyDescent="0.25">
      <c r="A32" s="153">
        <v>111</v>
      </c>
      <c r="B32" s="154" t="s">
        <v>41</v>
      </c>
      <c r="C32" s="155" t="s">
        <v>17</v>
      </c>
      <c r="D32" s="158"/>
      <c r="E32" s="158"/>
      <c r="F32" s="158"/>
      <c r="G32" s="158"/>
      <c r="H32" s="256"/>
      <c r="I32" s="158"/>
      <c r="J32" s="159"/>
      <c r="K32" s="135"/>
      <c r="L32" s="135"/>
      <c r="M32" s="135"/>
      <c r="N32" s="135"/>
      <c r="O32" s="135"/>
      <c r="P32" s="135"/>
      <c r="Q32" s="135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idden="1" x14ac:dyDescent="0.25">
      <c r="A33" s="153">
        <v>111</v>
      </c>
      <c r="B33" s="154" t="s">
        <v>42</v>
      </c>
      <c r="C33" s="155" t="s">
        <v>18</v>
      </c>
      <c r="D33" s="158"/>
      <c r="E33" s="158"/>
      <c r="F33" s="158"/>
      <c r="G33" s="158"/>
      <c r="H33" s="256"/>
      <c r="I33" s="158"/>
      <c r="J33" s="159"/>
      <c r="K33" s="135"/>
      <c r="L33" s="135"/>
      <c r="M33" s="135"/>
      <c r="N33" s="135"/>
      <c r="O33" s="135"/>
      <c r="P33" s="135"/>
      <c r="Q33" s="135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idden="1" x14ac:dyDescent="0.25">
      <c r="A34" s="153">
        <v>111</v>
      </c>
      <c r="B34" s="154" t="s">
        <v>117</v>
      </c>
      <c r="C34" s="155" t="s">
        <v>43</v>
      </c>
      <c r="D34" s="158"/>
      <c r="E34" s="158"/>
      <c r="F34" s="158"/>
      <c r="G34" s="158"/>
      <c r="H34" s="256"/>
      <c r="I34" s="158"/>
      <c r="J34" s="159"/>
      <c r="K34" s="135"/>
      <c r="L34" s="135"/>
      <c r="M34" s="135"/>
      <c r="N34" s="135"/>
      <c r="O34" s="135"/>
      <c r="P34" s="135"/>
      <c r="Q34" s="135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idden="1" x14ac:dyDescent="0.25">
      <c r="A35" s="153">
        <v>111</v>
      </c>
      <c r="B35" s="154" t="s">
        <v>118</v>
      </c>
      <c r="C35" s="155" t="s">
        <v>96</v>
      </c>
      <c r="D35" s="158"/>
      <c r="E35" s="158"/>
      <c r="F35" s="158"/>
      <c r="G35" s="158"/>
      <c r="H35" s="256"/>
      <c r="I35" s="158"/>
      <c r="J35" s="159"/>
      <c r="K35" s="135"/>
      <c r="L35" s="135"/>
      <c r="M35" s="135"/>
      <c r="N35" s="135"/>
      <c r="O35" s="135"/>
      <c r="P35" s="135"/>
      <c r="Q35" s="135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idden="1" x14ac:dyDescent="0.25">
      <c r="A36" s="153">
        <v>111</v>
      </c>
      <c r="B36" s="154" t="s">
        <v>102</v>
      </c>
      <c r="C36" s="155" t="s">
        <v>97</v>
      </c>
      <c r="D36" s="158"/>
      <c r="E36" s="158"/>
      <c r="F36" s="158"/>
      <c r="G36" s="158"/>
      <c r="H36" s="256"/>
      <c r="I36" s="158"/>
      <c r="J36" s="159"/>
      <c r="K36" s="135"/>
      <c r="L36" s="135"/>
      <c r="M36" s="135"/>
      <c r="N36" s="135"/>
      <c r="O36" s="135"/>
      <c r="P36" s="135"/>
      <c r="Q36" s="135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idden="1" x14ac:dyDescent="0.25">
      <c r="A37" s="153">
        <v>41</v>
      </c>
      <c r="B37" s="162" t="s">
        <v>42</v>
      </c>
      <c r="C37" s="155" t="s">
        <v>19</v>
      </c>
      <c r="D37" s="158"/>
      <c r="E37" s="158"/>
      <c r="F37" s="158"/>
      <c r="G37" s="158"/>
      <c r="H37" s="256"/>
      <c r="I37" s="158"/>
      <c r="J37" s="159"/>
      <c r="K37" s="135"/>
      <c r="L37" s="135"/>
      <c r="M37" s="135"/>
      <c r="N37" s="135"/>
      <c r="O37" s="135"/>
      <c r="P37" s="135"/>
      <c r="Q37" s="135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idden="1" x14ac:dyDescent="0.25">
      <c r="A38" s="153" t="s">
        <v>172</v>
      </c>
      <c r="B38" s="162" t="s">
        <v>146</v>
      </c>
      <c r="C38" s="155" t="s">
        <v>155</v>
      </c>
      <c r="D38" s="158"/>
      <c r="E38" s="158"/>
      <c r="F38" s="158"/>
      <c r="G38" s="158"/>
      <c r="H38" s="256"/>
      <c r="I38" s="158"/>
      <c r="J38" s="159"/>
      <c r="K38" s="135"/>
      <c r="L38" s="135"/>
      <c r="M38" s="135"/>
      <c r="N38" s="135"/>
      <c r="O38" s="135"/>
      <c r="P38" s="135"/>
      <c r="Q38" s="135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idden="1" x14ac:dyDescent="0.25">
      <c r="A39" s="153">
        <v>111</v>
      </c>
      <c r="B39" s="162" t="s">
        <v>94</v>
      </c>
      <c r="C39" s="155" t="s">
        <v>95</v>
      </c>
      <c r="D39" s="158"/>
      <c r="E39" s="158"/>
      <c r="F39" s="158"/>
      <c r="G39" s="158"/>
      <c r="H39" s="256"/>
      <c r="I39" s="158"/>
      <c r="J39" s="159"/>
      <c r="K39" s="135"/>
      <c r="L39" s="135"/>
      <c r="M39" s="135"/>
      <c r="N39" s="135"/>
      <c r="O39" s="135"/>
      <c r="P39" s="135"/>
      <c r="Q39" s="135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idden="1" x14ac:dyDescent="0.25">
      <c r="A40" s="153">
        <v>111</v>
      </c>
      <c r="B40" s="162" t="s">
        <v>119</v>
      </c>
      <c r="C40" s="155" t="s">
        <v>20</v>
      </c>
      <c r="D40" s="158"/>
      <c r="E40" s="158"/>
      <c r="F40" s="158"/>
      <c r="G40" s="158"/>
      <c r="H40" s="256"/>
      <c r="I40" s="158"/>
      <c r="J40" s="159"/>
      <c r="K40" s="135"/>
      <c r="L40" s="135"/>
      <c r="M40" s="135"/>
      <c r="N40" s="135"/>
      <c r="O40" s="135"/>
      <c r="P40" s="135"/>
      <c r="Q40" s="135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idden="1" x14ac:dyDescent="0.25">
      <c r="A41" s="153">
        <v>111</v>
      </c>
      <c r="B41" s="162" t="s">
        <v>44</v>
      </c>
      <c r="C41" s="155" t="s">
        <v>86</v>
      </c>
      <c r="D41" s="158"/>
      <c r="E41" s="158"/>
      <c r="F41" s="158"/>
      <c r="G41" s="158"/>
      <c r="H41" s="256"/>
      <c r="I41" s="158"/>
      <c r="J41" s="159"/>
      <c r="K41" s="135"/>
      <c r="L41" s="135"/>
      <c r="M41" s="135"/>
      <c r="N41" s="135"/>
      <c r="O41" s="135"/>
      <c r="P41" s="135"/>
      <c r="Q41" s="135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idden="1" x14ac:dyDescent="0.25">
      <c r="A42" s="153">
        <v>111</v>
      </c>
      <c r="B42" s="162" t="s">
        <v>120</v>
      </c>
      <c r="C42" s="155" t="s">
        <v>45</v>
      </c>
      <c r="D42" s="158"/>
      <c r="E42" s="158"/>
      <c r="F42" s="158"/>
      <c r="G42" s="158"/>
      <c r="H42" s="256"/>
      <c r="I42" s="158"/>
      <c r="J42" s="159"/>
      <c r="K42" s="135"/>
      <c r="L42" s="135"/>
      <c r="M42" s="135"/>
      <c r="N42" s="135"/>
      <c r="O42" s="135"/>
      <c r="P42" s="135"/>
      <c r="Q42" s="135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idden="1" x14ac:dyDescent="0.25">
      <c r="A43" s="153">
        <v>111</v>
      </c>
      <c r="B43" s="162" t="s">
        <v>121</v>
      </c>
      <c r="C43" s="155" t="s">
        <v>21</v>
      </c>
      <c r="D43" s="158"/>
      <c r="E43" s="158"/>
      <c r="F43" s="158"/>
      <c r="G43" s="158"/>
      <c r="H43" s="256"/>
      <c r="I43" s="158"/>
      <c r="J43" s="159"/>
      <c r="K43" s="135"/>
      <c r="L43" s="135"/>
      <c r="M43" s="135"/>
      <c r="N43" s="135"/>
      <c r="O43" s="135"/>
      <c r="P43" s="135"/>
      <c r="Q43" s="135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idden="1" x14ac:dyDescent="0.25">
      <c r="A44" s="153">
        <v>111</v>
      </c>
      <c r="B44" s="162" t="s">
        <v>103</v>
      </c>
      <c r="C44" s="155" t="s">
        <v>46</v>
      </c>
      <c r="D44" s="158"/>
      <c r="E44" s="158"/>
      <c r="F44" s="158"/>
      <c r="G44" s="158"/>
      <c r="H44" s="256"/>
      <c r="I44" s="158"/>
      <c r="J44" s="159"/>
      <c r="K44" s="135"/>
      <c r="L44" s="135"/>
      <c r="M44" s="135"/>
      <c r="N44" s="135"/>
      <c r="O44" s="135"/>
      <c r="P44" s="135"/>
      <c r="Q44" s="135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idden="1" x14ac:dyDescent="0.25">
      <c r="A45" s="153">
        <v>111</v>
      </c>
      <c r="B45" s="162" t="s">
        <v>104</v>
      </c>
      <c r="C45" s="155" t="s">
        <v>48</v>
      </c>
      <c r="D45" s="158"/>
      <c r="E45" s="158"/>
      <c r="F45" s="158"/>
      <c r="G45" s="158"/>
      <c r="H45" s="256"/>
      <c r="I45" s="158"/>
      <c r="J45" s="159"/>
      <c r="K45" s="135"/>
      <c r="L45" s="135"/>
      <c r="M45" s="135"/>
      <c r="N45" s="135"/>
      <c r="O45" s="135"/>
      <c r="P45" s="135"/>
      <c r="Q45" s="135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idden="1" x14ac:dyDescent="0.25">
      <c r="A46" s="153">
        <v>111</v>
      </c>
      <c r="B46" s="162" t="s">
        <v>154</v>
      </c>
      <c r="C46" s="155" t="s">
        <v>122</v>
      </c>
      <c r="D46" s="158"/>
      <c r="E46" s="158"/>
      <c r="F46" s="158"/>
      <c r="G46" s="158"/>
      <c r="H46" s="256"/>
      <c r="I46" s="158"/>
      <c r="J46" s="159"/>
      <c r="K46" s="135"/>
      <c r="L46" s="135"/>
      <c r="M46" s="135"/>
      <c r="N46" s="135"/>
      <c r="O46" s="135"/>
      <c r="P46" s="135"/>
      <c r="Q46" s="135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idden="1" x14ac:dyDescent="0.25">
      <c r="A47" s="153">
        <v>111</v>
      </c>
      <c r="B47" s="162" t="s">
        <v>124</v>
      </c>
      <c r="C47" s="155" t="s">
        <v>123</v>
      </c>
      <c r="D47" s="158"/>
      <c r="E47" s="158"/>
      <c r="F47" s="158"/>
      <c r="G47" s="158"/>
      <c r="H47" s="256"/>
      <c r="I47" s="158"/>
      <c r="J47" s="159"/>
      <c r="K47" s="135"/>
      <c r="L47" s="135"/>
      <c r="M47" s="135"/>
      <c r="N47" s="135"/>
      <c r="O47" s="135"/>
      <c r="P47" s="135"/>
      <c r="Q47" s="135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idden="1" x14ac:dyDescent="0.25">
      <c r="A48" s="153">
        <v>111</v>
      </c>
      <c r="B48" s="162" t="s">
        <v>153</v>
      </c>
      <c r="C48" s="155" t="s">
        <v>125</v>
      </c>
      <c r="D48" s="158"/>
      <c r="E48" s="158"/>
      <c r="F48" s="158"/>
      <c r="G48" s="158"/>
      <c r="H48" s="256"/>
      <c r="I48" s="158"/>
      <c r="J48" s="159"/>
      <c r="K48" s="135"/>
      <c r="L48" s="135"/>
      <c r="M48" s="135"/>
      <c r="N48" s="135"/>
      <c r="O48" s="135"/>
      <c r="P48" s="135"/>
      <c r="Q48" s="135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idden="1" x14ac:dyDescent="0.25">
      <c r="A49" s="153">
        <v>111</v>
      </c>
      <c r="B49" s="162" t="s">
        <v>152</v>
      </c>
      <c r="C49" s="155" t="s">
        <v>47</v>
      </c>
      <c r="D49" s="158"/>
      <c r="E49" s="158"/>
      <c r="F49" s="158"/>
      <c r="G49" s="158"/>
      <c r="H49" s="256"/>
      <c r="I49" s="158"/>
      <c r="J49" s="159"/>
      <c r="K49" s="135"/>
      <c r="L49" s="135"/>
      <c r="M49" s="135"/>
      <c r="N49" s="135"/>
      <c r="O49" s="135"/>
      <c r="P49" s="135"/>
      <c r="Q49" s="135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idden="1" x14ac:dyDescent="0.25">
      <c r="A50" s="153">
        <v>111</v>
      </c>
      <c r="B50" s="162" t="s">
        <v>150</v>
      </c>
      <c r="C50" s="155" t="s">
        <v>133</v>
      </c>
      <c r="D50" s="158"/>
      <c r="E50" s="158"/>
      <c r="F50" s="158"/>
      <c r="G50" s="158"/>
      <c r="H50" s="256"/>
      <c r="I50" s="158"/>
      <c r="J50" s="159"/>
      <c r="K50" s="135"/>
      <c r="L50" s="135"/>
      <c r="M50" s="135"/>
      <c r="N50" s="135"/>
      <c r="O50" s="135"/>
      <c r="P50" s="135"/>
      <c r="Q50" s="135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idden="1" x14ac:dyDescent="0.25">
      <c r="A51" s="153">
        <v>111</v>
      </c>
      <c r="B51" s="162" t="s">
        <v>151</v>
      </c>
      <c r="C51" s="155" t="s">
        <v>50</v>
      </c>
      <c r="D51" s="158"/>
      <c r="E51" s="158"/>
      <c r="F51" s="158"/>
      <c r="G51" s="158"/>
      <c r="H51" s="256"/>
      <c r="I51" s="158"/>
      <c r="J51" s="159"/>
      <c r="K51" s="135"/>
      <c r="L51" s="135"/>
      <c r="M51" s="135"/>
      <c r="N51" s="135"/>
      <c r="O51" s="135"/>
      <c r="P51" s="135"/>
      <c r="Q51" s="135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idden="1" x14ac:dyDescent="0.25">
      <c r="A52" s="153">
        <v>111</v>
      </c>
      <c r="B52" s="162" t="s">
        <v>149</v>
      </c>
      <c r="C52" s="155" t="s">
        <v>134</v>
      </c>
      <c r="D52" s="158"/>
      <c r="E52" s="158"/>
      <c r="F52" s="158"/>
      <c r="G52" s="158"/>
      <c r="H52" s="256"/>
      <c r="I52" s="158"/>
      <c r="J52" s="159"/>
      <c r="K52" s="135"/>
      <c r="L52" s="135"/>
      <c r="M52" s="135"/>
      <c r="N52" s="135"/>
      <c r="O52" s="135"/>
      <c r="P52" s="135"/>
      <c r="Q52" s="135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idden="1" x14ac:dyDescent="0.25">
      <c r="A53" s="153">
        <v>111</v>
      </c>
      <c r="B53" s="162" t="s">
        <v>161</v>
      </c>
      <c r="C53" s="155" t="s">
        <v>126</v>
      </c>
      <c r="D53" s="158"/>
      <c r="E53" s="158"/>
      <c r="F53" s="158"/>
      <c r="G53" s="158"/>
      <c r="H53" s="256"/>
      <c r="I53" s="158"/>
      <c r="J53" s="159"/>
      <c r="K53" s="135"/>
      <c r="L53" s="135"/>
      <c r="M53" s="135"/>
      <c r="N53" s="135"/>
      <c r="O53" s="135"/>
      <c r="P53" s="135"/>
      <c r="Q53" s="135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idden="1" x14ac:dyDescent="0.25">
      <c r="A54" s="153">
        <v>111</v>
      </c>
      <c r="B54" s="162" t="s">
        <v>160</v>
      </c>
      <c r="C54" s="155" t="s">
        <v>127</v>
      </c>
      <c r="D54" s="158"/>
      <c r="E54" s="158"/>
      <c r="F54" s="158"/>
      <c r="G54" s="158"/>
      <c r="H54" s="256"/>
      <c r="I54" s="158"/>
      <c r="J54" s="159"/>
      <c r="K54" s="135"/>
      <c r="L54" s="135"/>
      <c r="M54" s="135"/>
      <c r="N54" s="135"/>
      <c r="O54" s="135"/>
      <c r="P54" s="135"/>
      <c r="Q54" s="135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idden="1" x14ac:dyDescent="0.25">
      <c r="A55" s="153">
        <v>111</v>
      </c>
      <c r="B55" s="162" t="s">
        <v>159</v>
      </c>
      <c r="C55" s="155" t="s">
        <v>135</v>
      </c>
      <c r="D55" s="158"/>
      <c r="E55" s="158"/>
      <c r="F55" s="158"/>
      <c r="G55" s="158"/>
      <c r="H55" s="256"/>
      <c r="I55" s="158"/>
      <c r="J55" s="159"/>
      <c r="K55" s="135"/>
      <c r="L55" s="135"/>
      <c r="M55" s="135"/>
      <c r="N55" s="135"/>
      <c r="O55" s="135"/>
      <c r="P55" s="135"/>
      <c r="Q55" s="135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idden="1" x14ac:dyDescent="0.25">
      <c r="A56" s="153">
        <v>111</v>
      </c>
      <c r="B56" s="162" t="s">
        <v>156</v>
      </c>
      <c r="C56" s="155" t="s">
        <v>157</v>
      </c>
      <c r="D56" s="158"/>
      <c r="E56" s="158"/>
      <c r="F56" s="158"/>
      <c r="G56" s="158"/>
      <c r="H56" s="256"/>
      <c r="I56" s="158"/>
      <c r="J56" s="159"/>
      <c r="K56" s="135"/>
      <c r="L56" s="135"/>
      <c r="M56" s="135"/>
      <c r="N56" s="135"/>
      <c r="O56" s="135"/>
      <c r="P56" s="135"/>
      <c r="Q56" s="135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idden="1" x14ac:dyDescent="0.25">
      <c r="A57" s="153">
        <v>111</v>
      </c>
      <c r="B57" s="162" t="s">
        <v>49</v>
      </c>
      <c r="C57" s="155" t="s">
        <v>158</v>
      </c>
      <c r="D57" s="158"/>
      <c r="E57" s="158"/>
      <c r="F57" s="158"/>
      <c r="G57" s="158"/>
      <c r="H57" s="256"/>
      <c r="I57" s="158"/>
      <c r="J57" s="159"/>
      <c r="K57" s="135"/>
      <c r="L57" s="135"/>
      <c r="M57" s="135"/>
      <c r="N57" s="135"/>
      <c r="O57" s="135"/>
      <c r="P57" s="135"/>
      <c r="Q57" s="135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idden="1" x14ac:dyDescent="0.25">
      <c r="A58" s="153" t="s">
        <v>172</v>
      </c>
      <c r="B58" s="162" t="s">
        <v>49</v>
      </c>
      <c r="C58" s="155" t="s">
        <v>158</v>
      </c>
      <c r="D58" s="158"/>
      <c r="E58" s="158"/>
      <c r="F58" s="158"/>
      <c r="G58" s="158"/>
      <c r="H58" s="256"/>
      <c r="I58" s="158"/>
      <c r="J58" s="159"/>
      <c r="K58" s="135"/>
      <c r="L58" s="135"/>
      <c r="M58" s="135"/>
      <c r="N58" s="135"/>
      <c r="O58" s="135"/>
      <c r="P58" s="135"/>
      <c r="Q58" s="135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idden="1" x14ac:dyDescent="0.25">
      <c r="A59" s="153">
        <v>111</v>
      </c>
      <c r="B59" s="162" t="s">
        <v>51</v>
      </c>
      <c r="C59" s="155" t="s">
        <v>52</v>
      </c>
      <c r="D59" s="158"/>
      <c r="E59" s="158"/>
      <c r="F59" s="158"/>
      <c r="G59" s="158"/>
      <c r="H59" s="256"/>
      <c r="I59" s="158"/>
      <c r="J59" s="159"/>
      <c r="K59" s="135"/>
      <c r="L59" s="135"/>
      <c r="M59" s="135"/>
      <c r="N59" s="135"/>
      <c r="O59" s="135"/>
      <c r="P59" s="135"/>
      <c r="Q59" s="135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idden="1" x14ac:dyDescent="0.25">
      <c r="A60" s="153">
        <v>111</v>
      </c>
      <c r="B60" s="162" t="s">
        <v>147</v>
      </c>
      <c r="C60" s="155" t="s">
        <v>53</v>
      </c>
      <c r="D60" s="158"/>
      <c r="E60" s="158"/>
      <c r="F60" s="158"/>
      <c r="G60" s="158"/>
      <c r="H60" s="256"/>
      <c r="I60" s="158"/>
      <c r="J60" s="159"/>
      <c r="K60" s="135"/>
      <c r="L60" s="135"/>
      <c r="M60" s="135"/>
      <c r="N60" s="135"/>
      <c r="O60" s="135"/>
      <c r="P60" s="135"/>
      <c r="Q60" s="135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idden="1" x14ac:dyDescent="0.25">
      <c r="A61" s="153" t="s">
        <v>172</v>
      </c>
      <c r="B61" s="162" t="s">
        <v>147</v>
      </c>
      <c r="C61" s="155" t="s">
        <v>162</v>
      </c>
      <c r="D61" s="158"/>
      <c r="E61" s="158"/>
      <c r="F61" s="158"/>
      <c r="G61" s="158"/>
      <c r="H61" s="256"/>
      <c r="I61" s="158"/>
      <c r="J61" s="159"/>
      <c r="K61" s="135"/>
      <c r="L61" s="135"/>
      <c r="M61" s="135"/>
      <c r="N61" s="135"/>
      <c r="O61" s="135"/>
      <c r="P61" s="135"/>
      <c r="Q61" s="135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idden="1" x14ac:dyDescent="0.25">
      <c r="A62" s="153">
        <v>41</v>
      </c>
      <c r="B62" s="162" t="s">
        <v>49</v>
      </c>
      <c r="C62" s="155" t="s">
        <v>148</v>
      </c>
      <c r="D62" s="158"/>
      <c r="E62" s="158"/>
      <c r="F62" s="158"/>
      <c r="G62" s="158"/>
      <c r="H62" s="256"/>
      <c r="I62" s="158"/>
      <c r="J62" s="159"/>
      <c r="K62" s="135"/>
      <c r="L62" s="135"/>
      <c r="M62" s="135"/>
      <c r="N62" s="135"/>
      <c r="O62" s="135"/>
      <c r="P62" s="135"/>
      <c r="Q62" s="135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idden="1" x14ac:dyDescent="0.25">
      <c r="A63" s="153">
        <v>111</v>
      </c>
      <c r="B63" s="162" t="s">
        <v>141</v>
      </c>
      <c r="C63" s="155" t="s">
        <v>142</v>
      </c>
      <c r="D63" s="158"/>
      <c r="E63" s="158"/>
      <c r="F63" s="158"/>
      <c r="G63" s="158"/>
      <c r="H63" s="256"/>
      <c r="I63" s="158"/>
      <c r="J63" s="159"/>
      <c r="K63" s="135"/>
      <c r="L63" s="135"/>
      <c r="M63" s="135"/>
      <c r="N63" s="135"/>
      <c r="O63" s="135"/>
      <c r="P63" s="135"/>
      <c r="Q63" s="135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idden="1" x14ac:dyDescent="0.25">
      <c r="A64" s="153">
        <v>111</v>
      </c>
      <c r="B64" s="162" t="s">
        <v>179</v>
      </c>
      <c r="C64" s="155" t="s">
        <v>180</v>
      </c>
      <c r="D64" s="158"/>
      <c r="E64" s="158"/>
      <c r="F64" s="158"/>
      <c r="G64" s="158"/>
      <c r="H64" s="256"/>
      <c r="I64" s="158"/>
      <c r="J64" s="159"/>
      <c r="K64" s="135"/>
      <c r="L64" s="135"/>
      <c r="M64" s="135"/>
      <c r="N64" s="135"/>
      <c r="O64" s="135"/>
      <c r="P64" s="135"/>
      <c r="Q64" s="135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idden="1" x14ac:dyDescent="0.25">
      <c r="A65" s="153">
        <v>111</v>
      </c>
      <c r="B65" s="162" t="s">
        <v>54</v>
      </c>
      <c r="C65" s="155" t="s">
        <v>128</v>
      </c>
      <c r="D65" s="158"/>
      <c r="E65" s="158"/>
      <c r="F65" s="158"/>
      <c r="G65" s="158"/>
      <c r="H65" s="256"/>
      <c r="I65" s="158"/>
      <c r="J65" s="159"/>
      <c r="K65" s="135"/>
      <c r="L65" s="135"/>
      <c r="M65" s="135"/>
      <c r="N65" s="135"/>
      <c r="O65" s="135"/>
      <c r="P65" s="135"/>
      <c r="Q65" s="135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idden="1" x14ac:dyDescent="0.25">
      <c r="A66" s="153">
        <v>111</v>
      </c>
      <c r="B66" s="162" t="s">
        <v>55</v>
      </c>
      <c r="C66" s="155" t="s">
        <v>56</v>
      </c>
      <c r="D66" s="158"/>
      <c r="E66" s="158"/>
      <c r="F66" s="158"/>
      <c r="G66" s="158"/>
      <c r="H66" s="256"/>
      <c r="I66" s="158"/>
      <c r="J66" s="159"/>
      <c r="K66" s="135"/>
      <c r="L66" s="135"/>
      <c r="M66" s="135"/>
      <c r="N66" s="135"/>
      <c r="O66" s="135"/>
      <c r="P66" s="135"/>
      <c r="Q66" s="135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idden="1" x14ac:dyDescent="0.25">
      <c r="A67" s="153" t="s">
        <v>178</v>
      </c>
      <c r="B67" s="162" t="s">
        <v>177</v>
      </c>
      <c r="C67" s="155" t="s">
        <v>56</v>
      </c>
      <c r="D67" s="158"/>
      <c r="E67" s="158"/>
      <c r="F67" s="158"/>
      <c r="G67" s="158"/>
      <c r="H67" s="256"/>
      <c r="I67" s="158"/>
      <c r="J67" s="159"/>
      <c r="K67" s="135"/>
      <c r="L67" s="135"/>
      <c r="M67" s="135"/>
      <c r="N67" s="135"/>
      <c r="O67" s="135"/>
      <c r="P67" s="135"/>
      <c r="Q67" s="135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spans="1:53" hidden="1" x14ac:dyDescent="0.25">
      <c r="A68" s="153">
        <v>111</v>
      </c>
      <c r="B68" s="162" t="s">
        <v>130</v>
      </c>
      <c r="C68" s="155" t="s">
        <v>129</v>
      </c>
      <c r="D68" s="158"/>
      <c r="E68" s="158"/>
      <c r="F68" s="158"/>
      <c r="G68" s="158"/>
      <c r="H68" s="256"/>
      <c r="I68" s="158"/>
      <c r="J68" s="159"/>
      <c r="K68" s="135"/>
      <c r="L68" s="135"/>
      <c r="M68" s="135"/>
      <c r="N68" s="135"/>
      <c r="O68" s="135"/>
      <c r="P68" s="135"/>
      <c r="Q68" s="135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</row>
    <row r="69" spans="1:53" hidden="1" x14ac:dyDescent="0.25">
      <c r="A69" s="153">
        <v>111</v>
      </c>
      <c r="B69" s="162" t="s">
        <v>57</v>
      </c>
      <c r="C69" s="155" t="s">
        <v>58</v>
      </c>
      <c r="D69" s="158"/>
      <c r="E69" s="158"/>
      <c r="F69" s="158"/>
      <c r="G69" s="158"/>
      <c r="H69" s="256"/>
      <c r="I69" s="158"/>
      <c r="J69" s="159"/>
      <c r="K69" s="135"/>
      <c r="L69" s="135"/>
      <c r="M69" s="135"/>
      <c r="N69" s="135"/>
      <c r="O69" s="135"/>
      <c r="P69" s="135"/>
      <c r="Q69" s="135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</row>
    <row r="70" spans="1:53" hidden="1" x14ac:dyDescent="0.25">
      <c r="A70" s="153">
        <v>111</v>
      </c>
      <c r="B70" s="162" t="s">
        <v>131</v>
      </c>
      <c r="C70" s="155" t="s">
        <v>137</v>
      </c>
      <c r="D70" s="158"/>
      <c r="E70" s="158"/>
      <c r="F70" s="158"/>
      <c r="G70" s="158"/>
      <c r="H70" s="256"/>
      <c r="I70" s="158"/>
      <c r="J70" s="159"/>
      <c r="K70" s="135"/>
      <c r="L70" s="135"/>
      <c r="M70" s="135"/>
      <c r="N70" s="135"/>
      <c r="O70" s="135"/>
      <c r="P70" s="135"/>
      <c r="Q70" s="135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</row>
    <row r="71" spans="1:53" hidden="1" x14ac:dyDescent="0.25">
      <c r="A71" s="153">
        <v>111</v>
      </c>
      <c r="B71" s="162" t="s">
        <v>59</v>
      </c>
      <c r="C71" s="155" t="s">
        <v>60</v>
      </c>
      <c r="D71" s="158"/>
      <c r="E71" s="158"/>
      <c r="F71" s="158"/>
      <c r="G71" s="158"/>
      <c r="H71" s="256"/>
      <c r="I71" s="158"/>
      <c r="J71" s="159"/>
      <c r="K71" s="135"/>
      <c r="L71" s="135"/>
      <c r="M71" s="135"/>
      <c r="N71" s="135"/>
      <c r="O71" s="135"/>
      <c r="P71" s="135"/>
      <c r="Q71" s="135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</row>
    <row r="72" spans="1:53" hidden="1" x14ac:dyDescent="0.25">
      <c r="A72" s="153">
        <v>111</v>
      </c>
      <c r="B72" s="162" t="s">
        <v>61</v>
      </c>
      <c r="C72" s="155" t="s">
        <v>62</v>
      </c>
      <c r="D72" s="158"/>
      <c r="E72" s="158"/>
      <c r="F72" s="158"/>
      <c r="G72" s="158"/>
      <c r="H72" s="256"/>
      <c r="I72" s="158"/>
      <c r="J72" s="159"/>
      <c r="K72" s="135"/>
      <c r="L72" s="135"/>
      <c r="M72" s="135"/>
      <c r="N72" s="135"/>
      <c r="O72" s="135"/>
      <c r="P72" s="135"/>
      <c r="Q72" s="135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</row>
    <row r="73" spans="1:53" hidden="1" x14ac:dyDescent="0.25">
      <c r="A73" s="153">
        <v>111</v>
      </c>
      <c r="B73" s="162" t="s">
        <v>136</v>
      </c>
      <c r="C73" s="155" t="s">
        <v>132</v>
      </c>
      <c r="D73" s="158"/>
      <c r="E73" s="158"/>
      <c r="F73" s="158"/>
      <c r="G73" s="158"/>
      <c r="H73" s="256"/>
      <c r="I73" s="158"/>
      <c r="J73" s="159"/>
      <c r="K73" s="135"/>
      <c r="L73" s="135"/>
      <c r="M73" s="135"/>
      <c r="N73" s="135"/>
      <c r="O73" s="135"/>
      <c r="P73" s="135"/>
      <c r="Q73" s="135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</row>
    <row r="74" spans="1:53" hidden="1" x14ac:dyDescent="0.25">
      <c r="A74" s="153">
        <v>111</v>
      </c>
      <c r="B74" s="162" t="s">
        <v>63</v>
      </c>
      <c r="C74" s="155" t="s">
        <v>64</v>
      </c>
      <c r="D74" s="158"/>
      <c r="E74" s="158"/>
      <c r="F74" s="158"/>
      <c r="G74" s="158"/>
      <c r="H74" s="256"/>
      <c r="I74" s="158"/>
      <c r="J74" s="159"/>
      <c r="K74" s="135"/>
      <c r="L74" s="135"/>
      <c r="M74" s="135"/>
      <c r="N74" s="135"/>
      <c r="O74" s="135"/>
      <c r="P74" s="135"/>
      <c r="Q74" s="135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</row>
    <row r="75" spans="1:53" hidden="1" x14ac:dyDescent="0.25">
      <c r="A75" s="153">
        <v>111</v>
      </c>
      <c r="B75" s="162" t="s">
        <v>65</v>
      </c>
      <c r="C75" s="155" t="s">
        <v>22</v>
      </c>
      <c r="D75" s="158"/>
      <c r="E75" s="158"/>
      <c r="F75" s="158"/>
      <c r="G75" s="158"/>
      <c r="H75" s="256"/>
      <c r="I75" s="158"/>
      <c r="J75" s="159"/>
      <c r="K75" s="135"/>
      <c r="L75" s="135"/>
      <c r="M75" s="135"/>
      <c r="N75" s="135"/>
      <c r="O75" s="135"/>
      <c r="P75" s="135"/>
      <c r="Q75" s="135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</row>
    <row r="76" spans="1:53" hidden="1" x14ac:dyDescent="0.25">
      <c r="A76" s="153">
        <v>111</v>
      </c>
      <c r="B76" s="162" t="s">
        <v>140</v>
      </c>
      <c r="C76" s="155" t="s">
        <v>66</v>
      </c>
      <c r="D76" s="158"/>
      <c r="E76" s="158"/>
      <c r="F76" s="158"/>
      <c r="G76" s="158"/>
      <c r="H76" s="256"/>
      <c r="I76" s="158"/>
      <c r="J76" s="159"/>
      <c r="K76" s="135"/>
      <c r="L76" s="135"/>
      <c r="M76" s="135"/>
      <c r="N76" s="135"/>
      <c r="O76" s="135"/>
      <c r="P76" s="135"/>
      <c r="Q76" s="135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</row>
    <row r="77" spans="1:53" hidden="1" x14ac:dyDescent="0.25">
      <c r="A77" s="153">
        <v>111</v>
      </c>
      <c r="B77" s="162" t="s">
        <v>67</v>
      </c>
      <c r="C77" s="155" t="s">
        <v>68</v>
      </c>
      <c r="D77" s="158"/>
      <c r="E77" s="158"/>
      <c r="F77" s="158"/>
      <c r="G77" s="158"/>
      <c r="H77" s="256"/>
      <c r="I77" s="158"/>
      <c r="J77" s="159"/>
      <c r="K77" s="135"/>
      <c r="L77" s="135"/>
      <c r="M77" s="135"/>
      <c r="N77" s="135"/>
      <c r="O77" s="135"/>
      <c r="P77" s="135"/>
      <c r="Q77" s="135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</row>
    <row r="78" spans="1:53" hidden="1" x14ac:dyDescent="0.25">
      <c r="A78" s="153">
        <v>111</v>
      </c>
      <c r="B78" s="162" t="s">
        <v>69</v>
      </c>
      <c r="C78" s="155" t="s">
        <v>70</v>
      </c>
      <c r="D78" s="158"/>
      <c r="E78" s="158"/>
      <c r="F78" s="158"/>
      <c r="G78" s="158"/>
      <c r="H78" s="256"/>
      <c r="I78" s="158"/>
      <c r="J78" s="159"/>
      <c r="K78" s="135"/>
      <c r="L78" s="135"/>
      <c r="M78" s="135"/>
      <c r="N78" s="135"/>
      <c r="O78" s="135"/>
      <c r="P78" s="135"/>
      <c r="Q78" s="135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</row>
    <row r="79" spans="1:53" hidden="1" x14ac:dyDescent="0.25">
      <c r="A79" s="153">
        <v>111</v>
      </c>
      <c r="B79" s="162" t="s">
        <v>246</v>
      </c>
      <c r="C79" s="155" t="s">
        <v>247</v>
      </c>
      <c r="D79" s="158"/>
      <c r="E79" s="158"/>
      <c r="F79" s="158"/>
      <c r="G79" s="158"/>
      <c r="H79" s="256"/>
      <c r="I79" s="158"/>
      <c r="J79" s="159"/>
      <c r="K79" s="135"/>
      <c r="L79" s="135"/>
      <c r="M79" s="135"/>
      <c r="N79" s="135"/>
      <c r="O79" s="135"/>
      <c r="P79" s="135"/>
      <c r="Q79" s="135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</row>
    <row r="80" spans="1:53" hidden="1" x14ac:dyDescent="0.25">
      <c r="A80" s="153">
        <v>111</v>
      </c>
      <c r="B80" s="162" t="s">
        <v>175</v>
      </c>
      <c r="C80" s="155" t="s">
        <v>176</v>
      </c>
      <c r="D80" s="158"/>
      <c r="E80" s="158"/>
      <c r="F80" s="158"/>
      <c r="G80" s="158"/>
      <c r="H80" s="256"/>
      <c r="I80" s="158"/>
      <c r="J80" s="159"/>
      <c r="K80" s="135"/>
      <c r="L80" s="135"/>
      <c r="M80" s="135"/>
      <c r="N80" s="135"/>
      <c r="O80" s="135"/>
      <c r="P80" s="135"/>
      <c r="Q80" s="135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</row>
    <row r="81" spans="1:53" ht="16.5" hidden="1" thickBot="1" x14ac:dyDescent="0.3">
      <c r="A81" s="163">
        <v>111</v>
      </c>
      <c r="B81" s="164" t="s">
        <v>143</v>
      </c>
      <c r="C81" s="165" t="s">
        <v>71</v>
      </c>
      <c r="D81" s="167"/>
      <c r="E81" s="167"/>
      <c r="F81" s="167"/>
      <c r="G81" s="167"/>
      <c r="H81" s="258"/>
      <c r="I81" s="167"/>
      <c r="J81" s="168"/>
      <c r="K81" s="135"/>
      <c r="L81" s="135"/>
      <c r="M81" s="135"/>
      <c r="N81" s="135"/>
      <c r="O81" s="135"/>
      <c r="P81" s="135"/>
      <c r="Q81" s="135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</row>
    <row r="82" spans="1:53" ht="16.5" thickBot="1" x14ac:dyDescent="0.3">
      <c r="A82" s="169"/>
      <c r="B82" s="170"/>
      <c r="C82" s="145"/>
      <c r="D82" s="146"/>
      <c r="E82" s="146"/>
      <c r="F82" s="146"/>
      <c r="G82" s="146"/>
      <c r="H82" s="197"/>
      <c r="I82" s="146"/>
      <c r="J82" s="147"/>
      <c r="K82" s="135"/>
      <c r="L82" s="135"/>
      <c r="M82" s="135"/>
      <c r="N82" s="135"/>
      <c r="O82" s="135"/>
      <c r="P82" s="135"/>
      <c r="Q82" s="135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</row>
    <row r="83" spans="1:53" x14ac:dyDescent="0.25">
      <c r="A83" s="237"/>
      <c r="B83" s="296" t="s">
        <v>23</v>
      </c>
      <c r="C83" s="245" t="s">
        <v>182</v>
      </c>
      <c r="D83" s="239">
        <f t="shared" ref="D83:J83" si="0">SUM(D85:D193)</f>
        <v>294241.84000000008</v>
      </c>
      <c r="E83" s="290">
        <f t="shared" si="0"/>
        <v>318598</v>
      </c>
      <c r="F83" s="244">
        <f t="shared" si="0"/>
        <v>335677</v>
      </c>
      <c r="G83" s="289">
        <f t="shared" si="0"/>
        <v>324613.83999999997</v>
      </c>
      <c r="H83" s="272">
        <f t="shared" si="0"/>
        <v>365104</v>
      </c>
      <c r="I83" s="244">
        <f t="shared" si="0"/>
        <v>365104</v>
      </c>
      <c r="J83" s="292">
        <f t="shared" si="0"/>
        <v>365104</v>
      </c>
      <c r="K83" s="135"/>
      <c r="L83" s="171"/>
      <c r="M83" s="135"/>
      <c r="N83" s="135"/>
      <c r="O83" s="135"/>
      <c r="P83" s="135"/>
      <c r="Q83" s="135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</row>
    <row r="84" spans="1:53" x14ac:dyDescent="0.25">
      <c r="A84" s="153"/>
      <c r="B84" s="223"/>
      <c r="C84" s="177"/>
      <c r="D84" s="157"/>
      <c r="E84" s="294"/>
      <c r="F84" s="157"/>
      <c r="G84" s="294"/>
      <c r="H84" s="261"/>
      <c r="I84" s="157"/>
      <c r="J84" s="295"/>
      <c r="K84" s="135"/>
      <c r="L84" s="146"/>
      <c r="M84" s="135"/>
      <c r="N84" s="135"/>
      <c r="O84" s="135"/>
      <c r="P84" s="135"/>
      <c r="Q84" s="135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</row>
    <row r="85" spans="1:53" x14ac:dyDescent="0.25">
      <c r="A85" s="153">
        <v>111</v>
      </c>
      <c r="B85" s="298" t="s">
        <v>31</v>
      </c>
      <c r="C85" s="177" t="s">
        <v>72</v>
      </c>
      <c r="D85" s="175">
        <v>133320.94</v>
      </c>
      <c r="E85" s="338">
        <f>181500-22200-2045-6667-1704</f>
        <v>148884</v>
      </c>
      <c r="F85" s="176">
        <v>157107</v>
      </c>
      <c r="G85" s="339">
        <v>157107.07</v>
      </c>
      <c r="H85" s="259">
        <f>179624+361</f>
        <v>179985</v>
      </c>
      <c r="I85" s="176">
        <f>179624+361</f>
        <v>179985</v>
      </c>
      <c r="J85" s="372">
        <f>179624+361</f>
        <v>179985</v>
      </c>
      <c r="K85" s="135"/>
      <c r="L85" s="128">
        <f>181500-H85</f>
        <v>1515</v>
      </c>
      <c r="M85" s="172"/>
      <c r="N85" s="135"/>
      <c r="O85" s="135"/>
      <c r="P85" s="135"/>
      <c r="Q85" s="135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</row>
    <row r="86" spans="1:53" x14ac:dyDescent="0.25">
      <c r="A86" s="173">
        <v>111</v>
      </c>
      <c r="B86" s="297" t="s">
        <v>31</v>
      </c>
      <c r="C86" s="174" t="s">
        <v>436</v>
      </c>
      <c r="D86" s="175">
        <v>0</v>
      </c>
      <c r="E86" s="338">
        <v>0</v>
      </c>
      <c r="F86" s="176">
        <v>1382</v>
      </c>
      <c r="G86" s="339">
        <v>0</v>
      </c>
      <c r="H86" s="259">
        <v>0</v>
      </c>
      <c r="I86" s="176">
        <v>0</v>
      </c>
      <c r="J86" s="372">
        <v>0</v>
      </c>
      <c r="K86" s="135"/>
      <c r="L86" s="128">
        <f>L85*2</f>
        <v>3030</v>
      </c>
      <c r="M86" s="172"/>
      <c r="N86" s="135"/>
      <c r="O86" s="135"/>
      <c r="P86" s="135"/>
      <c r="Q86" s="135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</row>
    <row r="87" spans="1:53" x14ac:dyDescent="0.25">
      <c r="A87" s="173">
        <v>131</v>
      </c>
      <c r="B87" s="297" t="s">
        <v>31</v>
      </c>
      <c r="C87" s="174" t="s">
        <v>409</v>
      </c>
      <c r="D87" s="175">
        <v>0</v>
      </c>
      <c r="E87" s="338">
        <v>628</v>
      </c>
      <c r="F87" s="176">
        <v>0</v>
      </c>
      <c r="G87" s="339">
        <v>0</v>
      </c>
      <c r="H87" s="259">
        <v>1383</v>
      </c>
      <c r="I87" s="176">
        <v>1383</v>
      </c>
      <c r="J87" s="372">
        <v>1383</v>
      </c>
      <c r="K87" s="135"/>
      <c r="L87" s="128">
        <f>L86/12</f>
        <v>252.5</v>
      </c>
      <c r="M87" s="172"/>
      <c r="N87" s="135"/>
      <c r="O87" s="135"/>
      <c r="P87" s="135"/>
      <c r="Q87" s="135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</row>
    <row r="88" spans="1:53" hidden="1" x14ac:dyDescent="0.25">
      <c r="A88" s="153">
        <v>41</v>
      </c>
      <c r="B88" s="298" t="s">
        <v>31</v>
      </c>
      <c r="C88" s="177" t="s">
        <v>72</v>
      </c>
      <c r="D88" s="157">
        <v>0</v>
      </c>
      <c r="E88" s="348">
        <v>0</v>
      </c>
      <c r="F88" s="178">
        <v>0</v>
      </c>
      <c r="G88" s="294">
        <v>0</v>
      </c>
      <c r="H88" s="260"/>
      <c r="I88" s="178"/>
      <c r="J88" s="373"/>
      <c r="K88" s="135"/>
      <c r="L88" s="172"/>
      <c r="M88" s="172"/>
      <c r="N88" s="135"/>
      <c r="O88" s="135"/>
      <c r="P88" s="135"/>
      <c r="Q88" s="135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</row>
    <row r="89" spans="1:53" x14ac:dyDescent="0.25">
      <c r="A89" s="153">
        <v>111</v>
      </c>
      <c r="B89" s="298" t="s">
        <v>33</v>
      </c>
      <c r="C89" s="177" t="s">
        <v>27</v>
      </c>
      <c r="D89" s="157">
        <v>6716.5</v>
      </c>
      <c r="E89" s="348">
        <v>7232</v>
      </c>
      <c r="F89" s="178">
        <v>7145</v>
      </c>
      <c r="G89" s="294">
        <v>7144.5</v>
      </c>
      <c r="H89" s="260">
        <v>7346</v>
      </c>
      <c r="I89" s="178">
        <v>7346</v>
      </c>
      <c r="J89" s="373">
        <v>7346</v>
      </c>
      <c r="K89" s="135"/>
      <c r="L89" s="135"/>
      <c r="M89" s="179"/>
      <c r="N89" s="135"/>
      <c r="O89" s="135"/>
      <c r="P89" s="135"/>
      <c r="Q89" s="135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</row>
    <row r="90" spans="1:53" x14ac:dyDescent="0.25">
      <c r="A90" s="153">
        <v>111</v>
      </c>
      <c r="B90" s="298" t="s">
        <v>98</v>
      </c>
      <c r="C90" s="177" t="s">
        <v>100</v>
      </c>
      <c r="D90" s="157">
        <v>7264.77</v>
      </c>
      <c r="E90" s="348">
        <v>7549</v>
      </c>
      <c r="F90" s="178">
        <v>9210</v>
      </c>
      <c r="G90" s="294">
        <v>9209.85</v>
      </c>
      <c r="H90" s="260">
        <f>12825+33</f>
        <v>12858</v>
      </c>
      <c r="I90" s="178">
        <f>12825+33</f>
        <v>12858</v>
      </c>
      <c r="J90" s="373">
        <f>12825+33</f>
        <v>12858</v>
      </c>
      <c r="K90" s="135"/>
      <c r="L90" s="135"/>
      <c r="M90" s="135"/>
      <c r="N90" s="135"/>
      <c r="O90" s="135"/>
      <c r="P90" s="135"/>
      <c r="Q90" s="135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</row>
    <row r="91" spans="1:53" x14ac:dyDescent="0.25">
      <c r="A91" s="153">
        <v>111</v>
      </c>
      <c r="B91" s="298" t="s">
        <v>99</v>
      </c>
      <c r="C91" s="177" t="s">
        <v>101</v>
      </c>
      <c r="D91" s="157">
        <v>2249.04</v>
      </c>
      <c r="E91" s="348">
        <v>2360</v>
      </c>
      <c r="F91" s="178">
        <v>2324</v>
      </c>
      <c r="G91" s="294">
        <v>2324.11</v>
      </c>
      <c r="H91" s="260">
        <v>2292</v>
      </c>
      <c r="I91" s="178">
        <v>2292</v>
      </c>
      <c r="J91" s="373">
        <v>2292</v>
      </c>
      <c r="K91" s="135"/>
      <c r="L91" s="135"/>
      <c r="M91" s="135"/>
      <c r="N91" s="135"/>
      <c r="O91" s="135"/>
      <c r="P91" s="135"/>
      <c r="Q91" s="135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</row>
    <row r="92" spans="1:53" x14ac:dyDescent="0.25">
      <c r="A92" s="153">
        <v>111</v>
      </c>
      <c r="B92" s="298" t="s">
        <v>138</v>
      </c>
      <c r="C92" s="177" t="s">
        <v>108</v>
      </c>
      <c r="D92" s="157">
        <v>3041.29</v>
      </c>
      <c r="E92" s="348">
        <v>3638</v>
      </c>
      <c r="F92" s="178">
        <v>3669</v>
      </c>
      <c r="G92" s="294">
        <v>3668.57</v>
      </c>
      <c r="H92" s="260">
        <v>3887</v>
      </c>
      <c r="I92" s="178">
        <v>3887</v>
      </c>
      <c r="J92" s="373">
        <v>3887</v>
      </c>
      <c r="K92" s="135"/>
      <c r="L92" s="135"/>
      <c r="M92" s="135"/>
      <c r="N92" s="116"/>
      <c r="O92" s="135"/>
      <c r="P92" s="135"/>
      <c r="Q92" s="135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</row>
    <row r="93" spans="1:53" x14ac:dyDescent="0.25">
      <c r="A93" s="153">
        <v>111</v>
      </c>
      <c r="B93" s="298" t="s">
        <v>105</v>
      </c>
      <c r="C93" s="177" t="s">
        <v>109</v>
      </c>
      <c r="D93" s="157">
        <v>0</v>
      </c>
      <c r="E93" s="348">
        <v>0</v>
      </c>
      <c r="F93" s="178">
        <v>0</v>
      </c>
      <c r="G93" s="294">
        <v>0</v>
      </c>
      <c r="H93" s="260">
        <v>0</v>
      </c>
      <c r="I93" s="178">
        <v>0</v>
      </c>
      <c r="J93" s="373">
        <v>0</v>
      </c>
      <c r="K93" s="135"/>
      <c r="L93" s="135"/>
      <c r="M93" s="135"/>
      <c r="N93" s="116"/>
      <c r="O93" s="135"/>
      <c r="P93" s="135"/>
      <c r="Q93" s="172">
        <f>H100+H104+H108+H110+H112+H114+H116+H119</f>
        <v>671</v>
      </c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</row>
    <row r="94" spans="1:53" x14ac:dyDescent="0.25">
      <c r="A94" s="153">
        <v>111</v>
      </c>
      <c r="B94" s="298" t="s">
        <v>106</v>
      </c>
      <c r="C94" s="177" t="s">
        <v>110</v>
      </c>
      <c r="D94" s="157">
        <v>157.80000000000001</v>
      </c>
      <c r="E94" s="348">
        <v>0</v>
      </c>
      <c r="F94" s="178">
        <v>0</v>
      </c>
      <c r="G94" s="294">
        <v>0</v>
      </c>
      <c r="H94" s="260">
        <v>0</v>
      </c>
      <c r="I94" s="178">
        <v>0</v>
      </c>
      <c r="J94" s="373">
        <v>0</v>
      </c>
      <c r="K94" s="135"/>
      <c r="L94" s="135"/>
      <c r="M94" s="135"/>
      <c r="N94" s="116"/>
      <c r="O94" s="135"/>
      <c r="P94" s="135"/>
      <c r="Q94" s="135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</row>
    <row r="95" spans="1:53" x14ac:dyDescent="0.25">
      <c r="A95" s="153">
        <v>111</v>
      </c>
      <c r="B95" s="298" t="s">
        <v>107</v>
      </c>
      <c r="C95" s="177" t="s">
        <v>111</v>
      </c>
      <c r="D95" s="157">
        <v>5685.32</v>
      </c>
      <c r="E95" s="348">
        <v>6939</v>
      </c>
      <c r="F95" s="178">
        <v>6911</v>
      </c>
      <c r="G95" s="294">
        <v>6910.72</v>
      </c>
      <c r="H95" s="260">
        <v>7322</v>
      </c>
      <c r="I95" s="178">
        <v>7322</v>
      </c>
      <c r="J95" s="373">
        <v>7322</v>
      </c>
      <c r="K95" s="135"/>
      <c r="L95" s="135"/>
      <c r="M95" s="135"/>
      <c r="N95" s="116"/>
      <c r="O95" s="135"/>
      <c r="P95" s="135"/>
      <c r="Q95" s="135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</row>
    <row r="96" spans="1:53" x14ac:dyDescent="0.25">
      <c r="A96" s="153">
        <v>111</v>
      </c>
      <c r="B96" s="298" t="s">
        <v>173</v>
      </c>
      <c r="C96" s="177" t="s">
        <v>174</v>
      </c>
      <c r="D96" s="157">
        <v>122.33</v>
      </c>
      <c r="E96" s="348">
        <v>0</v>
      </c>
      <c r="F96" s="178">
        <v>0</v>
      </c>
      <c r="G96" s="294">
        <v>0</v>
      </c>
      <c r="H96" s="260">
        <v>0</v>
      </c>
      <c r="I96" s="178">
        <v>0</v>
      </c>
      <c r="J96" s="373">
        <v>0</v>
      </c>
      <c r="K96" s="172"/>
      <c r="L96" s="135"/>
      <c r="M96" s="135"/>
      <c r="N96" s="116"/>
      <c r="O96" s="135"/>
      <c r="P96" s="135"/>
      <c r="Q96" s="135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</row>
    <row r="97" spans="1:53" x14ac:dyDescent="0.25">
      <c r="A97" s="153">
        <v>111</v>
      </c>
      <c r="B97" s="298" t="s">
        <v>259</v>
      </c>
      <c r="C97" s="177" t="s">
        <v>8</v>
      </c>
      <c r="D97" s="157">
        <v>11085</v>
      </c>
      <c r="E97" s="348">
        <v>10000</v>
      </c>
      <c r="F97" s="178">
        <f>11192+2423</f>
        <v>13615</v>
      </c>
      <c r="G97" s="294">
        <v>13614.75</v>
      </c>
      <c r="H97" s="260">
        <v>11000</v>
      </c>
      <c r="I97" s="178">
        <v>11000</v>
      </c>
      <c r="J97" s="373">
        <v>11000</v>
      </c>
      <c r="K97" s="172"/>
      <c r="L97" s="135"/>
      <c r="M97" s="135"/>
      <c r="N97" s="116"/>
      <c r="O97" s="135"/>
      <c r="P97" s="135"/>
      <c r="Q97" s="135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</row>
    <row r="98" spans="1:53" x14ac:dyDescent="0.25">
      <c r="A98" s="153">
        <v>111</v>
      </c>
      <c r="B98" s="298" t="s">
        <v>260</v>
      </c>
      <c r="C98" s="177" t="s">
        <v>249</v>
      </c>
      <c r="D98" s="157">
        <v>5292.5</v>
      </c>
      <c r="E98" s="348">
        <v>0</v>
      </c>
      <c r="F98" s="178">
        <v>0</v>
      </c>
      <c r="G98" s="294">
        <v>0</v>
      </c>
      <c r="H98" s="260">
        <v>0</v>
      </c>
      <c r="I98" s="178">
        <v>0</v>
      </c>
      <c r="J98" s="373">
        <v>0</v>
      </c>
      <c r="K98" s="172"/>
      <c r="L98" s="180">
        <v>610</v>
      </c>
      <c r="M98" s="179">
        <f>188934+1704</f>
        <v>190638</v>
      </c>
      <c r="N98" s="116"/>
      <c r="O98" s="135"/>
      <c r="P98" s="135"/>
      <c r="Q98" s="135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</row>
    <row r="99" spans="1:53" x14ac:dyDescent="0.25">
      <c r="A99" s="153">
        <v>111</v>
      </c>
      <c r="B99" s="298" t="s">
        <v>113</v>
      </c>
      <c r="C99" s="177" t="s">
        <v>9</v>
      </c>
      <c r="D99" s="157">
        <v>9539.25</v>
      </c>
      <c r="E99" s="348">
        <v>8100</v>
      </c>
      <c r="F99" s="178">
        <v>9703</v>
      </c>
      <c r="G99" s="294">
        <v>9702.85</v>
      </c>
      <c r="H99" s="260">
        <v>10168</v>
      </c>
      <c r="I99" s="178">
        <v>10168</v>
      </c>
      <c r="J99" s="373">
        <v>10168</v>
      </c>
      <c r="K99" s="172"/>
      <c r="L99" s="135"/>
      <c r="M99" s="121">
        <f>188934+1704</f>
        <v>190638</v>
      </c>
      <c r="N99" s="135"/>
      <c r="O99" s="135"/>
      <c r="P99" s="135"/>
      <c r="Q99" s="135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</row>
    <row r="100" spans="1:53" x14ac:dyDescent="0.25">
      <c r="A100" s="153">
        <v>111</v>
      </c>
      <c r="B100" s="298" t="s">
        <v>331</v>
      </c>
      <c r="C100" s="177" t="s">
        <v>332</v>
      </c>
      <c r="D100" s="157">
        <v>77.3</v>
      </c>
      <c r="E100" s="348">
        <v>100</v>
      </c>
      <c r="F100" s="178">
        <v>79</v>
      </c>
      <c r="G100" s="294">
        <v>78.64</v>
      </c>
      <c r="H100" s="260">
        <v>124</v>
      </c>
      <c r="I100" s="178">
        <v>124</v>
      </c>
      <c r="J100" s="373">
        <v>124</v>
      </c>
      <c r="K100" s="172"/>
      <c r="L100" s="135"/>
      <c r="M100" s="179">
        <v>52837</v>
      </c>
      <c r="N100" s="135"/>
      <c r="O100" s="135"/>
      <c r="P100" s="135"/>
      <c r="Q100" s="135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</row>
    <row r="101" spans="1:53" hidden="1" x14ac:dyDescent="0.25">
      <c r="A101" s="153">
        <v>111</v>
      </c>
      <c r="B101" s="298" t="s">
        <v>113</v>
      </c>
      <c r="C101" s="177" t="s">
        <v>274</v>
      </c>
      <c r="D101" s="157">
        <v>0</v>
      </c>
      <c r="E101" s="348">
        <v>0</v>
      </c>
      <c r="F101" s="178">
        <v>0</v>
      </c>
      <c r="G101" s="294">
        <v>0</v>
      </c>
      <c r="H101" s="260">
        <v>0</v>
      </c>
      <c r="I101" s="178">
        <v>0</v>
      </c>
      <c r="J101" s="373">
        <v>0</v>
      </c>
      <c r="K101" s="172"/>
      <c r="L101" s="135"/>
      <c r="M101" s="179">
        <v>17870</v>
      </c>
      <c r="N101" s="135"/>
      <c r="O101" s="135"/>
      <c r="P101" s="135"/>
      <c r="Q101" s="135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</row>
    <row r="102" spans="1:53" hidden="1" x14ac:dyDescent="0.25">
      <c r="A102" s="153" t="s">
        <v>289</v>
      </c>
      <c r="B102" s="298" t="s">
        <v>282</v>
      </c>
      <c r="C102" s="177" t="s">
        <v>274</v>
      </c>
      <c r="D102" s="157">
        <v>0</v>
      </c>
      <c r="E102" s="348">
        <v>0</v>
      </c>
      <c r="F102" s="178">
        <v>0</v>
      </c>
      <c r="G102" s="294">
        <v>0</v>
      </c>
      <c r="H102" s="260">
        <v>0</v>
      </c>
      <c r="I102" s="178">
        <v>0</v>
      </c>
      <c r="J102" s="373">
        <v>0</v>
      </c>
      <c r="K102" s="172"/>
      <c r="L102" s="135"/>
      <c r="M102" s="121">
        <f>SUM(M98:M101)</f>
        <v>451983</v>
      </c>
      <c r="N102" s="135">
        <v>448575</v>
      </c>
      <c r="O102" s="172">
        <f>N102-M102</f>
        <v>-3408</v>
      </c>
      <c r="P102" s="135">
        <f>O102/2</f>
        <v>-1704</v>
      </c>
      <c r="Q102" s="135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</row>
    <row r="103" spans="1:53" x14ac:dyDescent="0.25">
      <c r="A103" s="153">
        <v>111</v>
      </c>
      <c r="B103" s="298" t="s">
        <v>114</v>
      </c>
      <c r="C103" s="177" t="s">
        <v>34</v>
      </c>
      <c r="D103" s="157">
        <v>7741.83</v>
      </c>
      <c r="E103" s="348">
        <f>14322-2220+415</f>
        <v>12517</v>
      </c>
      <c r="F103" s="178">
        <v>10210</v>
      </c>
      <c r="G103" s="294">
        <v>10209.85</v>
      </c>
      <c r="H103" s="260">
        <v>14125</v>
      </c>
      <c r="I103" s="178">
        <v>14125</v>
      </c>
      <c r="J103" s="373">
        <v>14125</v>
      </c>
      <c r="K103" s="135"/>
      <c r="L103" s="172"/>
      <c r="N103" s="135"/>
      <c r="O103" s="135"/>
      <c r="P103" s="135"/>
      <c r="Q103" s="135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</row>
    <row r="104" spans="1:53" x14ac:dyDescent="0.25">
      <c r="A104" s="153">
        <v>111</v>
      </c>
      <c r="B104" s="298" t="s">
        <v>334</v>
      </c>
      <c r="C104" s="177" t="s">
        <v>335</v>
      </c>
      <c r="D104" s="157">
        <v>51.9</v>
      </c>
      <c r="E104" s="348">
        <v>70</v>
      </c>
      <c r="F104" s="178">
        <v>83</v>
      </c>
      <c r="G104" s="294">
        <v>83.19</v>
      </c>
      <c r="H104" s="260">
        <v>68</v>
      </c>
      <c r="I104" s="178">
        <v>68</v>
      </c>
      <c r="J104" s="373">
        <v>68</v>
      </c>
      <c r="K104" s="135"/>
      <c r="L104" s="180">
        <v>620</v>
      </c>
      <c r="M104" s="179">
        <f>74218-1704</f>
        <v>72514</v>
      </c>
      <c r="N104" s="135"/>
      <c r="O104" s="135"/>
      <c r="P104" s="135"/>
      <c r="Q104" s="135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</row>
    <row r="105" spans="1:53" x14ac:dyDescent="0.25">
      <c r="A105" s="153">
        <v>111</v>
      </c>
      <c r="B105" s="298" t="s">
        <v>114</v>
      </c>
      <c r="C105" s="177" t="s">
        <v>275</v>
      </c>
      <c r="D105" s="157">
        <v>0</v>
      </c>
      <c r="E105" s="348">
        <v>0</v>
      </c>
      <c r="F105" s="178">
        <v>0</v>
      </c>
      <c r="G105" s="294">
        <v>0</v>
      </c>
      <c r="H105" s="260">
        <v>0</v>
      </c>
      <c r="I105" s="178">
        <v>0</v>
      </c>
      <c r="J105" s="373">
        <v>0</v>
      </c>
      <c r="K105" s="135"/>
      <c r="L105" s="135"/>
      <c r="M105" s="179">
        <f>74217-1704</f>
        <v>72513</v>
      </c>
      <c r="N105" s="135"/>
      <c r="O105" s="135"/>
      <c r="P105" s="124"/>
      <c r="Q105" s="135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</row>
    <row r="106" spans="1:53" x14ac:dyDescent="0.25">
      <c r="A106" s="153" t="s">
        <v>289</v>
      </c>
      <c r="B106" s="298" t="s">
        <v>283</v>
      </c>
      <c r="C106" s="177" t="s">
        <v>275</v>
      </c>
      <c r="D106" s="157">
        <v>0</v>
      </c>
      <c r="E106" s="348">
        <v>0</v>
      </c>
      <c r="F106" s="178">
        <v>0</v>
      </c>
      <c r="G106" s="294">
        <v>0</v>
      </c>
      <c r="H106" s="260">
        <v>0</v>
      </c>
      <c r="I106" s="178">
        <v>0</v>
      </c>
      <c r="J106" s="373">
        <v>0</v>
      </c>
      <c r="K106" s="135"/>
      <c r="L106" s="135"/>
      <c r="M106" s="179">
        <v>18467</v>
      </c>
      <c r="N106" s="135"/>
      <c r="O106" s="135"/>
      <c r="P106" s="124"/>
      <c r="Q106" s="135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</row>
    <row r="107" spans="1:53" x14ac:dyDescent="0.25">
      <c r="A107" s="153">
        <v>111</v>
      </c>
      <c r="B107" s="298" t="s">
        <v>337</v>
      </c>
      <c r="C107" s="177" t="s">
        <v>11</v>
      </c>
      <c r="D107" s="157">
        <v>2498.64</v>
      </c>
      <c r="E107" s="348">
        <f>3139-310</f>
        <v>2829</v>
      </c>
      <c r="F107" s="178">
        <v>2853</v>
      </c>
      <c r="G107" s="294">
        <v>2853.28</v>
      </c>
      <c r="H107" s="260">
        <v>3111</v>
      </c>
      <c r="I107" s="178">
        <v>3111</v>
      </c>
      <c r="J107" s="373">
        <v>3111</v>
      </c>
      <c r="K107" s="135"/>
      <c r="L107" s="135"/>
      <c r="M107" s="179">
        <v>4513</v>
      </c>
      <c r="N107" s="135"/>
      <c r="O107" s="135"/>
      <c r="P107" s="135"/>
      <c r="Q107" s="135"/>
      <c r="R107" s="74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</row>
    <row r="108" spans="1:53" x14ac:dyDescent="0.25">
      <c r="A108" s="153">
        <v>111</v>
      </c>
      <c r="B108" s="298" t="s">
        <v>338</v>
      </c>
      <c r="C108" s="177" t="s">
        <v>339</v>
      </c>
      <c r="D108" s="157">
        <v>18.09</v>
      </c>
      <c r="E108" s="348">
        <v>24</v>
      </c>
      <c r="F108" s="178">
        <v>23</v>
      </c>
      <c r="G108" s="294">
        <v>22.66</v>
      </c>
      <c r="H108" s="260">
        <v>27</v>
      </c>
      <c r="I108" s="178">
        <v>27</v>
      </c>
      <c r="J108" s="373">
        <v>27</v>
      </c>
      <c r="K108" s="135"/>
      <c r="L108" s="135"/>
      <c r="M108" s="179">
        <v>531</v>
      </c>
      <c r="N108" s="135"/>
      <c r="O108" s="135"/>
      <c r="P108" s="135"/>
      <c r="Q108" s="135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</row>
    <row r="109" spans="1:53" x14ac:dyDescent="0.25">
      <c r="A109" s="153">
        <v>111</v>
      </c>
      <c r="B109" s="298" t="s">
        <v>116</v>
      </c>
      <c r="C109" s="177" t="s">
        <v>12</v>
      </c>
      <c r="D109" s="157">
        <v>25018.75</v>
      </c>
      <c r="E109" s="348">
        <f>31391-3108</f>
        <v>28283</v>
      </c>
      <c r="F109" s="178">
        <v>28614</v>
      </c>
      <c r="G109" s="294">
        <v>28614.16</v>
      </c>
      <c r="H109" s="260">
        <v>31114</v>
      </c>
      <c r="I109" s="178">
        <v>31114</v>
      </c>
      <c r="J109" s="373">
        <v>31114</v>
      </c>
      <c r="K109" s="135"/>
      <c r="L109" s="135"/>
      <c r="M109" s="121">
        <f>SUM(M104:M108)</f>
        <v>168538</v>
      </c>
      <c r="N109" s="135">
        <v>171946</v>
      </c>
      <c r="O109" s="172">
        <f>N109-M109</f>
        <v>3408</v>
      </c>
      <c r="P109" s="135">
        <f>O109/2</f>
        <v>1704</v>
      </c>
      <c r="Q109" s="135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</row>
    <row r="110" spans="1:53" x14ac:dyDescent="0.25">
      <c r="A110" s="153">
        <v>111</v>
      </c>
      <c r="B110" s="298" t="s">
        <v>343</v>
      </c>
      <c r="C110" s="177" t="s">
        <v>344</v>
      </c>
      <c r="D110" s="157">
        <v>180.88</v>
      </c>
      <c r="E110" s="348">
        <v>239</v>
      </c>
      <c r="F110" s="178">
        <v>227</v>
      </c>
      <c r="G110" s="294">
        <v>226.56</v>
      </c>
      <c r="H110" s="260">
        <v>269</v>
      </c>
      <c r="I110" s="178">
        <v>269</v>
      </c>
      <c r="J110" s="373">
        <v>269</v>
      </c>
      <c r="K110" s="135"/>
      <c r="L110" s="135"/>
      <c r="M110" s="135"/>
      <c r="N110" s="135"/>
      <c r="O110" s="135"/>
      <c r="P110" s="135"/>
      <c r="Q110" s="135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</row>
    <row r="111" spans="1:53" x14ac:dyDescent="0.25">
      <c r="A111" s="153">
        <v>111</v>
      </c>
      <c r="B111" s="298" t="s">
        <v>35</v>
      </c>
      <c r="C111" s="177" t="s">
        <v>13</v>
      </c>
      <c r="D111" s="157">
        <v>1435.79</v>
      </c>
      <c r="E111" s="348">
        <f>1794-177</f>
        <v>1617</v>
      </c>
      <c r="F111" s="178">
        <v>1651</v>
      </c>
      <c r="G111" s="294">
        <v>1650.45</v>
      </c>
      <c r="H111" s="260">
        <v>1817</v>
      </c>
      <c r="I111" s="178">
        <v>1817</v>
      </c>
      <c r="J111" s="373">
        <v>1817</v>
      </c>
      <c r="K111" s="135"/>
      <c r="L111" s="180">
        <v>630</v>
      </c>
      <c r="M111" s="179">
        <v>52446</v>
      </c>
      <c r="N111" s="135"/>
      <c r="O111" s="135"/>
      <c r="P111" s="135"/>
      <c r="Q111" s="135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</row>
    <row r="112" spans="1:53" x14ac:dyDescent="0.25">
      <c r="A112" s="153">
        <v>111</v>
      </c>
      <c r="B112" s="298" t="s">
        <v>357</v>
      </c>
      <c r="C112" s="177" t="s">
        <v>356</v>
      </c>
      <c r="D112" s="157">
        <v>10.32</v>
      </c>
      <c r="E112" s="348">
        <v>14</v>
      </c>
      <c r="F112" s="178">
        <v>13</v>
      </c>
      <c r="G112" s="294">
        <v>12.95</v>
      </c>
      <c r="H112" s="260">
        <v>16</v>
      </c>
      <c r="I112" s="178">
        <v>16</v>
      </c>
      <c r="J112" s="373">
        <v>16</v>
      </c>
      <c r="K112" s="135"/>
      <c r="L112" s="135"/>
      <c r="M112" s="179">
        <v>52447</v>
      </c>
      <c r="N112" s="135"/>
      <c r="O112" s="135"/>
      <c r="P112" s="135"/>
      <c r="Q112" s="135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</row>
    <row r="113" spans="1:53" x14ac:dyDescent="0.25">
      <c r="A113" s="153">
        <v>111</v>
      </c>
      <c r="B113" s="298" t="s">
        <v>36</v>
      </c>
      <c r="C113" s="177" t="s">
        <v>14</v>
      </c>
      <c r="D113" s="157">
        <v>5191.96</v>
      </c>
      <c r="E113" s="348">
        <f>6727-666</f>
        <v>6061</v>
      </c>
      <c r="F113" s="178">
        <v>5920</v>
      </c>
      <c r="G113" s="294">
        <v>5920.42</v>
      </c>
      <c r="H113" s="260">
        <v>6428</v>
      </c>
      <c r="I113" s="178">
        <v>6428</v>
      </c>
      <c r="J113" s="373">
        <v>6428</v>
      </c>
      <c r="K113" s="135"/>
      <c r="L113" s="135"/>
      <c r="M113" s="179">
        <v>1291</v>
      </c>
      <c r="N113" s="135"/>
      <c r="O113" s="135"/>
      <c r="P113" s="135"/>
      <c r="Q113" s="135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</row>
    <row r="114" spans="1:53" x14ac:dyDescent="0.25">
      <c r="A114" s="153">
        <v>111</v>
      </c>
      <c r="B114" s="298" t="s">
        <v>346</v>
      </c>
      <c r="C114" s="177" t="s">
        <v>347</v>
      </c>
      <c r="D114" s="157">
        <v>38.76</v>
      </c>
      <c r="E114" s="348">
        <v>51</v>
      </c>
      <c r="F114" s="178">
        <v>48</v>
      </c>
      <c r="G114" s="294">
        <v>48.52</v>
      </c>
      <c r="H114" s="260">
        <v>57</v>
      </c>
      <c r="I114" s="178">
        <v>57</v>
      </c>
      <c r="J114" s="373">
        <v>57</v>
      </c>
      <c r="K114" s="135"/>
      <c r="L114" s="135"/>
      <c r="M114" s="179">
        <v>6527</v>
      </c>
      <c r="N114" s="135"/>
      <c r="O114" s="135"/>
      <c r="P114" s="135"/>
      <c r="Q114" s="135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</row>
    <row r="115" spans="1:53" x14ac:dyDescent="0.25">
      <c r="A115" s="153">
        <v>111</v>
      </c>
      <c r="B115" s="298" t="s">
        <v>38</v>
      </c>
      <c r="C115" s="177" t="s">
        <v>15</v>
      </c>
      <c r="D115" s="157">
        <v>1736.45</v>
      </c>
      <c r="E115" s="348">
        <f>2242-222</f>
        <v>2020</v>
      </c>
      <c r="F115" s="178">
        <v>1974</v>
      </c>
      <c r="G115" s="294">
        <v>1974.33</v>
      </c>
      <c r="H115" s="260">
        <v>1013</v>
      </c>
      <c r="I115" s="178">
        <v>1013</v>
      </c>
      <c r="J115" s="373">
        <v>1013</v>
      </c>
      <c r="K115" s="135"/>
      <c r="L115" s="135"/>
      <c r="M115" s="172">
        <f>SUM(M111:M114)</f>
        <v>112711</v>
      </c>
      <c r="N115" s="135">
        <v>112711</v>
      </c>
      <c r="O115" s="172">
        <f>N115-M115</f>
        <v>0</v>
      </c>
      <c r="P115" s="135">
        <f>O115/2</f>
        <v>0</v>
      </c>
      <c r="Q115" s="135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</row>
    <row r="116" spans="1:53" x14ac:dyDescent="0.25">
      <c r="A116" s="153">
        <v>111</v>
      </c>
      <c r="B116" s="298" t="s">
        <v>349</v>
      </c>
      <c r="C116" s="177" t="s">
        <v>350</v>
      </c>
      <c r="D116" s="157">
        <v>12.96</v>
      </c>
      <c r="E116" s="348">
        <v>17</v>
      </c>
      <c r="F116" s="178">
        <v>17</v>
      </c>
      <c r="G116" s="294">
        <v>16.170000000000002</v>
      </c>
      <c r="H116" s="260">
        <v>19</v>
      </c>
      <c r="I116" s="178">
        <v>19</v>
      </c>
      <c r="J116" s="373">
        <v>19</v>
      </c>
      <c r="K116" s="135"/>
      <c r="L116" s="135"/>
      <c r="M116" s="172"/>
      <c r="N116" s="135"/>
      <c r="O116" s="135"/>
      <c r="P116" s="135"/>
      <c r="Q116" s="135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</row>
    <row r="117" spans="1:53" x14ac:dyDescent="0.25">
      <c r="A117" s="153">
        <v>111</v>
      </c>
      <c r="B117" s="298" t="s">
        <v>39</v>
      </c>
      <c r="C117" s="177" t="s">
        <v>40</v>
      </c>
      <c r="D117" s="157">
        <v>0</v>
      </c>
      <c r="E117" s="348">
        <v>0</v>
      </c>
      <c r="F117" s="178">
        <v>0</v>
      </c>
      <c r="G117" s="294">
        <v>0</v>
      </c>
      <c r="H117" s="260">
        <v>0</v>
      </c>
      <c r="I117" s="178">
        <v>0</v>
      </c>
      <c r="J117" s="373">
        <v>0</v>
      </c>
      <c r="K117" s="135"/>
      <c r="L117" s="180">
        <v>640</v>
      </c>
      <c r="M117" s="179">
        <v>6000</v>
      </c>
      <c r="N117" s="179">
        <v>6000</v>
      </c>
      <c r="O117" s="172">
        <f>N117-M117</f>
        <v>0</v>
      </c>
      <c r="P117" s="135">
        <f>O117/2</f>
        <v>0</v>
      </c>
      <c r="Q117" s="135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</row>
    <row r="118" spans="1:53" x14ac:dyDescent="0.25">
      <c r="A118" s="153">
        <v>111</v>
      </c>
      <c r="B118" s="298" t="s">
        <v>37</v>
      </c>
      <c r="C118" s="177" t="s">
        <v>16</v>
      </c>
      <c r="D118" s="157">
        <v>8482.73</v>
      </c>
      <c r="E118" s="348">
        <f>10650-1055</f>
        <v>9595</v>
      </c>
      <c r="F118" s="178">
        <v>9708</v>
      </c>
      <c r="G118" s="294">
        <v>9707.76</v>
      </c>
      <c r="H118" s="260">
        <v>10556</v>
      </c>
      <c r="I118" s="178">
        <v>10556</v>
      </c>
      <c r="J118" s="373">
        <v>10556</v>
      </c>
      <c r="K118" s="135"/>
      <c r="L118" s="135"/>
      <c r="M118" s="135"/>
      <c r="N118" s="135"/>
      <c r="O118" s="135"/>
      <c r="P118" s="135"/>
      <c r="Q118" s="135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</row>
    <row r="119" spans="1:53" x14ac:dyDescent="0.25">
      <c r="A119" s="153">
        <v>111</v>
      </c>
      <c r="B119" s="298" t="s">
        <v>352</v>
      </c>
      <c r="C119" s="177" t="s">
        <v>353</v>
      </c>
      <c r="D119" s="157">
        <v>61.34</v>
      </c>
      <c r="E119" s="348">
        <v>81</v>
      </c>
      <c r="F119" s="178">
        <v>77</v>
      </c>
      <c r="G119" s="294">
        <v>76.86</v>
      </c>
      <c r="H119" s="260">
        <v>91</v>
      </c>
      <c r="I119" s="178">
        <v>91</v>
      </c>
      <c r="J119" s="373">
        <v>91</v>
      </c>
      <c r="K119" s="135"/>
      <c r="L119" s="135"/>
      <c r="M119" s="135"/>
      <c r="N119" s="135"/>
      <c r="O119" s="135"/>
      <c r="P119" s="135"/>
      <c r="Q119" s="135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</row>
    <row r="120" spans="1:53" x14ac:dyDescent="0.25">
      <c r="A120" s="153">
        <v>111</v>
      </c>
      <c r="B120" s="298" t="s">
        <v>41</v>
      </c>
      <c r="C120" s="177" t="s">
        <v>17</v>
      </c>
      <c r="D120" s="157">
        <v>2264.13</v>
      </c>
      <c r="E120" s="348">
        <v>2600</v>
      </c>
      <c r="F120" s="178">
        <v>2898</v>
      </c>
      <c r="G120" s="294">
        <v>2897.63</v>
      </c>
      <c r="H120" s="260">
        <v>3006</v>
      </c>
      <c r="I120" s="178">
        <v>3006</v>
      </c>
      <c r="J120" s="373">
        <v>3006</v>
      </c>
      <c r="K120" s="135"/>
      <c r="L120" s="135"/>
      <c r="M120" s="172">
        <f>M102+M109+M115+M117</f>
        <v>739232</v>
      </c>
      <c r="N120" s="135"/>
      <c r="O120" s="135"/>
      <c r="P120" s="135"/>
      <c r="Q120" s="135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</row>
    <row r="121" spans="1:53" x14ac:dyDescent="0.25">
      <c r="A121" s="153">
        <v>111</v>
      </c>
      <c r="B121" s="298" t="s">
        <v>42</v>
      </c>
      <c r="C121" s="177" t="s">
        <v>18</v>
      </c>
      <c r="D121" s="157">
        <v>298.70999999999998</v>
      </c>
      <c r="E121" s="348">
        <v>150</v>
      </c>
      <c r="F121" s="178">
        <v>575</v>
      </c>
      <c r="G121" s="294">
        <v>574.30999999999995</v>
      </c>
      <c r="H121" s="260">
        <v>600</v>
      </c>
      <c r="I121" s="178">
        <v>600</v>
      </c>
      <c r="J121" s="373">
        <v>600</v>
      </c>
      <c r="K121" s="135"/>
      <c r="L121" s="135"/>
      <c r="M121" s="135"/>
      <c r="N121" s="135"/>
      <c r="O121" s="135"/>
      <c r="P121" s="135"/>
      <c r="Q121" s="135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</row>
    <row r="122" spans="1:53" x14ac:dyDescent="0.25">
      <c r="A122" s="153">
        <v>111</v>
      </c>
      <c r="B122" s="298" t="s">
        <v>117</v>
      </c>
      <c r="C122" s="177" t="s">
        <v>43</v>
      </c>
      <c r="D122" s="157">
        <v>22</v>
      </c>
      <c r="E122" s="348">
        <v>50</v>
      </c>
      <c r="F122" s="178">
        <v>50</v>
      </c>
      <c r="G122" s="294">
        <v>23.7</v>
      </c>
      <c r="H122" s="260">
        <v>50</v>
      </c>
      <c r="I122" s="178">
        <v>50</v>
      </c>
      <c r="J122" s="373">
        <v>50</v>
      </c>
      <c r="K122" s="135"/>
      <c r="L122" s="135"/>
      <c r="M122" s="135"/>
      <c r="N122" s="135"/>
      <c r="O122" s="135"/>
      <c r="P122" s="135"/>
      <c r="Q122" s="135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</row>
    <row r="123" spans="1:53" x14ac:dyDescent="0.25">
      <c r="A123" s="153">
        <v>111</v>
      </c>
      <c r="B123" s="298" t="s">
        <v>118</v>
      </c>
      <c r="C123" s="177" t="s">
        <v>96</v>
      </c>
      <c r="D123" s="157">
        <v>8791.56</v>
      </c>
      <c r="E123" s="348">
        <v>17000</v>
      </c>
      <c r="F123" s="157">
        <v>16787</v>
      </c>
      <c r="G123" s="294">
        <v>15665.17</v>
      </c>
      <c r="H123" s="260">
        <f>8000-450-3</f>
        <v>7547</v>
      </c>
      <c r="I123" s="178">
        <f>8000-450-3</f>
        <v>7547</v>
      </c>
      <c r="J123" s="373">
        <f>8000-450-3</f>
        <v>7547</v>
      </c>
      <c r="K123" s="135"/>
      <c r="L123" s="135"/>
      <c r="M123" s="135"/>
      <c r="N123" s="135"/>
      <c r="O123" s="135"/>
      <c r="P123" s="135"/>
      <c r="Q123" s="135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</row>
    <row r="124" spans="1:53" x14ac:dyDescent="0.25">
      <c r="A124" s="153">
        <v>111</v>
      </c>
      <c r="B124" s="298" t="s">
        <v>102</v>
      </c>
      <c r="C124" s="177" t="s">
        <v>97</v>
      </c>
      <c r="D124" s="157">
        <v>3385</v>
      </c>
      <c r="E124" s="348">
        <v>9753</v>
      </c>
      <c r="F124" s="157">
        <v>5553</v>
      </c>
      <c r="G124" s="294">
        <v>3466.3</v>
      </c>
      <c r="H124" s="260">
        <v>3500</v>
      </c>
      <c r="I124" s="178">
        <v>3500</v>
      </c>
      <c r="J124" s="373">
        <v>3500</v>
      </c>
      <c r="K124" s="135"/>
      <c r="L124" s="135"/>
      <c r="M124" s="135"/>
      <c r="N124" s="135"/>
      <c r="O124" s="135"/>
      <c r="P124" s="135"/>
      <c r="Q124" s="135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</row>
    <row r="125" spans="1:53" hidden="1" x14ac:dyDescent="0.25">
      <c r="A125" s="153">
        <v>41</v>
      </c>
      <c r="B125" s="223" t="s">
        <v>42</v>
      </c>
      <c r="C125" s="177" t="s">
        <v>19</v>
      </c>
      <c r="D125" s="157">
        <v>0</v>
      </c>
      <c r="E125" s="348">
        <v>0</v>
      </c>
      <c r="F125" s="157">
        <v>0</v>
      </c>
      <c r="G125" s="294">
        <v>0</v>
      </c>
      <c r="H125" s="260">
        <v>0</v>
      </c>
      <c r="I125" s="178">
        <v>0</v>
      </c>
      <c r="J125" s="373">
        <v>0</v>
      </c>
      <c r="K125" s="135"/>
      <c r="L125" s="135"/>
      <c r="M125" s="135"/>
      <c r="N125" s="135"/>
      <c r="O125" s="135"/>
      <c r="P125" s="135"/>
      <c r="Q125" s="135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</row>
    <row r="126" spans="1:53" x14ac:dyDescent="0.25">
      <c r="A126" s="153" t="s">
        <v>172</v>
      </c>
      <c r="B126" s="223" t="s">
        <v>146</v>
      </c>
      <c r="C126" s="177" t="s">
        <v>155</v>
      </c>
      <c r="D126" s="157">
        <v>3306</v>
      </c>
      <c r="E126" s="348">
        <v>136</v>
      </c>
      <c r="F126" s="157">
        <v>136</v>
      </c>
      <c r="G126" s="294">
        <v>136</v>
      </c>
      <c r="H126" s="260">
        <v>2316</v>
      </c>
      <c r="I126" s="178">
        <v>2316</v>
      </c>
      <c r="J126" s="373">
        <v>2316</v>
      </c>
      <c r="K126" s="135"/>
      <c r="L126" s="135"/>
      <c r="M126" s="135"/>
      <c r="N126" s="135"/>
      <c r="O126" s="135"/>
      <c r="P126" s="135"/>
      <c r="Q126" s="135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</row>
    <row r="127" spans="1:53" x14ac:dyDescent="0.25">
      <c r="A127" s="153">
        <v>131</v>
      </c>
      <c r="B127" s="223" t="s">
        <v>494</v>
      </c>
      <c r="C127" s="177" t="s">
        <v>495</v>
      </c>
      <c r="D127" s="157">
        <v>0</v>
      </c>
      <c r="E127" s="348">
        <v>0</v>
      </c>
      <c r="F127" s="157">
        <v>0</v>
      </c>
      <c r="G127" s="294">
        <v>0</v>
      </c>
      <c r="H127" s="260">
        <v>2031</v>
      </c>
      <c r="I127" s="178">
        <v>2031</v>
      </c>
      <c r="J127" s="373">
        <v>2031</v>
      </c>
      <c r="K127" s="135"/>
      <c r="L127" s="135"/>
      <c r="M127" s="135"/>
      <c r="N127" s="135"/>
      <c r="O127" s="135"/>
      <c r="P127" s="135"/>
      <c r="Q127" s="135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</row>
    <row r="128" spans="1:53" x14ac:dyDescent="0.25">
      <c r="A128" s="153">
        <v>111</v>
      </c>
      <c r="B128" s="223" t="s">
        <v>94</v>
      </c>
      <c r="C128" s="177" t="s">
        <v>95</v>
      </c>
      <c r="D128" s="157">
        <v>436.6</v>
      </c>
      <c r="E128" s="348">
        <v>700</v>
      </c>
      <c r="F128" s="157">
        <v>700</v>
      </c>
      <c r="G128" s="294">
        <v>508.79</v>
      </c>
      <c r="H128" s="260">
        <v>700</v>
      </c>
      <c r="I128" s="178">
        <v>700</v>
      </c>
      <c r="J128" s="373">
        <v>700</v>
      </c>
      <c r="K128" s="135"/>
      <c r="L128" s="135"/>
      <c r="M128" s="135"/>
      <c r="N128" s="135"/>
      <c r="O128" s="135"/>
      <c r="P128" s="135"/>
      <c r="Q128" s="135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</row>
    <row r="129" spans="1:53" x14ac:dyDescent="0.25">
      <c r="A129" s="153">
        <v>111</v>
      </c>
      <c r="B129" s="223" t="s">
        <v>119</v>
      </c>
      <c r="C129" s="177" t="s">
        <v>279</v>
      </c>
      <c r="D129" s="157">
        <v>342.76</v>
      </c>
      <c r="E129" s="348">
        <v>500</v>
      </c>
      <c r="F129" s="157">
        <v>500</v>
      </c>
      <c r="G129" s="294">
        <v>189.64</v>
      </c>
      <c r="H129" s="260">
        <v>300</v>
      </c>
      <c r="I129" s="178">
        <v>300</v>
      </c>
      <c r="J129" s="373">
        <v>300</v>
      </c>
      <c r="K129" s="135"/>
      <c r="L129" s="135"/>
      <c r="M129" s="135"/>
      <c r="N129" s="135"/>
      <c r="O129" s="135"/>
      <c r="P129" s="135"/>
      <c r="Q129" s="135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</row>
    <row r="130" spans="1:53" ht="19.5" customHeight="1" x14ac:dyDescent="0.25">
      <c r="A130" s="153">
        <v>111</v>
      </c>
      <c r="B130" s="223" t="s">
        <v>280</v>
      </c>
      <c r="C130" s="177" t="s">
        <v>281</v>
      </c>
      <c r="D130" s="157">
        <v>384.53</v>
      </c>
      <c r="E130" s="348">
        <v>578</v>
      </c>
      <c r="F130" s="157">
        <v>578</v>
      </c>
      <c r="G130" s="294">
        <v>470.74</v>
      </c>
      <c r="H130" s="260">
        <v>500</v>
      </c>
      <c r="I130" s="178">
        <v>500</v>
      </c>
      <c r="J130" s="373">
        <v>500</v>
      </c>
      <c r="K130" s="135"/>
      <c r="L130" s="135"/>
      <c r="M130" s="135"/>
      <c r="N130" s="135"/>
      <c r="O130" s="135"/>
      <c r="P130" s="135"/>
      <c r="Q130" s="135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</row>
    <row r="131" spans="1:53" x14ac:dyDescent="0.25">
      <c r="A131" s="153">
        <v>111</v>
      </c>
      <c r="B131" s="223" t="s">
        <v>44</v>
      </c>
      <c r="C131" s="177" t="s">
        <v>86</v>
      </c>
      <c r="D131" s="157">
        <v>1969.82</v>
      </c>
      <c r="E131" s="348">
        <v>0</v>
      </c>
      <c r="F131" s="157">
        <v>0</v>
      </c>
      <c r="G131" s="294">
        <v>0</v>
      </c>
      <c r="H131" s="260">
        <v>3425</v>
      </c>
      <c r="I131" s="178">
        <v>3425</v>
      </c>
      <c r="J131" s="373">
        <v>3425</v>
      </c>
      <c r="K131" s="135"/>
      <c r="L131" s="135"/>
      <c r="M131" s="135"/>
      <c r="N131" s="135"/>
      <c r="O131" s="135"/>
      <c r="P131" s="135"/>
      <c r="Q131" s="135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</row>
    <row r="132" spans="1:53" x14ac:dyDescent="0.25">
      <c r="A132" s="153">
        <v>131</v>
      </c>
      <c r="B132" s="223" t="s">
        <v>44</v>
      </c>
      <c r="C132" s="177" t="s">
        <v>86</v>
      </c>
      <c r="D132" s="157">
        <v>2500</v>
      </c>
      <c r="E132" s="348">
        <v>0</v>
      </c>
      <c r="F132" s="157">
        <v>0</v>
      </c>
      <c r="G132" s="294">
        <v>0</v>
      </c>
      <c r="H132" s="260">
        <v>0</v>
      </c>
      <c r="I132" s="178">
        <v>0</v>
      </c>
      <c r="J132" s="373">
        <v>0</v>
      </c>
      <c r="K132" s="135"/>
      <c r="L132" s="135"/>
      <c r="M132" s="135"/>
      <c r="N132" s="135"/>
      <c r="O132" s="135"/>
      <c r="P132" s="135"/>
      <c r="Q132" s="135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</row>
    <row r="133" spans="1:53" x14ac:dyDescent="0.25">
      <c r="A133" s="153">
        <v>111</v>
      </c>
      <c r="B133" s="223" t="s">
        <v>120</v>
      </c>
      <c r="C133" s="177" t="s">
        <v>45</v>
      </c>
      <c r="D133" s="157">
        <v>0</v>
      </c>
      <c r="E133" s="348">
        <v>0</v>
      </c>
      <c r="F133" s="157">
        <v>2425</v>
      </c>
      <c r="G133" s="294">
        <v>0</v>
      </c>
      <c r="H133" s="260">
        <v>0</v>
      </c>
      <c r="I133" s="178">
        <v>0</v>
      </c>
      <c r="J133" s="373">
        <v>0</v>
      </c>
      <c r="K133" s="135"/>
      <c r="L133" s="135"/>
      <c r="M133" s="135"/>
      <c r="N133" s="135"/>
      <c r="O133" s="135"/>
      <c r="P133" s="135"/>
      <c r="Q133" s="135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</row>
    <row r="134" spans="1:53" x14ac:dyDescent="0.25">
      <c r="A134" s="153">
        <v>111</v>
      </c>
      <c r="B134" s="223" t="s">
        <v>368</v>
      </c>
      <c r="C134" s="177" t="s">
        <v>45</v>
      </c>
      <c r="D134" s="157">
        <v>0</v>
      </c>
      <c r="E134" s="348">
        <v>0</v>
      </c>
      <c r="F134" s="157">
        <v>0</v>
      </c>
      <c r="G134" s="294">
        <v>0</v>
      </c>
      <c r="H134" s="260">
        <v>0</v>
      </c>
      <c r="I134" s="178">
        <v>0</v>
      </c>
      <c r="J134" s="373">
        <v>0</v>
      </c>
      <c r="K134" s="135"/>
      <c r="L134" s="135"/>
      <c r="M134" s="135"/>
      <c r="N134" s="135"/>
      <c r="O134" s="135"/>
      <c r="P134" s="135"/>
      <c r="Q134" s="135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</row>
    <row r="135" spans="1:53" x14ac:dyDescent="0.25">
      <c r="A135" s="153">
        <v>131</v>
      </c>
      <c r="B135" s="223" t="s">
        <v>120</v>
      </c>
      <c r="C135" s="177" t="s">
        <v>45</v>
      </c>
      <c r="D135" s="157">
        <v>2326.92</v>
      </c>
      <c r="E135" s="348">
        <v>0</v>
      </c>
      <c r="F135" s="157">
        <v>0</v>
      </c>
      <c r="G135" s="294">
        <v>0</v>
      </c>
      <c r="H135" s="260">
        <v>0</v>
      </c>
      <c r="I135" s="178">
        <v>0</v>
      </c>
      <c r="J135" s="373">
        <v>0</v>
      </c>
      <c r="K135" s="135"/>
      <c r="L135" s="135"/>
      <c r="M135" s="135"/>
      <c r="N135" s="135"/>
      <c r="O135" s="135"/>
      <c r="P135" s="135"/>
      <c r="Q135" s="135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</row>
    <row r="136" spans="1:53" x14ac:dyDescent="0.25">
      <c r="A136" s="153">
        <v>131</v>
      </c>
      <c r="B136" s="223" t="s">
        <v>493</v>
      </c>
      <c r="C136" s="177" t="s">
        <v>492</v>
      </c>
      <c r="D136" s="157">
        <v>0</v>
      </c>
      <c r="E136" s="348">
        <v>0</v>
      </c>
      <c r="F136" s="157">
        <v>0</v>
      </c>
      <c r="G136" s="294">
        <v>0</v>
      </c>
      <c r="H136" s="260">
        <v>2425</v>
      </c>
      <c r="I136" s="178">
        <v>2425</v>
      </c>
      <c r="J136" s="373">
        <v>2425</v>
      </c>
      <c r="K136" s="135"/>
      <c r="L136" s="135"/>
      <c r="M136" s="135"/>
      <c r="N136" s="135"/>
      <c r="O136" s="135"/>
      <c r="P136" s="135"/>
      <c r="Q136" s="135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</row>
    <row r="137" spans="1:53" hidden="1" x14ac:dyDescent="0.25">
      <c r="A137" s="153">
        <v>111</v>
      </c>
      <c r="B137" s="223" t="s">
        <v>121</v>
      </c>
      <c r="C137" s="177" t="s">
        <v>21</v>
      </c>
      <c r="D137" s="157">
        <v>0</v>
      </c>
      <c r="E137" s="348">
        <v>0</v>
      </c>
      <c r="F137" s="157">
        <v>0</v>
      </c>
      <c r="G137" s="294">
        <v>0</v>
      </c>
      <c r="H137" s="260">
        <v>0</v>
      </c>
      <c r="I137" s="178">
        <v>0</v>
      </c>
      <c r="J137" s="373">
        <v>0</v>
      </c>
      <c r="K137" s="135"/>
      <c r="L137" s="135"/>
      <c r="M137" s="135"/>
      <c r="N137" s="135"/>
      <c r="O137" s="135"/>
      <c r="P137" s="135"/>
      <c r="Q137" s="135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</row>
    <row r="138" spans="1:53" hidden="1" x14ac:dyDescent="0.25">
      <c r="A138" s="153">
        <v>111</v>
      </c>
      <c r="B138" s="223" t="s">
        <v>369</v>
      </c>
      <c r="C138" s="177" t="s">
        <v>21</v>
      </c>
      <c r="D138" s="157">
        <v>0</v>
      </c>
      <c r="E138" s="294">
        <v>0</v>
      </c>
      <c r="F138" s="157">
        <v>0</v>
      </c>
      <c r="G138" s="294">
        <v>0</v>
      </c>
      <c r="H138" s="261">
        <v>0</v>
      </c>
      <c r="I138" s="157">
        <v>0</v>
      </c>
      <c r="J138" s="295">
        <v>0</v>
      </c>
      <c r="K138" s="135"/>
      <c r="L138" s="135"/>
      <c r="M138" s="135"/>
      <c r="N138" s="135"/>
      <c r="O138" s="135"/>
      <c r="P138" s="135"/>
      <c r="Q138" s="135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</row>
    <row r="139" spans="1:53" x14ac:dyDescent="0.25">
      <c r="A139" s="153">
        <v>111</v>
      </c>
      <c r="B139" s="223" t="s">
        <v>103</v>
      </c>
      <c r="C139" s="177" t="s">
        <v>46</v>
      </c>
      <c r="D139" s="157">
        <v>257.45999999999998</v>
      </c>
      <c r="E139" s="348">
        <v>250</v>
      </c>
      <c r="F139" s="157">
        <v>310</v>
      </c>
      <c r="G139" s="294">
        <v>309.88</v>
      </c>
      <c r="H139" s="260">
        <v>400</v>
      </c>
      <c r="I139" s="178">
        <v>400</v>
      </c>
      <c r="J139" s="373">
        <v>400</v>
      </c>
      <c r="K139" s="135"/>
      <c r="L139" s="135"/>
      <c r="M139" s="135"/>
      <c r="N139" s="135"/>
      <c r="O139" s="135"/>
      <c r="P139" s="135"/>
      <c r="Q139" s="135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</row>
    <row r="140" spans="1:53" x14ac:dyDescent="0.25">
      <c r="A140" s="153">
        <v>111</v>
      </c>
      <c r="B140" s="223" t="s">
        <v>104</v>
      </c>
      <c r="C140" s="177" t="s">
        <v>48</v>
      </c>
      <c r="D140" s="157">
        <v>562.54</v>
      </c>
      <c r="E140" s="348">
        <v>804</v>
      </c>
      <c r="F140" s="157">
        <v>200</v>
      </c>
      <c r="G140" s="294">
        <v>64.849999999999994</v>
      </c>
      <c r="H140" s="260">
        <v>200</v>
      </c>
      <c r="I140" s="178">
        <v>200</v>
      </c>
      <c r="J140" s="373">
        <v>200</v>
      </c>
      <c r="K140" s="135"/>
      <c r="L140" s="135"/>
      <c r="M140" s="135"/>
      <c r="N140" s="135"/>
      <c r="O140" s="135"/>
      <c r="P140" s="135"/>
      <c r="Q140" s="135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</row>
    <row r="141" spans="1:53" x14ac:dyDescent="0.25">
      <c r="A141" s="153">
        <v>111</v>
      </c>
      <c r="B141" s="223" t="s">
        <v>104</v>
      </c>
      <c r="C141" s="177" t="s">
        <v>451</v>
      </c>
      <c r="D141" s="157">
        <v>0</v>
      </c>
      <c r="E141" s="348">
        <v>0</v>
      </c>
      <c r="F141" s="157">
        <v>500</v>
      </c>
      <c r="G141" s="294">
        <v>0</v>
      </c>
      <c r="H141" s="260">
        <v>0</v>
      </c>
      <c r="I141" s="178">
        <v>0</v>
      </c>
      <c r="J141" s="373">
        <v>0</v>
      </c>
      <c r="K141" s="135"/>
      <c r="L141" s="135"/>
      <c r="M141" s="135"/>
      <c r="N141" s="135"/>
      <c r="O141" s="135"/>
      <c r="P141" s="135"/>
      <c r="Q141" s="135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</row>
    <row r="142" spans="1:53" x14ac:dyDescent="0.25">
      <c r="A142" s="153">
        <v>131</v>
      </c>
      <c r="B142" s="223" t="s">
        <v>104</v>
      </c>
      <c r="C142" s="177" t="s">
        <v>451</v>
      </c>
      <c r="D142" s="157">
        <v>0</v>
      </c>
      <c r="E142" s="348">
        <v>0</v>
      </c>
      <c r="F142" s="157">
        <v>0</v>
      </c>
      <c r="G142" s="294">
        <v>0</v>
      </c>
      <c r="H142" s="260">
        <v>500</v>
      </c>
      <c r="I142" s="178">
        <v>500</v>
      </c>
      <c r="J142" s="373">
        <v>500</v>
      </c>
      <c r="K142" s="135"/>
      <c r="L142" s="135"/>
      <c r="M142" s="135"/>
      <c r="N142" s="135"/>
      <c r="O142" s="135"/>
      <c r="P142" s="135"/>
      <c r="Q142" s="135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</row>
    <row r="143" spans="1:53" x14ac:dyDescent="0.25">
      <c r="A143" s="153">
        <v>111</v>
      </c>
      <c r="B143" s="223" t="s">
        <v>154</v>
      </c>
      <c r="C143" s="177" t="s">
        <v>122</v>
      </c>
      <c r="D143" s="157">
        <v>1663.34</v>
      </c>
      <c r="E143" s="348">
        <v>2000</v>
      </c>
      <c r="F143" s="157">
        <v>1747</v>
      </c>
      <c r="G143" s="294">
        <v>1746.93</v>
      </c>
      <c r="H143" s="260">
        <v>1300</v>
      </c>
      <c r="I143" s="178">
        <v>1300</v>
      </c>
      <c r="J143" s="373">
        <v>1300</v>
      </c>
      <c r="K143" s="135"/>
      <c r="L143" s="135"/>
      <c r="M143" s="135"/>
      <c r="N143" s="135"/>
      <c r="O143" s="135"/>
      <c r="P143" s="135"/>
      <c r="Q143" s="135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</row>
    <row r="144" spans="1:53" x14ac:dyDescent="0.25">
      <c r="A144" s="153">
        <v>111</v>
      </c>
      <c r="B144" s="223" t="s">
        <v>154</v>
      </c>
      <c r="C144" s="177" t="s">
        <v>452</v>
      </c>
      <c r="D144" s="157">
        <v>0</v>
      </c>
      <c r="E144" s="348">
        <v>0</v>
      </c>
      <c r="F144" s="157">
        <v>500</v>
      </c>
      <c r="G144" s="294">
        <v>0</v>
      </c>
      <c r="H144" s="260">
        <v>0</v>
      </c>
      <c r="I144" s="178">
        <v>0</v>
      </c>
      <c r="J144" s="373">
        <v>0</v>
      </c>
      <c r="K144" s="135"/>
      <c r="L144" s="135"/>
      <c r="M144" s="135"/>
      <c r="N144" s="135"/>
      <c r="O144" s="135"/>
      <c r="P144" s="135"/>
      <c r="Q144" s="135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</row>
    <row r="145" spans="1:53" x14ac:dyDescent="0.25">
      <c r="A145" s="153">
        <v>131</v>
      </c>
      <c r="B145" s="223" t="s">
        <v>154</v>
      </c>
      <c r="C145" s="177" t="s">
        <v>452</v>
      </c>
      <c r="D145" s="157">
        <v>0</v>
      </c>
      <c r="E145" s="348">
        <v>0</v>
      </c>
      <c r="F145" s="157">
        <v>0</v>
      </c>
      <c r="G145" s="294">
        <v>0</v>
      </c>
      <c r="H145" s="260">
        <v>500</v>
      </c>
      <c r="I145" s="178">
        <v>500</v>
      </c>
      <c r="J145" s="373">
        <v>500</v>
      </c>
      <c r="K145" s="135"/>
      <c r="L145" s="135"/>
      <c r="M145" s="135"/>
      <c r="N145" s="135"/>
      <c r="O145" s="135"/>
      <c r="P145" s="135"/>
      <c r="Q145" s="135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</row>
    <row r="146" spans="1:53" x14ac:dyDescent="0.25">
      <c r="A146" s="153">
        <v>111</v>
      </c>
      <c r="B146" s="223" t="s">
        <v>124</v>
      </c>
      <c r="C146" s="177" t="s">
        <v>123</v>
      </c>
      <c r="D146" s="156">
        <v>954.41</v>
      </c>
      <c r="E146" s="348">
        <v>1000</v>
      </c>
      <c r="F146" s="156">
        <v>933</v>
      </c>
      <c r="G146" s="293">
        <v>717.42</v>
      </c>
      <c r="H146" s="260">
        <v>800</v>
      </c>
      <c r="I146" s="178">
        <v>800</v>
      </c>
      <c r="J146" s="373">
        <v>800</v>
      </c>
      <c r="K146" s="135"/>
      <c r="L146" s="135"/>
      <c r="M146" s="135"/>
      <c r="N146" s="135"/>
      <c r="O146" s="135"/>
      <c r="P146" s="135"/>
      <c r="Q146" s="135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</row>
    <row r="147" spans="1:53" x14ac:dyDescent="0.25">
      <c r="A147" s="153">
        <v>111</v>
      </c>
      <c r="B147" s="223" t="s">
        <v>153</v>
      </c>
      <c r="C147" s="177" t="s">
        <v>125</v>
      </c>
      <c r="D147" s="157">
        <v>0</v>
      </c>
      <c r="E147" s="348">
        <v>0</v>
      </c>
      <c r="F147" s="157">
        <v>20</v>
      </c>
      <c r="G147" s="294">
        <v>19.2</v>
      </c>
      <c r="H147" s="260">
        <v>50</v>
      </c>
      <c r="I147" s="178">
        <v>50</v>
      </c>
      <c r="J147" s="373">
        <v>50</v>
      </c>
      <c r="K147" s="135"/>
      <c r="L147" s="135"/>
      <c r="M147" s="135"/>
      <c r="N147" s="135"/>
      <c r="O147" s="135"/>
      <c r="P147" s="135"/>
      <c r="Q147" s="135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</row>
    <row r="148" spans="1:53" hidden="1" x14ac:dyDescent="0.25">
      <c r="A148" s="153">
        <v>111</v>
      </c>
      <c r="B148" s="223" t="s">
        <v>152</v>
      </c>
      <c r="C148" s="177" t="s">
        <v>47</v>
      </c>
      <c r="D148" s="157">
        <v>0</v>
      </c>
      <c r="E148" s="348">
        <v>0</v>
      </c>
      <c r="F148" s="157">
        <v>0</v>
      </c>
      <c r="G148" s="294">
        <v>0</v>
      </c>
      <c r="H148" s="260"/>
      <c r="I148" s="178"/>
      <c r="J148" s="373"/>
      <c r="K148" s="135"/>
      <c r="L148" s="135"/>
      <c r="M148" s="135"/>
      <c r="N148" s="135"/>
      <c r="O148" s="135"/>
      <c r="P148" s="135"/>
      <c r="Q148" s="135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</row>
    <row r="149" spans="1:53" hidden="1" x14ac:dyDescent="0.25">
      <c r="A149" s="153">
        <v>111</v>
      </c>
      <c r="B149" s="223" t="s">
        <v>150</v>
      </c>
      <c r="C149" s="177" t="s">
        <v>133</v>
      </c>
      <c r="D149" s="157">
        <v>0</v>
      </c>
      <c r="E149" s="348">
        <v>0</v>
      </c>
      <c r="F149" s="157">
        <v>0</v>
      </c>
      <c r="G149" s="294">
        <v>0</v>
      </c>
      <c r="H149" s="260"/>
      <c r="I149" s="178"/>
      <c r="J149" s="373"/>
      <c r="K149" s="135"/>
      <c r="L149" s="135"/>
      <c r="M149" s="135"/>
      <c r="N149" s="135"/>
      <c r="O149" s="135"/>
      <c r="P149" s="135"/>
      <c r="Q149" s="135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</row>
    <row r="150" spans="1:53" hidden="1" x14ac:dyDescent="0.25">
      <c r="A150" s="153">
        <v>111</v>
      </c>
      <c r="B150" s="223" t="s">
        <v>370</v>
      </c>
      <c r="C150" s="177" t="s">
        <v>371</v>
      </c>
      <c r="D150" s="157">
        <v>0</v>
      </c>
      <c r="E150" s="348">
        <v>0</v>
      </c>
      <c r="F150" s="157">
        <v>0</v>
      </c>
      <c r="G150" s="294">
        <v>0</v>
      </c>
      <c r="H150" s="260"/>
      <c r="I150" s="178"/>
      <c r="J150" s="373"/>
      <c r="K150" s="135"/>
      <c r="L150" s="135"/>
      <c r="M150" s="135"/>
      <c r="N150" s="135"/>
      <c r="O150" s="135"/>
      <c r="P150" s="135"/>
      <c r="Q150" s="135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</row>
    <row r="151" spans="1:53" x14ac:dyDescent="0.25">
      <c r="A151" s="153">
        <v>111</v>
      </c>
      <c r="B151" s="223" t="s">
        <v>151</v>
      </c>
      <c r="C151" s="177" t="s">
        <v>50</v>
      </c>
      <c r="D151" s="157">
        <v>110.52</v>
      </c>
      <c r="E151" s="348">
        <v>200</v>
      </c>
      <c r="F151" s="157">
        <v>100</v>
      </c>
      <c r="G151" s="294">
        <v>12.8</v>
      </c>
      <c r="H151" s="260">
        <v>200</v>
      </c>
      <c r="I151" s="178">
        <v>200</v>
      </c>
      <c r="J151" s="373">
        <v>200</v>
      </c>
      <c r="K151" s="135"/>
      <c r="L151" s="135"/>
      <c r="M151" s="135"/>
      <c r="N151" s="135"/>
      <c r="O151" s="135"/>
      <c r="P151" s="135"/>
      <c r="Q151" s="135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</row>
    <row r="152" spans="1:53" x14ac:dyDescent="0.25">
      <c r="A152" s="153">
        <v>111</v>
      </c>
      <c r="B152" s="223" t="s">
        <v>149</v>
      </c>
      <c r="C152" s="177" t="s">
        <v>134</v>
      </c>
      <c r="D152" s="157">
        <v>1107.45</v>
      </c>
      <c r="E152" s="348">
        <v>1300</v>
      </c>
      <c r="F152" s="157">
        <v>1000</v>
      </c>
      <c r="G152" s="294">
        <v>275.08</v>
      </c>
      <c r="H152" s="260">
        <v>500</v>
      </c>
      <c r="I152" s="178">
        <v>500</v>
      </c>
      <c r="J152" s="373">
        <v>500</v>
      </c>
      <c r="K152" s="135"/>
      <c r="L152" s="135"/>
      <c r="M152" s="135"/>
      <c r="N152" s="135"/>
      <c r="O152" s="135"/>
      <c r="P152" s="135"/>
      <c r="Q152" s="135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</row>
    <row r="153" spans="1:53" x14ac:dyDescent="0.25">
      <c r="A153" s="153">
        <v>111</v>
      </c>
      <c r="B153" s="223" t="s">
        <v>161</v>
      </c>
      <c r="C153" s="177" t="s">
        <v>126</v>
      </c>
      <c r="D153" s="157">
        <v>599.99</v>
      </c>
      <c r="E153" s="348">
        <v>600</v>
      </c>
      <c r="F153" s="157">
        <v>425</v>
      </c>
      <c r="G153" s="294">
        <v>232.81</v>
      </c>
      <c r="H153" s="260">
        <v>50</v>
      </c>
      <c r="I153" s="178">
        <v>50</v>
      </c>
      <c r="J153" s="373">
        <v>50</v>
      </c>
      <c r="K153" s="135"/>
      <c r="L153" s="135"/>
      <c r="M153" s="135"/>
      <c r="N153" s="135"/>
      <c r="O153" s="135"/>
      <c r="P153" s="135"/>
      <c r="Q153" s="135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</row>
    <row r="154" spans="1:53" hidden="1" x14ac:dyDescent="0.25">
      <c r="A154" s="153">
        <v>111</v>
      </c>
      <c r="B154" s="223" t="s">
        <v>161</v>
      </c>
      <c r="C154" s="177" t="s">
        <v>126</v>
      </c>
      <c r="D154" s="157">
        <v>0</v>
      </c>
      <c r="E154" s="348">
        <v>0</v>
      </c>
      <c r="F154" s="157">
        <v>0</v>
      </c>
      <c r="G154" s="294">
        <v>0</v>
      </c>
      <c r="H154" s="260"/>
      <c r="I154" s="178"/>
      <c r="J154" s="373"/>
      <c r="K154" s="135"/>
      <c r="L154" s="135"/>
      <c r="M154" s="135"/>
      <c r="N154" s="135"/>
      <c r="O154" s="135"/>
      <c r="P154" s="135"/>
      <c r="Q154" s="135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</row>
    <row r="155" spans="1:53" x14ac:dyDescent="0.25">
      <c r="A155" s="153">
        <v>131</v>
      </c>
      <c r="B155" s="223" t="s">
        <v>161</v>
      </c>
      <c r="C155" s="177" t="s">
        <v>497</v>
      </c>
      <c r="D155" s="157">
        <v>0</v>
      </c>
      <c r="E155" s="348">
        <v>0</v>
      </c>
      <c r="F155" s="157">
        <v>0</v>
      </c>
      <c r="G155" s="294">
        <v>0</v>
      </c>
      <c r="H155" s="260">
        <v>192</v>
      </c>
      <c r="I155" s="178">
        <v>192</v>
      </c>
      <c r="J155" s="373">
        <v>192</v>
      </c>
      <c r="K155" s="135"/>
      <c r="L155" s="135"/>
      <c r="M155" s="135"/>
      <c r="N155" s="135"/>
      <c r="O155" s="135"/>
      <c r="P155" s="135"/>
      <c r="Q155" s="135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</row>
    <row r="156" spans="1:53" x14ac:dyDescent="0.25">
      <c r="A156" s="153">
        <v>111</v>
      </c>
      <c r="B156" s="223" t="s">
        <v>159</v>
      </c>
      <c r="C156" s="177" t="s">
        <v>135</v>
      </c>
      <c r="D156" s="157">
        <v>20.7</v>
      </c>
      <c r="E156" s="348">
        <v>200</v>
      </c>
      <c r="F156" s="157">
        <v>200</v>
      </c>
      <c r="G156" s="294">
        <v>0</v>
      </c>
      <c r="H156" s="260">
        <v>200</v>
      </c>
      <c r="I156" s="178">
        <v>200</v>
      </c>
      <c r="J156" s="373">
        <v>200</v>
      </c>
      <c r="K156" s="135"/>
      <c r="L156" s="135"/>
      <c r="M156" s="135"/>
      <c r="N156" s="135"/>
      <c r="O156" s="135"/>
      <c r="P156" s="135"/>
      <c r="Q156" s="135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</row>
    <row r="157" spans="1:53" x14ac:dyDescent="0.25">
      <c r="A157" s="153">
        <v>111</v>
      </c>
      <c r="B157" s="223" t="s">
        <v>263</v>
      </c>
      <c r="C157" s="177" t="s">
        <v>157</v>
      </c>
      <c r="D157" s="157">
        <v>1291.8800000000001</v>
      </c>
      <c r="E157" s="348">
        <v>1704</v>
      </c>
      <c r="F157" s="157">
        <v>1618</v>
      </c>
      <c r="G157" s="294">
        <v>1618.06</v>
      </c>
      <c r="H157" s="260">
        <v>1923</v>
      </c>
      <c r="I157" s="178">
        <v>1923</v>
      </c>
      <c r="J157" s="373">
        <v>1923</v>
      </c>
      <c r="K157" s="135"/>
      <c r="L157" s="135"/>
      <c r="M157" s="135"/>
      <c r="N157" s="135"/>
      <c r="O157" s="135"/>
      <c r="P157" s="135"/>
      <c r="Q157" s="135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</row>
    <row r="158" spans="1:53" x14ac:dyDescent="0.25">
      <c r="A158" s="153">
        <v>111</v>
      </c>
      <c r="B158" s="223" t="s">
        <v>261</v>
      </c>
      <c r="C158" s="177" t="s">
        <v>362</v>
      </c>
      <c r="D158" s="157">
        <v>416.59</v>
      </c>
      <c r="E158" s="348">
        <v>52</v>
      </c>
      <c r="F158" s="157">
        <v>64</v>
      </c>
      <c r="G158" s="294">
        <v>65.94</v>
      </c>
      <c r="H158" s="260">
        <v>898</v>
      </c>
      <c r="I158" s="178">
        <v>898</v>
      </c>
      <c r="J158" s="373">
        <v>898</v>
      </c>
      <c r="K158" s="135"/>
      <c r="L158" s="135"/>
      <c r="M158" s="135"/>
      <c r="N158" s="135"/>
      <c r="O158" s="135"/>
      <c r="P158" s="135"/>
      <c r="Q158" s="135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</row>
    <row r="159" spans="1:53" x14ac:dyDescent="0.25">
      <c r="A159" s="153">
        <v>111</v>
      </c>
      <c r="B159" s="223" t="s">
        <v>262</v>
      </c>
      <c r="C159" s="177" t="s">
        <v>264</v>
      </c>
      <c r="D159" s="157">
        <v>1819.5</v>
      </c>
      <c r="E159" s="348">
        <v>1851</v>
      </c>
      <c r="F159" s="157">
        <v>2990</v>
      </c>
      <c r="G159" s="294">
        <v>2989.5</v>
      </c>
      <c r="H159" s="260">
        <v>2989</v>
      </c>
      <c r="I159" s="178">
        <v>2989</v>
      </c>
      <c r="J159" s="373">
        <v>2989</v>
      </c>
      <c r="K159" s="135"/>
      <c r="L159" s="135"/>
      <c r="M159" s="135"/>
      <c r="N159" s="135"/>
      <c r="O159" s="135"/>
      <c r="P159" s="135"/>
      <c r="Q159" s="135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</row>
    <row r="160" spans="1:53" x14ac:dyDescent="0.25">
      <c r="A160" s="153" t="s">
        <v>289</v>
      </c>
      <c r="B160" s="223" t="s">
        <v>49</v>
      </c>
      <c r="C160" s="177" t="s">
        <v>459</v>
      </c>
      <c r="D160" s="157">
        <v>0</v>
      </c>
      <c r="E160" s="348">
        <v>0</v>
      </c>
      <c r="F160" s="157">
        <v>95</v>
      </c>
      <c r="G160" s="294">
        <v>95.7</v>
      </c>
      <c r="H160" s="260">
        <v>0</v>
      </c>
      <c r="I160" s="178">
        <v>0</v>
      </c>
      <c r="J160" s="373">
        <v>0</v>
      </c>
      <c r="K160" s="135"/>
      <c r="L160" s="135"/>
      <c r="M160" s="135"/>
      <c r="N160" s="135"/>
      <c r="O160" s="135"/>
      <c r="P160" s="135"/>
      <c r="Q160" s="135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</row>
    <row r="161" spans="1:53" x14ac:dyDescent="0.25">
      <c r="A161" s="153">
        <v>111</v>
      </c>
      <c r="B161" s="223" t="s">
        <v>453</v>
      </c>
      <c r="C161" s="177" t="s">
        <v>454</v>
      </c>
      <c r="D161" s="157">
        <v>0</v>
      </c>
      <c r="E161" s="348">
        <v>0</v>
      </c>
      <c r="F161" s="157">
        <v>2330</v>
      </c>
      <c r="G161" s="294">
        <v>2330</v>
      </c>
      <c r="H161" s="260">
        <v>0</v>
      </c>
      <c r="I161" s="178">
        <v>0</v>
      </c>
      <c r="J161" s="373">
        <v>0</v>
      </c>
      <c r="K161" s="135"/>
      <c r="L161" s="135"/>
      <c r="M161" s="135"/>
      <c r="N161" s="135"/>
      <c r="O161" s="135"/>
      <c r="P161" s="135"/>
      <c r="Q161" s="135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</row>
    <row r="162" spans="1:53" x14ac:dyDescent="0.25">
      <c r="A162" s="153" t="s">
        <v>172</v>
      </c>
      <c r="B162" s="223" t="s">
        <v>49</v>
      </c>
      <c r="C162" s="177" t="s">
        <v>381</v>
      </c>
      <c r="D162" s="157">
        <v>2616.13</v>
      </c>
      <c r="E162" s="348">
        <v>0</v>
      </c>
      <c r="F162" s="157">
        <v>0</v>
      </c>
      <c r="G162" s="294">
        <v>0</v>
      </c>
      <c r="H162" s="260">
        <v>0</v>
      </c>
      <c r="I162" s="178">
        <v>0</v>
      </c>
      <c r="J162" s="373">
        <v>0</v>
      </c>
      <c r="K162" s="135"/>
      <c r="L162" s="135"/>
      <c r="M162" s="135"/>
      <c r="N162" s="135"/>
      <c r="O162" s="135"/>
      <c r="P162" s="135"/>
      <c r="Q162" s="135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</row>
    <row r="163" spans="1:53" x14ac:dyDescent="0.25">
      <c r="A163" s="153">
        <v>111</v>
      </c>
      <c r="B163" s="223" t="s">
        <v>51</v>
      </c>
      <c r="C163" s="177" t="s">
        <v>361</v>
      </c>
      <c r="D163" s="157">
        <v>179.12</v>
      </c>
      <c r="E163" s="348">
        <f>355-12</f>
        <v>343</v>
      </c>
      <c r="F163" s="157">
        <v>250</v>
      </c>
      <c r="G163" s="294">
        <v>209.24</v>
      </c>
      <c r="H163" s="260">
        <v>250</v>
      </c>
      <c r="I163" s="178">
        <v>250</v>
      </c>
      <c r="J163" s="373">
        <v>250</v>
      </c>
      <c r="K163" s="135"/>
      <c r="L163" s="135"/>
      <c r="M163" s="135"/>
      <c r="N163" s="135"/>
      <c r="O163" s="135"/>
      <c r="P163" s="135"/>
      <c r="Q163" s="135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</row>
    <row r="164" spans="1:53" hidden="1" x14ac:dyDescent="0.25">
      <c r="A164" s="153">
        <v>111</v>
      </c>
      <c r="B164" s="223" t="s">
        <v>380</v>
      </c>
      <c r="C164" s="177" t="s">
        <v>361</v>
      </c>
      <c r="D164" s="157">
        <v>0</v>
      </c>
      <c r="E164" s="348">
        <v>0</v>
      </c>
      <c r="F164" s="157">
        <v>0</v>
      </c>
      <c r="G164" s="294">
        <v>0</v>
      </c>
      <c r="H164" s="260"/>
      <c r="I164" s="178"/>
      <c r="J164" s="373"/>
      <c r="K164" s="135"/>
      <c r="L164" s="135"/>
      <c r="M164" s="135"/>
      <c r="N164" s="135"/>
      <c r="O164" s="135"/>
      <c r="P164" s="135"/>
      <c r="Q164" s="135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</row>
    <row r="165" spans="1:53" x14ac:dyDescent="0.25">
      <c r="A165" s="153">
        <v>111</v>
      </c>
      <c r="B165" s="223" t="s">
        <v>147</v>
      </c>
      <c r="C165" s="177" t="s">
        <v>53</v>
      </c>
      <c r="D165" s="157">
        <v>613.94000000000005</v>
      </c>
      <c r="E165" s="348">
        <v>770</v>
      </c>
      <c r="F165" s="157">
        <v>1459</v>
      </c>
      <c r="G165" s="294">
        <v>1112.8</v>
      </c>
      <c r="H165" s="260">
        <v>1185</v>
      </c>
      <c r="I165" s="178">
        <v>1185</v>
      </c>
      <c r="J165" s="373">
        <v>1185</v>
      </c>
      <c r="K165" s="135"/>
      <c r="L165" s="135"/>
      <c r="M165" s="135"/>
      <c r="N165" s="135"/>
      <c r="O165" s="135"/>
      <c r="P165" s="135"/>
      <c r="Q165" s="135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</row>
    <row r="166" spans="1:53" x14ac:dyDescent="0.25">
      <c r="A166" s="153">
        <v>131</v>
      </c>
      <c r="B166" s="223" t="s">
        <v>147</v>
      </c>
      <c r="C166" s="177" t="s">
        <v>364</v>
      </c>
      <c r="D166" s="157">
        <v>246</v>
      </c>
      <c r="E166" s="348">
        <v>156</v>
      </c>
      <c r="F166" s="157">
        <v>0</v>
      </c>
      <c r="G166" s="294">
        <v>0</v>
      </c>
      <c r="H166" s="260">
        <v>346</v>
      </c>
      <c r="I166" s="178">
        <v>346</v>
      </c>
      <c r="J166" s="373">
        <v>346</v>
      </c>
      <c r="K166" s="135"/>
      <c r="L166" s="135"/>
      <c r="M166" s="135"/>
      <c r="N166" s="135"/>
      <c r="O166" s="135"/>
      <c r="P166" s="135"/>
      <c r="Q166" s="135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</row>
    <row r="167" spans="1:53" hidden="1" x14ac:dyDescent="0.25">
      <c r="A167" s="153">
        <v>41</v>
      </c>
      <c r="B167" s="223" t="s">
        <v>49</v>
      </c>
      <c r="C167" s="177" t="s">
        <v>148</v>
      </c>
      <c r="D167" s="157">
        <v>0</v>
      </c>
      <c r="E167" s="348">
        <v>0</v>
      </c>
      <c r="F167" s="157">
        <v>0</v>
      </c>
      <c r="G167" s="294">
        <v>0</v>
      </c>
      <c r="H167" s="260"/>
      <c r="I167" s="178"/>
      <c r="J167" s="373"/>
      <c r="K167" s="135"/>
      <c r="L167" s="135"/>
      <c r="M167" s="135"/>
      <c r="N167" s="135"/>
      <c r="O167" s="135"/>
      <c r="P167" s="135"/>
      <c r="Q167" s="135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</row>
    <row r="168" spans="1:53" hidden="1" x14ac:dyDescent="0.25">
      <c r="A168" s="153">
        <v>111</v>
      </c>
      <c r="B168" s="223" t="s">
        <v>141</v>
      </c>
      <c r="C168" s="177" t="s">
        <v>142</v>
      </c>
      <c r="D168" s="157">
        <v>0</v>
      </c>
      <c r="E168" s="348">
        <v>0</v>
      </c>
      <c r="F168" s="157">
        <v>0</v>
      </c>
      <c r="G168" s="294">
        <v>0</v>
      </c>
      <c r="H168" s="260"/>
      <c r="I168" s="178"/>
      <c r="J168" s="373"/>
      <c r="K168" s="135"/>
      <c r="L168" s="135"/>
      <c r="M168" s="135"/>
      <c r="N168" s="135"/>
      <c r="O168" s="135"/>
      <c r="P168" s="135"/>
      <c r="Q168" s="135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</row>
    <row r="169" spans="1:53" x14ac:dyDescent="0.25">
      <c r="A169" s="153">
        <v>111</v>
      </c>
      <c r="B169" s="223" t="s">
        <v>304</v>
      </c>
      <c r="C169" s="177" t="s">
        <v>305</v>
      </c>
      <c r="D169" s="157">
        <v>184.5</v>
      </c>
      <c r="E169" s="348">
        <v>200</v>
      </c>
      <c r="F169" s="157">
        <v>500</v>
      </c>
      <c r="G169" s="294">
        <v>489.85</v>
      </c>
      <c r="H169" s="260">
        <v>500</v>
      </c>
      <c r="I169" s="178">
        <v>500</v>
      </c>
      <c r="J169" s="373">
        <v>500</v>
      </c>
      <c r="K169" s="135"/>
      <c r="L169" s="135"/>
      <c r="M169" s="135"/>
      <c r="N169" s="135"/>
      <c r="O169" s="135"/>
      <c r="P169" s="135"/>
      <c r="Q169" s="135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</row>
    <row r="170" spans="1:53" x14ac:dyDescent="0.25">
      <c r="A170" s="153">
        <v>111</v>
      </c>
      <c r="B170" s="223" t="s">
        <v>372</v>
      </c>
      <c r="C170" s="177" t="s">
        <v>305</v>
      </c>
      <c r="D170" s="157">
        <v>0</v>
      </c>
      <c r="E170" s="348">
        <v>0</v>
      </c>
      <c r="F170" s="157">
        <v>0</v>
      </c>
      <c r="G170" s="294">
        <v>0</v>
      </c>
      <c r="H170" s="260">
        <v>0</v>
      </c>
      <c r="I170" s="178">
        <v>0</v>
      </c>
      <c r="J170" s="373">
        <v>0</v>
      </c>
      <c r="K170" s="135"/>
      <c r="L170" s="135"/>
      <c r="M170" s="135"/>
      <c r="N170" s="135"/>
      <c r="O170" s="135"/>
      <c r="P170" s="135"/>
      <c r="Q170" s="135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</row>
    <row r="171" spans="1:53" x14ac:dyDescent="0.25">
      <c r="A171" s="153">
        <v>111</v>
      </c>
      <c r="B171" s="223" t="s">
        <v>179</v>
      </c>
      <c r="C171" s="177" t="s">
        <v>360</v>
      </c>
      <c r="D171" s="157">
        <v>0</v>
      </c>
      <c r="E171" s="348">
        <v>0</v>
      </c>
      <c r="F171" s="157">
        <v>0</v>
      </c>
      <c r="G171" s="294">
        <v>0</v>
      </c>
      <c r="H171" s="260">
        <v>0</v>
      </c>
      <c r="I171" s="178">
        <v>0</v>
      </c>
      <c r="J171" s="373">
        <v>0</v>
      </c>
      <c r="K171" s="135"/>
      <c r="L171" s="135"/>
      <c r="M171" s="135"/>
      <c r="N171" s="135"/>
      <c r="O171" s="135"/>
      <c r="P171" s="135"/>
      <c r="Q171" s="135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</row>
    <row r="172" spans="1:53" x14ac:dyDescent="0.25">
      <c r="A172" s="153">
        <v>131</v>
      </c>
      <c r="B172" s="223" t="s">
        <v>54</v>
      </c>
      <c r="C172" s="177" t="s">
        <v>128</v>
      </c>
      <c r="D172" s="157">
        <v>0</v>
      </c>
      <c r="E172" s="348">
        <v>0</v>
      </c>
      <c r="F172" s="157">
        <v>0</v>
      </c>
      <c r="G172" s="294">
        <v>0</v>
      </c>
      <c r="H172" s="260">
        <v>1500</v>
      </c>
      <c r="I172" s="178">
        <v>1500</v>
      </c>
      <c r="J172" s="373">
        <v>1500</v>
      </c>
      <c r="K172" s="135"/>
      <c r="L172" s="135"/>
      <c r="M172" s="135"/>
      <c r="N172" s="135"/>
      <c r="O172" s="135"/>
      <c r="P172" s="135"/>
      <c r="Q172" s="135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</row>
    <row r="173" spans="1:53" x14ac:dyDescent="0.25">
      <c r="A173" s="153">
        <v>111</v>
      </c>
      <c r="B173" s="223" t="s">
        <v>55</v>
      </c>
      <c r="C173" s="177" t="s">
        <v>56</v>
      </c>
      <c r="D173" s="157">
        <v>1167.55</v>
      </c>
      <c r="E173" s="348">
        <v>500</v>
      </c>
      <c r="F173" s="157">
        <v>40</v>
      </c>
      <c r="G173" s="294">
        <v>40</v>
      </c>
      <c r="H173" s="260">
        <v>1500</v>
      </c>
      <c r="I173" s="178">
        <v>1500</v>
      </c>
      <c r="J173" s="373">
        <v>1500</v>
      </c>
      <c r="K173" s="135"/>
      <c r="L173" s="135"/>
      <c r="M173" s="135"/>
      <c r="N173" s="135"/>
      <c r="O173" s="135"/>
      <c r="P173" s="135"/>
      <c r="Q173" s="135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</row>
    <row r="174" spans="1:53" hidden="1" x14ac:dyDescent="0.25">
      <c r="A174" s="153" t="s">
        <v>289</v>
      </c>
      <c r="B174" s="223" t="s">
        <v>55</v>
      </c>
      <c r="C174" s="177" t="s">
        <v>56</v>
      </c>
      <c r="D174" s="157">
        <v>0</v>
      </c>
      <c r="E174" s="348">
        <v>0</v>
      </c>
      <c r="F174" s="157">
        <v>0</v>
      </c>
      <c r="G174" s="294">
        <v>0</v>
      </c>
      <c r="H174" s="260"/>
      <c r="I174" s="178"/>
      <c r="J174" s="373"/>
      <c r="K174" s="135"/>
      <c r="L174" s="135"/>
      <c r="M174" s="135"/>
      <c r="N174" s="135"/>
      <c r="O174" s="135"/>
      <c r="P174" s="135"/>
      <c r="Q174" s="135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</row>
    <row r="175" spans="1:53" x14ac:dyDescent="0.25">
      <c r="A175" s="153">
        <v>131</v>
      </c>
      <c r="B175" s="223" t="s">
        <v>55</v>
      </c>
      <c r="C175" s="177" t="s">
        <v>56</v>
      </c>
      <c r="D175" s="157">
        <v>425.85</v>
      </c>
      <c r="E175" s="348">
        <v>0</v>
      </c>
      <c r="F175" s="157">
        <v>0</v>
      </c>
      <c r="G175" s="294">
        <v>0</v>
      </c>
      <c r="H175" s="260">
        <v>0</v>
      </c>
      <c r="I175" s="178">
        <v>0</v>
      </c>
      <c r="J175" s="373">
        <v>0</v>
      </c>
      <c r="K175" s="135"/>
      <c r="L175" s="135"/>
      <c r="M175" s="135"/>
      <c r="N175" s="135"/>
      <c r="O175" s="135"/>
      <c r="P175" s="135"/>
      <c r="Q175" s="135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</row>
    <row r="176" spans="1:53" x14ac:dyDescent="0.25">
      <c r="A176" s="153">
        <v>111</v>
      </c>
      <c r="B176" s="223" t="s">
        <v>130</v>
      </c>
      <c r="C176" s="177" t="s">
        <v>129</v>
      </c>
      <c r="D176" s="157">
        <v>244.5</v>
      </c>
      <c r="E176" s="348">
        <v>500</v>
      </c>
      <c r="F176" s="157">
        <v>305</v>
      </c>
      <c r="G176" s="294">
        <v>302.45</v>
      </c>
      <c r="H176" s="260">
        <v>300</v>
      </c>
      <c r="I176" s="178">
        <v>300</v>
      </c>
      <c r="J176" s="373">
        <v>300</v>
      </c>
      <c r="K176" s="135"/>
      <c r="L176" s="135"/>
      <c r="M176" s="135"/>
      <c r="N176" s="135"/>
      <c r="O176" s="135"/>
      <c r="P176" s="135"/>
      <c r="Q176" s="135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</row>
    <row r="177" spans="1:53" x14ac:dyDescent="0.25">
      <c r="A177" s="153">
        <v>111</v>
      </c>
      <c r="B177" s="223" t="s">
        <v>57</v>
      </c>
      <c r="C177" s="177" t="s">
        <v>58</v>
      </c>
      <c r="D177" s="157">
        <v>206.5</v>
      </c>
      <c r="E177" s="348">
        <v>150</v>
      </c>
      <c r="F177" s="157">
        <v>150</v>
      </c>
      <c r="G177" s="294">
        <v>149.5</v>
      </c>
      <c r="H177" s="260">
        <v>150</v>
      </c>
      <c r="I177" s="178">
        <v>150</v>
      </c>
      <c r="J177" s="373">
        <v>150</v>
      </c>
      <c r="K177" s="135"/>
      <c r="L177" s="135"/>
      <c r="M177" s="135"/>
      <c r="N177" s="135"/>
      <c r="O177" s="135"/>
      <c r="P177" s="135"/>
      <c r="Q177" s="135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</row>
    <row r="178" spans="1:53" x14ac:dyDescent="0.25">
      <c r="A178" s="153">
        <v>111</v>
      </c>
      <c r="B178" s="223" t="s">
        <v>278</v>
      </c>
      <c r="C178" s="177" t="s">
        <v>411</v>
      </c>
      <c r="D178" s="157">
        <v>0</v>
      </c>
      <c r="E178" s="348">
        <v>1875</v>
      </c>
      <c r="F178" s="157">
        <v>1800</v>
      </c>
      <c r="G178" s="294">
        <v>1800</v>
      </c>
      <c r="H178" s="260">
        <v>1575</v>
      </c>
      <c r="I178" s="178">
        <v>1575</v>
      </c>
      <c r="J178" s="373">
        <v>1575</v>
      </c>
      <c r="K178" s="135"/>
      <c r="L178" s="135"/>
      <c r="M178" s="135"/>
      <c r="N178" s="135"/>
      <c r="O178" s="135"/>
      <c r="P178" s="135"/>
      <c r="Q178" s="135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</row>
    <row r="179" spans="1:53" x14ac:dyDescent="0.25">
      <c r="A179" s="153">
        <v>111</v>
      </c>
      <c r="B179" s="223" t="s">
        <v>131</v>
      </c>
      <c r="C179" s="177" t="s">
        <v>137</v>
      </c>
      <c r="D179" s="157">
        <v>356.9</v>
      </c>
      <c r="E179" s="348">
        <v>100</v>
      </c>
      <c r="F179" s="157">
        <v>180</v>
      </c>
      <c r="G179" s="294">
        <v>177.5</v>
      </c>
      <c r="H179" s="260">
        <v>200</v>
      </c>
      <c r="I179" s="178">
        <v>200</v>
      </c>
      <c r="J179" s="373">
        <v>200</v>
      </c>
      <c r="K179" s="135"/>
      <c r="L179" s="135"/>
      <c r="M179" s="135"/>
      <c r="N179" s="135"/>
      <c r="O179" s="135"/>
      <c r="P179" s="135"/>
      <c r="Q179" s="135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</row>
    <row r="180" spans="1:53" x14ac:dyDescent="0.25">
      <c r="A180" s="153">
        <v>111</v>
      </c>
      <c r="B180" s="223" t="s">
        <v>59</v>
      </c>
      <c r="C180" s="177" t="s">
        <v>60</v>
      </c>
      <c r="D180" s="157">
        <v>39.6</v>
      </c>
      <c r="E180" s="348">
        <v>78</v>
      </c>
      <c r="F180" s="157">
        <v>0</v>
      </c>
      <c r="G180" s="294">
        <v>0</v>
      </c>
      <c r="H180" s="260">
        <v>0</v>
      </c>
      <c r="I180" s="178">
        <v>0</v>
      </c>
      <c r="J180" s="373">
        <v>0</v>
      </c>
      <c r="K180" s="135"/>
      <c r="L180" s="135"/>
      <c r="M180" s="135"/>
      <c r="N180" s="135"/>
      <c r="O180" s="135"/>
      <c r="P180" s="135"/>
      <c r="Q180" s="135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</row>
    <row r="181" spans="1:53" x14ac:dyDescent="0.25">
      <c r="A181" s="153">
        <v>111</v>
      </c>
      <c r="B181" s="223" t="s">
        <v>61</v>
      </c>
      <c r="C181" s="177" t="s">
        <v>62</v>
      </c>
      <c r="D181" s="157">
        <v>3621.76</v>
      </c>
      <c r="E181" s="348">
        <v>1530</v>
      </c>
      <c r="F181" s="157">
        <v>2850</v>
      </c>
      <c r="G181" s="294">
        <v>2830.98</v>
      </c>
      <c r="H181" s="260">
        <v>2970</v>
      </c>
      <c r="I181" s="178">
        <v>2970</v>
      </c>
      <c r="J181" s="373">
        <v>2970</v>
      </c>
      <c r="K181" s="135"/>
      <c r="L181" s="135"/>
      <c r="M181" s="135"/>
      <c r="N181" s="135"/>
      <c r="O181" s="135"/>
      <c r="P181" s="135"/>
      <c r="Q181" s="135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</row>
    <row r="182" spans="1:53" x14ac:dyDescent="0.25">
      <c r="A182" s="153">
        <v>131</v>
      </c>
      <c r="B182" s="223" t="s">
        <v>422</v>
      </c>
      <c r="C182" s="177" t="s">
        <v>62</v>
      </c>
      <c r="D182" s="157">
        <v>1051.5999999999999</v>
      </c>
      <c r="E182" s="348">
        <v>0</v>
      </c>
      <c r="F182" s="157">
        <v>0</v>
      </c>
      <c r="G182" s="294">
        <v>0</v>
      </c>
      <c r="H182" s="260">
        <v>0</v>
      </c>
      <c r="I182" s="178">
        <v>0</v>
      </c>
      <c r="J182" s="373">
        <v>0</v>
      </c>
      <c r="K182" s="135"/>
      <c r="L182" s="135"/>
      <c r="M182" s="135"/>
      <c r="N182" s="135"/>
      <c r="O182" s="135"/>
      <c r="P182" s="135"/>
      <c r="Q182" s="135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</row>
    <row r="183" spans="1:53" hidden="1" x14ac:dyDescent="0.25">
      <c r="A183" s="153">
        <v>111</v>
      </c>
      <c r="B183" s="223" t="s">
        <v>136</v>
      </c>
      <c r="C183" s="177" t="s">
        <v>132</v>
      </c>
      <c r="D183" s="157">
        <v>0</v>
      </c>
      <c r="E183" s="348">
        <v>0</v>
      </c>
      <c r="F183" s="157">
        <v>0</v>
      </c>
      <c r="G183" s="294">
        <v>0</v>
      </c>
      <c r="H183" s="260"/>
      <c r="I183" s="178"/>
      <c r="J183" s="373"/>
      <c r="K183" s="135"/>
      <c r="L183" s="135"/>
      <c r="M183" s="135"/>
      <c r="N183" s="135"/>
      <c r="O183" s="135"/>
      <c r="P183" s="135"/>
      <c r="Q183" s="135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</row>
    <row r="184" spans="1:53" hidden="1" x14ac:dyDescent="0.25">
      <c r="A184" s="153">
        <v>111</v>
      </c>
      <c r="B184" s="223" t="s">
        <v>63</v>
      </c>
      <c r="C184" s="177" t="s">
        <v>64</v>
      </c>
      <c r="D184" s="157">
        <v>0</v>
      </c>
      <c r="E184" s="348">
        <v>0</v>
      </c>
      <c r="F184" s="157">
        <v>0</v>
      </c>
      <c r="G184" s="294">
        <v>0</v>
      </c>
      <c r="H184" s="260"/>
      <c r="I184" s="178"/>
      <c r="J184" s="373"/>
      <c r="K184" s="135"/>
      <c r="L184" s="135"/>
      <c r="M184" s="135"/>
      <c r="N184" s="135"/>
      <c r="O184" s="135"/>
      <c r="P184" s="135"/>
      <c r="Q184" s="135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</row>
    <row r="185" spans="1:53" x14ac:dyDescent="0.25">
      <c r="A185" s="153">
        <v>111</v>
      </c>
      <c r="B185" s="223" t="s">
        <v>65</v>
      </c>
      <c r="C185" s="177" t="s">
        <v>22</v>
      </c>
      <c r="D185" s="157">
        <v>2630.4</v>
      </c>
      <c r="E185" s="348">
        <v>3000</v>
      </c>
      <c r="F185" s="157">
        <v>3500</v>
      </c>
      <c r="G185" s="294">
        <v>3358.24</v>
      </c>
      <c r="H185" s="260">
        <v>3500</v>
      </c>
      <c r="I185" s="178">
        <v>3500</v>
      </c>
      <c r="J185" s="373">
        <v>3500</v>
      </c>
      <c r="K185" s="135"/>
      <c r="L185" s="135"/>
      <c r="M185" s="135"/>
      <c r="N185" s="135"/>
      <c r="O185" s="135"/>
      <c r="P185" s="135"/>
      <c r="Q185" s="135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</row>
    <row r="186" spans="1:53" x14ac:dyDescent="0.25">
      <c r="A186" s="153">
        <v>111</v>
      </c>
      <c r="B186" s="223" t="s">
        <v>140</v>
      </c>
      <c r="C186" s="177" t="s">
        <v>66</v>
      </c>
      <c r="D186" s="157">
        <v>263.19</v>
      </c>
      <c r="E186" s="348">
        <v>310</v>
      </c>
      <c r="F186" s="157">
        <v>310</v>
      </c>
      <c r="G186" s="294">
        <v>192.78</v>
      </c>
      <c r="H186" s="260">
        <v>200</v>
      </c>
      <c r="I186" s="178">
        <v>200</v>
      </c>
      <c r="J186" s="373">
        <v>200</v>
      </c>
      <c r="K186" s="135"/>
      <c r="L186" s="135"/>
      <c r="M186" s="135"/>
      <c r="N186" s="135"/>
      <c r="O186" s="135"/>
      <c r="P186" s="135"/>
      <c r="Q186" s="135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</row>
    <row r="187" spans="1:53" x14ac:dyDescent="0.25">
      <c r="A187" s="153">
        <v>111</v>
      </c>
      <c r="B187" s="223" t="s">
        <v>455</v>
      </c>
      <c r="C187" s="177" t="s">
        <v>456</v>
      </c>
      <c r="D187" s="157">
        <v>0</v>
      </c>
      <c r="E187" s="348">
        <v>0</v>
      </c>
      <c r="F187" s="157">
        <v>50</v>
      </c>
      <c r="G187" s="294">
        <v>50</v>
      </c>
      <c r="H187" s="260">
        <v>50</v>
      </c>
      <c r="I187" s="178">
        <v>50</v>
      </c>
      <c r="J187" s="373">
        <v>50</v>
      </c>
      <c r="K187" s="135"/>
      <c r="L187" s="135"/>
      <c r="M187" s="135"/>
      <c r="N187" s="135"/>
      <c r="O187" s="135"/>
      <c r="P187" s="135"/>
      <c r="Q187" s="135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</row>
    <row r="188" spans="1:53" x14ac:dyDescent="0.25">
      <c r="A188" s="153" t="s">
        <v>445</v>
      </c>
      <c r="B188" s="223" t="s">
        <v>457</v>
      </c>
      <c r="C188" s="177" t="s">
        <v>458</v>
      </c>
      <c r="D188" s="157">
        <v>0</v>
      </c>
      <c r="E188" s="348">
        <v>0</v>
      </c>
      <c r="F188" s="157">
        <v>38</v>
      </c>
      <c r="G188" s="294">
        <v>37.85</v>
      </c>
      <c r="H188" s="260">
        <v>0</v>
      </c>
      <c r="I188" s="178">
        <v>0</v>
      </c>
      <c r="J188" s="373">
        <v>0</v>
      </c>
      <c r="K188" s="135"/>
      <c r="L188" s="135"/>
      <c r="M188" s="135"/>
      <c r="N188" s="135"/>
      <c r="O188" s="135"/>
      <c r="P188" s="135"/>
      <c r="Q188" s="135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</row>
    <row r="189" spans="1:53" x14ac:dyDescent="0.25">
      <c r="A189" s="153">
        <v>111</v>
      </c>
      <c r="B189" s="223" t="s">
        <v>67</v>
      </c>
      <c r="C189" s="177" t="s">
        <v>68</v>
      </c>
      <c r="D189" s="157">
        <v>2424.7800000000002</v>
      </c>
      <c r="E189" s="348">
        <v>2600</v>
      </c>
      <c r="F189" s="157">
        <v>3050</v>
      </c>
      <c r="G189" s="294">
        <v>3004.52</v>
      </c>
      <c r="H189" s="260">
        <v>3400</v>
      </c>
      <c r="I189" s="178">
        <v>3400</v>
      </c>
      <c r="J189" s="373">
        <v>3400</v>
      </c>
      <c r="K189" s="135"/>
      <c r="L189" s="135"/>
      <c r="M189" s="135"/>
      <c r="N189" s="135"/>
      <c r="O189" s="135"/>
      <c r="P189" s="135"/>
      <c r="Q189" s="135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</row>
    <row r="190" spans="1:53" x14ac:dyDescent="0.25">
      <c r="A190" s="153">
        <v>111</v>
      </c>
      <c r="B190" s="223" t="s">
        <v>69</v>
      </c>
      <c r="C190" s="177" t="s">
        <v>359</v>
      </c>
      <c r="D190" s="157">
        <v>3209.54</v>
      </c>
      <c r="E190" s="348">
        <v>3210</v>
      </c>
      <c r="F190" s="157">
        <v>2910</v>
      </c>
      <c r="G190" s="294">
        <v>2782.2</v>
      </c>
      <c r="H190" s="260">
        <v>2800</v>
      </c>
      <c r="I190" s="178">
        <v>2800</v>
      </c>
      <c r="J190" s="373">
        <v>2800</v>
      </c>
      <c r="K190" s="135"/>
      <c r="L190" s="135"/>
      <c r="M190" s="135"/>
      <c r="N190" s="135"/>
      <c r="O190" s="135"/>
      <c r="P190" s="135"/>
      <c r="Q190" s="135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</row>
    <row r="191" spans="1:53" hidden="1" x14ac:dyDescent="0.25">
      <c r="A191" s="153">
        <v>111</v>
      </c>
      <c r="B191" s="223" t="s">
        <v>246</v>
      </c>
      <c r="C191" s="177" t="s">
        <v>247</v>
      </c>
      <c r="D191" s="157">
        <v>0</v>
      </c>
      <c r="E191" s="348">
        <v>0</v>
      </c>
      <c r="F191" s="157">
        <v>0</v>
      </c>
      <c r="G191" s="294">
        <v>0</v>
      </c>
      <c r="H191" s="260"/>
      <c r="I191" s="178"/>
      <c r="J191" s="373"/>
      <c r="K191" s="135"/>
      <c r="L191" s="135"/>
      <c r="M191" s="135"/>
      <c r="N191" s="135"/>
      <c r="O191" s="135"/>
      <c r="P191" s="135"/>
      <c r="Q191" s="135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</row>
    <row r="192" spans="1:53" hidden="1" x14ac:dyDescent="0.25">
      <c r="A192" s="153">
        <v>111</v>
      </c>
      <c r="B192" s="223" t="s">
        <v>382</v>
      </c>
      <c r="C192" s="177" t="s">
        <v>176</v>
      </c>
      <c r="D192" s="157">
        <v>0</v>
      </c>
      <c r="E192" s="348">
        <v>0</v>
      </c>
      <c r="F192" s="157">
        <v>0</v>
      </c>
      <c r="G192" s="294">
        <v>0</v>
      </c>
      <c r="H192" s="260"/>
      <c r="I192" s="178"/>
      <c r="J192" s="373"/>
      <c r="K192" s="135"/>
      <c r="L192" s="135"/>
      <c r="M192" s="135"/>
      <c r="N192" s="135"/>
      <c r="O192" s="135"/>
      <c r="P192" s="135"/>
      <c r="Q192" s="135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</row>
    <row r="193" spans="1:89" ht="16.5" thickBot="1" x14ac:dyDescent="0.3">
      <c r="A193" s="163">
        <v>111</v>
      </c>
      <c r="B193" s="299" t="s">
        <v>143</v>
      </c>
      <c r="C193" s="182" t="s">
        <v>71</v>
      </c>
      <c r="D193" s="183">
        <v>2895.13</v>
      </c>
      <c r="E193" s="349">
        <v>3000</v>
      </c>
      <c r="F193" s="183">
        <v>2488</v>
      </c>
      <c r="G193" s="364">
        <v>2487.2600000000002</v>
      </c>
      <c r="H193" s="262">
        <v>2500</v>
      </c>
      <c r="I193" s="184">
        <v>2500</v>
      </c>
      <c r="J193" s="374">
        <v>2500</v>
      </c>
      <c r="K193" s="135"/>
      <c r="L193" s="135"/>
      <c r="M193" s="135"/>
      <c r="N193" s="135"/>
      <c r="O193" s="135"/>
      <c r="P193" s="135"/>
      <c r="Q193" s="135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</row>
    <row r="194" spans="1:89" x14ac:dyDescent="0.25">
      <c r="A194" s="227"/>
      <c r="B194" s="332"/>
      <c r="C194" s="334"/>
      <c r="D194" s="344"/>
      <c r="E194" s="185"/>
      <c r="F194" s="344"/>
      <c r="G194" s="185"/>
      <c r="H194" s="369"/>
      <c r="I194" s="344"/>
      <c r="J194" s="186"/>
      <c r="K194" s="135"/>
      <c r="L194" s="135"/>
      <c r="M194" s="135"/>
      <c r="N194" s="135"/>
      <c r="O194" s="135"/>
      <c r="P194" s="135"/>
      <c r="Q194" s="135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</row>
    <row r="195" spans="1:89" ht="16.5" thickBot="1" x14ac:dyDescent="0.3">
      <c r="A195" s="228"/>
      <c r="B195" s="224"/>
      <c r="C195" s="219"/>
      <c r="D195" s="205"/>
      <c r="E195" s="187"/>
      <c r="F195" s="205"/>
      <c r="G195" s="187"/>
      <c r="H195" s="267"/>
      <c r="I195" s="205"/>
      <c r="J195" s="188"/>
      <c r="K195" s="135"/>
      <c r="L195" s="135"/>
      <c r="M195" s="135"/>
      <c r="N195" s="135"/>
      <c r="O195" s="135"/>
      <c r="P195" s="135"/>
      <c r="Q195" s="135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</row>
    <row r="196" spans="1:89" x14ac:dyDescent="0.25">
      <c r="A196" s="317"/>
      <c r="B196" s="300" t="s">
        <v>183</v>
      </c>
      <c r="C196" s="245" t="s">
        <v>184</v>
      </c>
      <c r="D196" s="244">
        <f t="shared" ref="D196:J196" si="1">SUM(D197:D307)</f>
        <v>294305.64</v>
      </c>
      <c r="E196" s="290">
        <f t="shared" si="1"/>
        <v>318598</v>
      </c>
      <c r="F196" s="244">
        <f t="shared" si="1"/>
        <v>335676</v>
      </c>
      <c r="G196" s="289">
        <f t="shared" si="1"/>
        <v>324613.26999999996</v>
      </c>
      <c r="H196" s="272">
        <f t="shared" si="1"/>
        <v>364603</v>
      </c>
      <c r="I196" s="244">
        <f t="shared" si="1"/>
        <v>364603</v>
      </c>
      <c r="J196" s="292">
        <f t="shared" si="1"/>
        <v>364603</v>
      </c>
      <c r="K196" s="135"/>
      <c r="L196" s="171"/>
      <c r="M196" s="135"/>
      <c r="N196" s="135"/>
      <c r="O196" s="135"/>
      <c r="P196" s="135"/>
      <c r="Q196" s="135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</row>
    <row r="197" spans="1:89" s="32" customFormat="1" x14ac:dyDescent="0.25">
      <c r="A197" s="153">
        <v>111</v>
      </c>
      <c r="B197" s="298" t="s">
        <v>185</v>
      </c>
      <c r="C197" s="174" t="s">
        <v>72</v>
      </c>
      <c r="D197" s="175">
        <v>133320.89000000001</v>
      </c>
      <c r="E197" s="338">
        <f>157256-6668-1704</f>
        <v>148884</v>
      </c>
      <c r="F197" s="176">
        <v>157107</v>
      </c>
      <c r="G197" s="339">
        <v>157107.06</v>
      </c>
      <c r="H197" s="259">
        <f>179624+361</f>
        <v>179985</v>
      </c>
      <c r="I197" s="176">
        <f>179624+361</f>
        <v>179985</v>
      </c>
      <c r="J197" s="372">
        <f>179624+361</f>
        <v>179985</v>
      </c>
      <c r="K197" s="179"/>
      <c r="L197" s="142"/>
      <c r="M197" s="142"/>
      <c r="N197" s="142"/>
      <c r="O197" s="142"/>
      <c r="P197" s="142"/>
      <c r="Q197" s="142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</row>
    <row r="198" spans="1:89" s="65" customFormat="1" x14ac:dyDescent="0.25">
      <c r="A198" s="153">
        <v>111</v>
      </c>
      <c r="B198" s="298" t="s">
        <v>185</v>
      </c>
      <c r="C198" s="177" t="s">
        <v>436</v>
      </c>
      <c r="D198" s="157">
        <v>0</v>
      </c>
      <c r="E198" s="338">
        <v>0</v>
      </c>
      <c r="F198" s="178">
        <v>1382</v>
      </c>
      <c r="G198" s="294">
        <v>0</v>
      </c>
      <c r="H198" s="259">
        <v>0</v>
      </c>
      <c r="I198" s="176">
        <v>0</v>
      </c>
      <c r="J198" s="372">
        <v>0</v>
      </c>
      <c r="K198" s="179"/>
      <c r="L198" s="142"/>
      <c r="M198" s="142"/>
      <c r="N198" s="142"/>
      <c r="O198" s="142"/>
      <c r="P198" s="142"/>
      <c r="Q198" s="142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</row>
    <row r="199" spans="1:89" s="65" customFormat="1" x14ac:dyDescent="0.25">
      <c r="A199" s="153">
        <v>131</v>
      </c>
      <c r="B199" s="298" t="s">
        <v>185</v>
      </c>
      <c r="C199" s="177" t="s">
        <v>410</v>
      </c>
      <c r="D199" s="157">
        <v>0</v>
      </c>
      <c r="E199" s="338">
        <v>628</v>
      </c>
      <c r="F199" s="178">
        <v>0</v>
      </c>
      <c r="G199" s="294">
        <v>0</v>
      </c>
      <c r="H199" s="259">
        <v>1382</v>
      </c>
      <c r="I199" s="176">
        <v>1382</v>
      </c>
      <c r="J199" s="372">
        <v>1382</v>
      </c>
      <c r="K199" s="179"/>
      <c r="L199" s="142"/>
      <c r="M199" s="142"/>
      <c r="N199" s="142"/>
      <c r="O199" s="142"/>
      <c r="P199" s="142"/>
      <c r="Q199" s="142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</row>
    <row r="200" spans="1:89" s="65" customFormat="1" x14ac:dyDescent="0.25">
      <c r="A200" s="153">
        <v>111</v>
      </c>
      <c r="B200" s="298" t="s">
        <v>186</v>
      </c>
      <c r="C200" s="177" t="s">
        <v>27</v>
      </c>
      <c r="D200" s="157">
        <v>6716.51</v>
      </c>
      <c r="E200" s="348">
        <v>7232</v>
      </c>
      <c r="F200" s="178">
        <v>7145</v>
      </c>
      <c r="G200" s="294">
        <v>7144.49</v>
      </c>
      <c r="H200" s="260">
        <v>7346</v>
      </c>
      <c r="I200" s="178">
        <v>7346</v>
      </c>
      <c r="J200" s="373">
        <v>7346</v>
      </c>
      <c r="K200" s="179"/>
      <c r="L200" s="142"/>
      <c r="M200" s="142"/>
      <c r="N200" s="142"/>
      <c r="O200" s="142"/>
      <c r="P200" s="142"/>
      <c r="Q200" s="142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</row>
    <row r="201" spans="1:89" x14ac:dyDescent="0.25">
      <c r="A201" s="153">
        <v>111</v>
      </c>
      <c r="B201" s="298" t="s">
        <v>187</v>
      </c>
      <c r="C201" s="177" t="s">
        <v>100</v>
      </c>
      <c r="D201" s="157">
        <v>7264.78</v>
      </c>
      <c r="E201" s="348">
        <v>7549</v>
      </c>
      <c r="F201" s="178">
        <v>9210</v>
      </c>
      <c r="G201" s="294">
        <v>9209.89</v>
      </c>
      <c r="H201" s="260">
        <f>12825+33</f>
        <v>12858</v>
      </c>
      <c r="I201" s="178">
        <f>12825+33</f>
        <v>12858</v>
      </c>
      <c r="J201" s="373">
        <f>12825+33</f>
        <v>12858</v>
      </c>
      <c r="K201" s="179"/>
      <c r="L201" s="179"/>
      <c r="M201" s="124"/>
      <c r="N201" s="124"/>
      <c r="O201" s="124"/>
      <c r="P201" s="124"/>
      <c r="Q201" s="124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</row>
    <row r="202" spans="1:89" x14ac:dyDescent="0.25">
      <c r="A202" s="153">
        <v>111</v>
      </c>
      <c r="B202" s="298" t="s">
        <v>188</v>
      </c>
      <c r="C202" s="177" t="s">
        <v>101</v>
      </c>
      <c r="D202" s="157">
        <v>2249.02</v>
      </c>
      <c r="E202" s="348">
        <v>2360</v>
      </c>
      <c r="F202" s="178">
        <v>2324</v>
      </c>
      <c r="G202" s="294">
        <v>2324.13</v>
      </c>
      <c r="H202" s="260">
        <v>2292</v>
      </c>
      <c r="I202" s="178">
        <v>2292</v>
      </c>
      <c r="J202" s="373">
        <v>2292</v>
      </c>
      <c r="K202" s="179"/>
      <c r="L202" s="179"/>
      <c r="M202" s="179"/>
      <c r="N202" s="124"/>
      <c r="O202" s="124"/>
      <c r="P202" s="124"/>
      <c r="Q202" s="124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</row>
    <row r="203" spans="1:89" x14ac:dyDescent="0.25">
      <c r="A203" s="153">
        <v>111</v>
      </c>
      <c r="B203" s="298" t="s">
        <v>189</v>
      </c>
      <c r="C203" s="177" t="s">
        <v>108</v>
      </c>
      <c r="D203" s="157">
        <v>3041.28</v>
      </c>
      <c r="E203" s="348">
        <v>3638</v>
      </c>
      <c r="F203" s="178">
        <v>3669</v>
      </c>
      <c r="G203" s="294">
        <v>3668.55</v>
      </c>
      <c r="H203" s="260">
        <v>3887</v>
      </c>
      <c r="I203" s="178">
        <v>3887</v>
      </c>
      <c r="J203" s="373">
        <v>3887</v>
      </c>
      <c r="K203" s="179"/>
      <c r="L203" s="179"/>
      <c r="M203" s="179"/>
      <c r="N203" s="124"/>
      <c r="O203" s="124"/>
      <c r="P203" s="124"/>
      <c r="Q203" s="124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</row>
    <row r="204" spans="1:89" x14ac:dyDescent="0.25">
      <c r="A204" s="153">
        <v>111</v>
      </c>
      <c r="B204" s="298" t="s">
        <v>190</v>
      </c>
      <c r="C204" s="177" t="s">
        <v>109</v>
      </c>
      <c r="D204" s="157">
        <v>0</v>
      </c>
      <c r="E204" s="348">
        <v>0</v>
      </c>
      <c r="F204" s="178">
        <v>0</v>
      </c>
      <c r="G204" s="294">
        <v>0</v>
      </c>
      <c r="H204" s="260">
        <v>0</v>
      </c>
      <c r="I204" s="178">
        <v>0</v>
      </c>
      <c r="J204" s="373">
        <v>0</v>
      </c>
      <c r="K204" s="179"/>
      <c r="L204" s="124"/>
      <c r="M204" s="124"/>
      <c r="N204" s="124"/>
      <c r="O204" s="124"/>
      <c r="P204" s="124"/>
      <c r="Q204" s="124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</row>
    <row r="205" spans="1:89" x14ac:dyDescent="0.25">
      <c r="A205" s="153">
        <v>111</v>
      </c>
      <c r="B205" s="298" t="s">
        <v>191</v>
      </c>
      <c r="C205" s="177" t="s">
        <v>110</v>
      </c>
      <c r="D205" s="157">
        <v>157.76</v>
      </c>
      <c r="E205" s="348">
        <v>0</v>
      </c>
      <c r="F205" s="178">
        <v>0</v>
      </c>
      <c r="G205" s="294">
        <v>0</v>
      </c>
      <c r="H205" s="260">
        <v>0</v>
      </c>
      <c r="I205" s="178">
        <v>0</v>
      </c>
      <c r="J205" s="373">
        <v>0</v>
      </c>
      <c r="K205" s="179"/>
      <c r="L205" s="124"/>
      <c r="M205" s="179"/>
      <c r="N205" s="124"/>
      <c r="O205" s="124"/>
      <c r="P205" s="124"/>
      <c r="Q205" s="124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</row>
    <row r="206" spans="1:89" x14ac:dyDescent="0.25">
      <c r="A206" s="153">
        <v>111</v>
      </c>
      <c r="B206" s="298" t="s">
        <v>192</v>
      </c>
      <c r="C206" s="177" t="s">
        <v>111</v>
      </c>
      <c r="D206" s="157">
        <v>5685.31</v>
      </c>
      <c r="E206" s="348">
        <v>6939</v>
      </c>
      <c r="F206" s="178">
        <v>6911</v>
      </c>
      <c r="G206" s="294">
        <v>6910.71</v>
      </c>
      <c r="H206" s="260">
        <v>7322</v>
      </c>
      <c r="I206" s="178">
        <v>7322</v>
      </c>
      <c r="J206" s="373">
        <v>7322</v>
      </c>
      <c r="K206" s="179"/>
      <c r="L206" s="135"/>
      <c r="M206" s="179"/>
      <c r="N206" s="135"/>
      <c r="O206" s="135"/>
      <c r="P206" s="135"/>
      <c r="Q206" s="135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</row>
    <row r="207" spans="1:89" x14ac:dyDescent="0.25">
      <c r="A207" s="153">
        <v>111</v>
      </c>
      <c r="B207" s="298" t="s">
        <v>193</v>
      </c>
      <c r="C207" s="177" t="s">
        <v>174</v>
      </c>
      <c r="D207" s="157">
        <v>122.31</v>
      </c>
      <c r="E207" s="348">
        <v>0</v>
      </c>
      <c r="F207" s="178">
        <v>0</v>
      </c>
      <c r="G207" s="294">
        <v>0</v>
      </c>
      <c r="H207" s="260">
        <v>0</v>
      </c>
      <c r="I207" s="178">
        <v>0</v>
      </c>
      <c r="J207" s="373">
        <v>0</v>
      </c>
      <c r="K207" s="179"/>
      <c r="L207" s="135"/>
      <c r="M207" s="135"/>
      <c r="N207" s="135"/>
      <c r="O207" s="135"/>
      <c r="P207" s="135"/>
      <c r="Q207" s="135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</row>
    <row r="208" spans="1:89" x14ac:dyDescent="0.25">
      <c r="A208" s="153">
        <v>111</v>
      </c>
      <c r="B208" s="298" t="s">
        <v>265</v>
      </c>
      <c r="C208" s="177" t="s">
        <v>8</v>
      </c>
      <c r="D208" s="157">
        <v>11085</v>
      </c>
      <c r="E208" s="348">
        <v>10000</v>
      </c>
      <c r="F208" s="178">
        <v>13615</v>
      </c>
      <c r="G208" s="294">
        <v>13614.75</v>
      </c>
      <c r="H208" s="260">
        <v>11000</v>
      </c>
      <c r="I208" s="178">
        <v>11000</v>
      </c>
      <c r="J208" s="373">
        <v>11000</v>
      </c>
      <c r="K208" s="179"/>
      <c r="L208" s="135"/>
      <c r="M208" s="172"/>
      <c r="N208" s="135"/>
      <c r="O208" s="135"/>
      <c r="P208" s="135"/>
      <c r="Q208" s="135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</row>
    <row r="209" spans="1:123" x14ac:dyDescent="0.25">
      <c r="A209" s="153">
        <v>111</v>
      </c>
      <c r="B209" s="298" t="s">
        <v>266</v>
      </c>
      <c r="C209" s="177" t="s">
        <v>249</v>
      </c>
      <c r="D209" s="157">
        <v>5292.5</v>
      </c>
      <c r="E209" s="348">
        <v>0</v>
      </c>
      <c r="F209" s="178">
        <v>0</v>
      </c>
      <c r="G209" s="294">
        <v>0</v>
      </c>
      <c r="H209" s="260">
        <v>0</v>
      </c>
      <c r="I209" s="178">
        <v>0</v>
      </c>
      <c r="J209" s="373">
        <v>0</v>
      </c>
      <c r="K209" s="179"/>
      <c r="L209" s="135"/>
      <c r="M209" s="135"/>
      <c r="N209" s="135"/>
      <c r="O209" s="135"/>
      <c r="P209" s="135"/>
      <c r="Q209" s="135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</row>
    <row r="210" spans="1:123" x14ac:dyDescent="0.25">
      <c r="A210" s="153">
        <v>111</v>
      </c>
      <c r="B210" s="298" t="s">
        <v>194</v>
      </c>
      <c r="C210" s="177" t="s">
        <v>9</v>
      </c>
      <c r="D210" s="157">
        <v>9539.25</v>
      </c>
      <c r="E210" s="348">
        <v>8100</v>
      </c>
      <c r="F210" s="178">
        <v>9703</v>
      </c>
      <c r="G210" s="294">
        <v>9702.84</v>
      </c>
      <c r="H210" s="260">
        <v>10168</v>
      </c>
      <c r="I210" s="178">
        <v>10168</v>
      </c>
      <c r="J210" s="373">
        <v>10168</v>
      </c>
      <c r="K210" s="179"/>
      <c r="L210" s="135"/>
      <c r="M210" s="146"/>
      <c r="N210" s="135"/>
      <c r="O210" s="135"/>
      <c r="P210" s="135"/>
      <c r="Q210" s="135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</row>
    <row r="211" spans="1:123" x14ac:dyDescent="0.25">
      <c r="A211" s="153">
        <v>111</v>
      </c>
      <c r="B211" s="298" t="s">
        <v>333</v>
      </c>
      <c r="C211" s="177" t="s">
        <v>340</v>
      </c>
      <c r="D211" s="157">
        <v>77.3</v>
      </c>
      <c r="E211" s="348">
        <v>100</v>
      </c>
      <c r="F211" s="178">
        <v>79</v>
      </c>
      <c r="G211" s="294">
        <v>78.59</v>
      </c>
      <c r="H211" s="260">
        <v>124</v>
      </c>
      <c r="I211" s="178">
        <v>124</v>
      </c>
      <c r="J211" s="373">
        <v>124</v>
      </c>
      <c r="K211" s="179"/>
      <c r="L211" s="135"/>
      <c r="N211" s="135"/>
      <c r="O211" s="135"/>
      <c r="P211" s="135"/>
      <c r="Q211" s="135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</row>
    <row r="212" spans="1:123" hidden="1" x14ac:dyDescent="0.25">
      <c r="A212" s="153" t="s">
        <v>289</v>
      </c>
      <c r="B212" s="298" t="s">
        <v>282</v>
      </c>
      <c r="C212" s="177" t="s">
        <v>274</v>
      </c>
      <c r="D212" s="157">
        <v>0</v>
      </c>
      <c r="E212" s="348">
        <v>0</v>
      </c>
      <c r="F212" s="178">
        <v>0</v>
      </c>
      <c r="G212" s="294">
        <v>0</v>
      </c>
      <c r="H212" s="260">
        <v>0</v>
      </c>
      <c r="I212" s="178">
        <v>0</v>
      </c>
      <c r="J212" s="373">
        <v>0</v>
      </c>
      <c r="K212" s="179"/>
      <c r="L212" s="135"/>
      <c r="N212" s="135"/>
      <c r="O212" s="135"/>
      <c r="P212" s="135"/>
      <c r="Q212" s="135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</row>
    <row r="213" spans="1:123" x14ac:dyDescent="0.25">
      <c r="A213" s="153">
        <v>111</v>
      </c>
      <c r="B213" s="298" t="s">
        <v>195</v>
      </c>
      <c r="C213" s="177" t="s">
        <v>34</v>
      </c>
      <c r="D213" s="157">
        <v>7741.87</v>
      </c>
      <c r="E213" s="348">
        <f>12102+414</f>
        <v>12516</v>
      </c>
      <c r="F213" s="178">
        <v>10210</v>
      </c>
      <c r="G213" s="294">
        <v>10209.81</v>
      </c>
      <c r="H213" s="260">
        <v>14125</v>
      </c>
      <c r="I213" s="178">
        <v>14125</v>
      </c>
      <c r="J213" s="373">
        <v>14125</v>
      </c>
      <c r="K213" s="179"/>
      <c r="L213" s="135"/>
      <c r="N213" s="135"/>
      <c r="O213" s="135"/>
      <c r="P213" s="135"/>
      <c r="Q213" s="135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</row>
    <row r="214" spans="1:123" x14ac:dyDescent="0.25">
      <c r="A214" s="153">
        <v>111</v>
      </c>
      <c r="B214" s="298" t="s">
        <v>336</v>
      </c>
      <c r="C214" s="177" t="s">
        <v>365</v>
      </c>
      <c r="D214" s="157">
        <v>51.89</v>
      </c>
      <c r="E214" s="348">
        <v>70</v>
      </c>
      <c r="F214" s="178">
        <v>83</v>
      </c>
      <c r="G214" s="294">
        <v>83.19</v>
      </c>
      <c r="H214" s="260">
        <v>68</v>
      </c>
      <c r="I214" s="178">
        <v>68</v>
      </c>
      <c r="J214" s="373">
        <v>68</v>
      </c>
      <c r="K214" s="179"/>
      <c r="L214" s="135"/>
      <c r="N214" s="135"/>
      <c r="O214" s="135"/>
      <c r="P214" s="135"/>
      <c r="Q214" s="135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</row>
    <row r="215" spans="1:123" hidden="1" x14ac:dyDescent="0.25">
      <c r="A215" s="153" t="s">
        <v>289</v>
      </c>
      <c r="B215" s="298" t="s">
        <v>195</v>
      </c>
      <c r="C215" s="177" t="s">
        <v>294</v>
      </c>
      <c r="D215" s="157">
        <v>0</v>
      </c>
      <c r="E215" s="348">
        <v>0</v>
      </c>
      <c r="F215" s="178">
        <v>0</v>
      </c>
      <c r="G215" s="294">
        <v>0</v>
      </c>
      <c r="H215" s="260">
        <v>0</v>
      </c>
      <c r="I215" s="178">
        <v>0</v>
      </c>
      <c r="J215" s="373">
        <v>0</v>
      </c>
      <c r="K215" s="179"/>
      <c r="L215" s="135"/>
      <c r="N215" s="135"/>
      <c r="O215" s="135"/>
      <c r="P215" s="135"/>
      <c r="Q215" s="135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</row>
    <row r="216" spans="1:123" x14ac:dyDescent="0.25">
      <c r="A216" s="153">
        <v>111</v>
      </c>
      <c r="B216" s="298" t="s">
        <v>196</v>
      </c>
      <c r="C216" s="177" t="s">
        <v>11</v>
      </c>
      <c r="D216" s="157">
        <v>2498.62</v>
      </c>
      <c r="E216" s="348">
        <v>2829</v>
      </c>
      <c r="F216" s="178">
        <v>2853</v>
      </c>
      <c r="G216" s="294">
        <v>2853.3</v>
      </c>
      <c r="H216" s="260">
        <v>3111</v>
      </c>
      <c r="I216" s="178">
        <v>3111</v>
      </c>
      <c r="J216" s="373">
        <v>3111</v>
      </c>
      <c r="K216" s="179"/>
      <c r="L216" s="135"/>
      <c r="N216" s="135"/>
      <c r="O216" s="135"/>
      <c r="P216" s="135"/>
      <c r="Q216" s="135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</row>
    <row r="217" spans="1:123" x14ac:dyDescent="0.25">
      <c r="A217" s="153">
        <v>111</v>
      </c>
      <c r="B217" s="298" t="s">
        <v>341</v>
      </c>
      <c r="C217" s="177" t="s">
        <v>342</v>
      </c>
      <c r="D217" s="157">
        <v>18.079999999999998</v>
      </c>
      <c r="E217" s="348">
        <v>24</v>
      </c>
      <c r="F217" s="178">
        <v>23</v>
      </c>
      <c r="G217" s="294">
        <v>22.67</v>
      </c>
      <c r="H217" s="260">
        <v>27</v>
      </c>
      <c r="I217" s="178">
        <v>27</v>
      </c>
      <c r="J217" s="373">
        <v>27</v>
      </c>
      <c r="K217" s="179"/>
      <c r="L217" s="135"/>
      <c r="N217" s="135"/>
      <c r="O217" s="135"/>
      <c r="P217" s="135"/>
      <c r="Q217" s="135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</row>
    <row r="218" spans="1:123" s="13" customFormat="1" x14ac:dyDescent="0.25">
      <c r="A218" s="153">
        <v>111</v>
      </c>
      <c r="B218" s="298" t="s">
        <v>197</v>
      </c>
      <c r="C218" s="177" t="s">
        <v>12</v>
      </c>
      <c r="D218" s="157">
        <v>25018.74</v>
      </c>
      <c r="E218" s="348">
        <v>28283</v>
      </c>
      <c r="F218" s="178">
        <v>28614</v>
      </c>
      <c r="G218" s="294">
        <v>28614.12</v>
      </c>
      <c r="H218" s="260">
        <v>31114</v>
      </c>
      <c r="I218" s="178">
        <v>31114</v>
      </c>
      <c r="J218" s="373">
        <v>31114</v>
      </c>
      <c r="K218" s="135"/>
      <c r="L218" s="135"/>
      <c r="M218" s="181"/>
      <c r="N218" s="135"/>
      <c r="O218" s="135"/>
      <c r="P218" s="135"/>
      <c r="Q218" s="135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</row>
    <row r="219" spans="1:123" s="12" customFormat="1" x14ac:dyDescent="0.25">
      <c r="A219" s="153">
        <v>111</v>
      </c>
      <c r="B219" s="298" t="s">
        <v>345</v>
      </c>
      <c r="C219" s="177" t="s">
        <v>344</v>
      </c>
      <c r="D219" s="157">
        <v>180.89</v>
      </c>
      <c r="E219" s="348">
        <v>239</v>
      </c>
      <c r="F219" s="178">
        <v>227</v>
      </c>
      <c r="G219" s="294">
        <v>226.53</v>
      </c>
      <c r="H219" s="260">
        <v>269</v>
      </c>
      <c r="I219" s="178">
        <v>269</v>
      </c>
      <c r="J219" s="373">
        <v>269</v>
      </c>
      <c r="K219" s="135"/>
      <c r="L219" s="135"/>
      <c r="M219" s="181"/>
      <c r="N219" s="135"/>
      <c r="O219" s="135"/>
      <c r="P219" s="135"/>
      <c r="Q219" s="135"/>
    </row>
    <row r="220" spans="1:123" s="34" customFormat="1" x14ac:dyDescent="0.25">
      <c r="A220" s="153">
        <v>111</v>
      </c>
      <c r="B220" s="298" t="s">
        <v>198</v>
      </c>
      <c r="C220" s="177" t="s">
        <v>13</v>
      </c>
      <c r="D220" s="157">
        <v>1435.77</v>
      </c>
      <c r="E220" s="348">
        <v>1617</v>
      </c>
      <c r="F220" s="178">
        <v>1651</v>
      </c>
      <c r="G220" s="294">
        <v>1650.47</v>
      </c>
      <c r="H220" s="260">
        <v>1817</v>
      </c>
      <c r="I220" s="178">
        <v>1817</v>
      </c>
      <c r="J220" s="373">
        <v>1817</v>
      </c>
      <c r="K220" s="124"/>
      <c r="L220" s="124"/>
      <c r="M220" s="181"/>
      <c r="N220" s="124"/>
      <c r="O220" s="124"/>
      <c r="P220" s="124"/>
      <c r="Q220" s="124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</row>
    <row r="221" spans="1:123" s="34" customFormat="1" x14ac:dyDescent="0.25">
      <c r="A221" s="153">
        <v>111</v>
      </c>
      <c r="B221" s="298" t="s">
        <v>355</v>
      </c>
      <c r="C221" s="177" t="s">
        <v>356</v>
      </c>
      <c r="D221" s="157">
        <v>10.33</v>
      </c>
      <c r="E221" s="348">
        <v>14</v>
      </c>
      <c r="F221" s="178">
        <v>13</v>
      </c>
      <c r="G221" s="294">
        <v>12.91</v>
      </c>
      <c r="H221" s="260">
        <v>16</v>
      </c>
      <c r="I221" s="178">
        <v>16</v>
      </c>
      <c r="J221" s="373">
        <v>16</v>
      </c>
      <c r="K221" s="124"/>
      <c r="L221" s="124"/>
      <c r="M221" s="124"/>
      <c r="N221" s="124"/>
      <c r="O221" s="124"/>
      <c r="P221" s="124"/>
      <c r="Q221" s="124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</row>
    <row r="222" spans="1:123" s="33" customFormat="1" x14ac:dyDescent="0.25">
      <c r="A222" s="153">
        <v>111</v>
      </c>
      <c r="B222" s="298" t="s">
        <v>199</v>
      </c>
      <c r="C222" s="177" t="s">
        <v>14</v>
      </c>
      <c r="D222" s="157">
        <v>5191.95</v>
      </c>
      <c r="E222" s="348">
        <v>6061</v>
      </c>
      <c r="F222" s="178">
        <v>5920</v>
      </c>
      <c r="G222" s="294">
        <v>5920.11</v>
      </c>
      <c r="H222" s="260">
        <v>6428</v>
      </c>
      <c r="I222" s="178">
        <v>6428</v>
      </c>
      <c r="J222" s="373">
        <v>6428</v>
      </c>
      <c r="K222" s="135"/>
      <c r="L222" s="189"/>
      <c r="M222" s="189"/>
      <c r="N222" s="189"/>
      <c r="O222" s="189"/>
      <c r="P222" s="189"/>
      <c r="Q222" s="189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  <c r="DE222" s="41"/>
      <c r="DF222" s="41"/>
      <c r="DG222" s="41"/>
      <c r="DH222" s="41"/>
      <c r="DI222" s="41"/>
      <c r="DJ222" s="41"/>
      <c r="DK222" s="41"/>
      <c r="DL222" s="41"/>
      <c r="DM222" s="41"/>
      <c r="DN222" s="41"/>
      <c r="DO222" s="41"/>
      <c r="DP222" s="41"/>
      <c r="DQ222" s="41"/>
      <c r="DR222" s="41"/>
      <c r="DS222" s="41"/>
    </row>
    <row r="223" spans="1:123" s="58" customFormat="1" x14ac:dyDescent="0.25">
      <c r="A223" s="153">
        <v>111</v>
      </c>
      <c r="B223" s="298" t="s">
        <v>348</v>
      </c>
      <c r="C223" s="177" t="s">
        <v>347</v>
      </c>
      <c r="D223" s="157">
        <v>38.76</v>
      </c>
      <c r="E223" s="348">
        <v>51</v>
      </c>
      <c r="F223" s="178">
        <v>48</v>
      </c>
      <c r="G223" s="294">
        <v>48.53</v>
      </c>
      <c r="H223" s="260">
        <v>58</v>
      </c>
      <c r="I223" s="178">
        <v>58</v>
      </c>
      <c r="J223" s="373">
        <v>58</v>
      </c>
      <c r="K223" s="135"/>
      <c r="L223" s="189"/>
      <c r="M223" s="189"/>
      <c r="N223" s="189"/>
      <c r="O223" s="189"/>
      <c r="P223" s="189"/>
      <c r="Q223" s="189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0"/>
      <c r="CM223" s="40"/>
      <c r="CN223" s="40"/>
      <c r="CO223" s="40"/>
      <c r="CP223" s="40"/>
      <c r="CQ223" s="40"/>
      <c r="CR223" s="40"/>
      <c r="CS223" s="40"/>
      <c r="CT223" s="40"/>
      <c r="CU223" s="40"/>
      <c r="CV223" s="40"/>
      <c r="CW223" s="40"/>
      <c r="CX223" s="40"/>
      <c r="CY223" s="40"/>
      <c r="CZ223" s="40"/>
      <c r="DA223" s="40"/>
      <c r="DB223" s="40"/>
      <c r="DC223" s="40"/>
      <c r="DD223" s="40"/>
      <c r="DE223" s="40"/>
      <c r="DF223" s="40"/>
      <c r="DG223" s="40"/>
      <c r="DH223" s="40"/>
      <c r="DI223" s="40"/>
      <c r="DJ223" s="40"/>
      <c r="DK223" s="40"/>
      <c r="DL223" s="40"/>
      <c r="DM223" s="40"/>
      <c r="DN223" s="40"/>
      <c r="DO223" s="40"/>
      <c r="DP223" s="40"/>
      <c r="DQ223" s="40"/>
      <c r="DR223" s="40"/>
      <c r="DS223" s="40"/>
    </row>
    <row r="224" spans="1:123" s="58" customFormat="1" x14ac:dyDescent="0.25">
      <c r="A224" s="153">
        <v>111</v>
      </c>
      <c r="B224" s="298" t="s">
        <v>200</v>
      </c>
      <c r="C224" s="177" t="s">
        <v>15</v>
      </c>
      <c r="D224" s="157">
        <v>1736.42</v>
      </c>
      <c r="E224" s="348">
        <v>2020</v>
      </c>
      <c r="F224" s="178">
        <v>1974</v>
      </c>
      <c r="G224" s="294">
        <v>1974.33</v>
      </c>
      <c r="H224" s="260">
        <v>1013</v>
      </c>
      <c r="I224" s="178">
        <v>1013</v>
      </c>
      <c r="J224" s="373">
        <v>1013</v>
      </c>
      <c r="K224" s="135"/>
      <c r="L224" s="189"/>
      <c r="M224" s="189"/>
      <c r="N224" s="189"/>
      <c r="O224" s="189"/>
      <c r="P224" s="189"/>
      <c r="Q224" s="189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0"/>
      <c r="CM224" s="40"/>
      <c r="CN224" s="40"/>
      <c r="CO224" s="40"/>
      <c r="CP224" s="40"/>
      <c r="CQ224" s="40"/>
      <c r="CR224" s="40"/>
      <c r="CS224" s="40"/>
      <c r="CT224" s="40"/>
      <c r="CU224" s="40"/>
      <c r="CV224" s="40"/>
      <c r="CW224" s="40"/>
      <c r="CX224" s="40"/>
      <c r="CY224" s="40"/>
      <c r="CZ224" s="40"/>
      <c r="DA224" s="40"/>
      <c r="DB224" s="40"/>
      <c r="DC224" s="40"/>
      <c r="DD224" s="40"/>
      <c r="DE224" s="40"/>
      <c r="DF224" s="40"/>
      <c r="DG224" s="40"/>
      <c r="DH224" s="40"/>
      <c r="DI224" s="40"/>
      <c r="DJ224" s="40"/>
      <c r="DK224" s="40"/>
      <c r="DL224" s="40"/>
      <c r="DM224" s="40"/>
      <c r="DN224" s="40"/>
      <c r="DO224" s="40"/>
      <c r="DP224" s="40"/>
      <c r="DQ224" s="40"/>
      <c r="DR224" s="40"/>
      <c r="DS224" s="40"/>
    </row>
    <row r="225" spans="1:123" s="58" customFormat="1" x14ac:dyDescent="0.25">
      <c r="A225" s="153">
        <v>111</v>
      </c>
      <c r="B225" s="298" t="s">
        <v>351</v>
      </c>
      <c r="C225" s="177" t="s">
        <v>350</v>
      </c>
      <c r="D225" s="157">
        <v>12.9</v>
      </c>
      <c r="E225" s="348">
        <v>17</v>
      </c>
      <c r="F225" s="178">
        <v>17</v>
      </c>
      <c r="G225" s="294">
        <v>16.170000000000002</v>
      </c>
      <c r="H225" s="260">
        <v>19</v>
      </c>
      <c r="I225" s="178">
        <v>19</v>
      </c>
      <c r="J225" s="373">
        <v>19</v>
      </c>
      <c r="K225" s="135"/>
      <c r="L225" s="189"/>
      <c r="M225" s="189"/>
      <c r="N225" s="189"/>
      <c r="O225" s="189"/>
      <c r="P225" s="189"/>
      <c r="Q225" s="189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/>
      <c r="CW225" s="40"/>
      <c r="CX225" s="40"/>
      <c r="CY225" s="40"/>
      <c r="CZ225" s="40"/>
      <c r="DA225" s="40"/>
      <c r="DB225" s="40"/>
      <c r="DC225" s="40"/>
      <c r="DD225" s="40"/>
      <c r="DE225" s="40"/>
      <c r="DF225" s="40"/>
      <c r="DG225" s="40"/>
      <c r="DH225" s="40"/>
      <c r="DI225" s="40"/>
      <c r="DJ225" s="40"/>
      <c r="DK225" s="40"/>
      <c r="DL225" s="40"/>
      <c r="DM225" s="40"/>
      <c r="DN225" s="40"/>
      <c r="DO225" s="40"/>
      <c r="DP225" s="40"/>
      <c r="DQ225" s="40"/>
      <c r="DR225" s="40"/>
      <c r="DS225" s="40"/>
    </row>
    <row r="226" spans="1:123" s="34" customFormat="1" hidden="1" x14ac:dyDescent="0.25">
      <c r="A226" s="153">
        <v>111</v>
      </c>
      <c r="B226" s="298" t="s">
        <v>201</v>
      </c>
      <c r="C226" s="177" t="s">
        <v>40</v>
      </c>
      <c r="D226" s="157">
        <v>0</v>
      </c>
      <c r="E226" s="348">
        <v>0</v>
      </c>
      <c r="F226" s="178">
        <v>0</v>
      </c>
      <c r="G226" s="294">
        <v>0</v>
      </c>
      <c r="H226" s="260">
        <v>0</v>
      </c>
      <c r="I226" s="178">
        <v>0</v>
      </c>
      <c r="J226" s="373">
        <v>0</v>
      </c>
      <c r="K226" s="124"/>
      <c r="L226" s="124"/>
      <c r="M226" s="124"/>
      <c r="N226" s="124"/>
      <c r="O226" s="124"/>
      <c r="P226" s="124"/>
      <c r="Q226" s="124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</row>
    <row r="227" spans="1:123" s="33" customFormat="1" x14ac:dyDescent="0.25">
      <c r="A227" s="153">
        <v>111</v>
      </c>
      <c r="B227" s="298" t="s">
        <v>202</v>
      </c>
      <c r="C227" s="177" t="s">
        <v>16</v>
      </c>
      <c r="D227" s="157">
        <v>8482.7199999999993</v>
      </c>
      <c r="E227" s="348">
        <v>9595</v>
      </c>
      <c r="F227" s="178">
        <v>9708</v>
      </c>
      <c r="G227" s="294">
        <v>9707.76</v>
      </c>
      <c r="H227" s="260">
        <v>10556</v>
      </c>
      <c r="I227" s="178">
        <v>10556</v>
      </c>
      <c r="J227" s="373">
        <v>10556</v>
      </c>
      <c r="K227" s="135"/>
      <c r="L227" s="189"/>
      <c r="M227" s="189"/>
      <c r="N227" s="189"/>
      <c r="O227" s="189"/>
      <c r="P227" s="189"/>
      <c r="Q227" s="189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  <c r="DG227" s="41"/>
      <c r="DH227" s="41"/>
      <c r="DI227" s="41"/>
      <c r="DJ227" s="41"/>
      <c r="DK227" s="41"/>
      <c r="DL227" s="41"/>
      <c r="DM227" s="41"/>
      <c r="DN227" s="41"/>
      <c r="DO227" s="41"/>
      <c r="DP227" s="41"/>
      <c r="DQ227" s="41"/>
      <c r="DR227" s="41"/>
      <c r="DS227" s="41"/>
    </row>
    <row r="228" spans="1:123" s="58" customFormat="1" x14ac:dyDescent="0.25">
      <c r="A228" s="153">
        <v>111</v>
      </c>
      <c r="B228" s="298" t="s">
        <v>354</v>
      </c>
      <c r="C228" s="177" t="s">
        <v>353</v>
      </c>
      <c r="D228" s="157">
        <v>61.39</v>
      </c>
      <c r="E228" s="348">
        <v>81</v>
      </c>
      <c r="F228" s="178">
        <v>77</v>
      </c>
      <c r="G228" s="294">
        <v>76.86</v>
      </c>
      <c r="H228" s="260">
        <v>92</v>
      </c>
      <c r="I228" s="178">
        <v>92</v>
      </c>
      <c r="J228" s="373">
        <v>92</v>
      </c>
      <c r="K228" s="135"/>
      <c r="L228" s="189"/>
      <c r="M228" s="189"/>
      <c r="N228" s="189"/>
      <c r="O228" s="189"/>
      <c r="P228" s="189"/>
      <c r="Q228" s="189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  <c r="CF228" s="40"/>
      <c r="CG228" s="40"/>
      <c r="CH228" s="40"/>
      <c r="CI228" s="40"/>
      <c r="CJ228" s="40"/>
      <c r="CK228" s="40"/>
      <c r="CL228" s="40"/>
      <c r="CM228" s="40"/>
      <c r="CN228" s="40"/>
      <c r="CO228" s="40"/>
      <c r="CP228" s="40"/>
      <c r="CQ228" s="40"/>
      <c r="CR228" s="40"/>
      <c r="CS228" s="40"/>
      <c r="CT228" s="40"/>
      <c r="CU228" s="40"/>
      <c r="CV228" s="40"/>
      <c r="CW228" s="40"/>
      <c r="CX228" s="40"/>
      <c r="CY228" s="40"/>
      <c r="CZ228" s="40"/>
      <c r="DA228" s="40"/>
      <c r="DB228" s="40"/>
      <c r="DC228" s="40"/>
      <c r="DD228" s="40"/>
      <c r="DE228" s="40"/>
      <c r="DF228" s="40"/>
      <c r="DG228" s="40"/>
      <c r="DH228" s="40"/>
      <c r="DI228" s="40"/>
      <c r="DJ228" s="40"/>
      <c r="DK228" s="40"/>
      <c r="DL228" s="40"/>
      <c r="DM228" s="40"/>
      <c r="DN228" s="40"/>
      <c r="DO228" s="40"/>
      <c r="DP228" s="40"/>
      <c r="DQ228" s="40"/>
      <c r="DR228" s="40"/>
      <c r="DS228" s="40"/>
    </row>
    <row r="229" spans="1:123" x14ac:dyDescent="0.25">
      <c r="A229" s="153">
        <v>111</v>
      </c>
      <c r="B229" s="298" t="s">
        <v>203</v>
      </c>
      <c r="C229" s="177" t="s">
        <v>17</v>
      </c>
      <c r="D229" s="157">
        <v>2264.17</v>
      </c>
      <c r="E229" s="348">
        <v>2600</v>
      </c>
      <c r="F229" s="178">
        <v>2898</v>
      </c>
      <c r="G229" s="294">
        <v>2897.59</v>
      </c>
      <c r="H229" s="260">
        <v>3005</v>
      </c>
      <c r="I229" s="178">
        <v>3005</v>
      </c>
      <c r="J229" s="373">
        <v>3005</v>
      </c>
      <c r="K229" s="135"/>
      <c r="L229" s="124"/>
      <c r="M229" s="124"/>
      <c r="N229" s="124"/>
      <c r="O229" s="124"/>
      <c r="P229" s="124"/>
      <c r="Q229" s="124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</row>
    <row r="230" spans="1:123" x14ac:dyDescent="0.25">
      <c r="A230" s="153">
        <v>111</v>
      </c>
      <c r="B230" s="298" t="s">
        <v>204</v>
      </c>
      <c r="C230" s="177" t="s">
        <v>18</v>
      </c>
      <c r="D230" s="157">
        <v>298.70999999999998</v>
      </c>
      <c r="E230" s="348">
        <v>150</v>
      </c>
      <c r="F230" s="178">
        <v>575</v>
      </c>
      <c r="G230" s="294">
        <v>574.32000000000005</v>
      </c>
      <c r="H230" s="260">
        <v>600</v>
      </c>
      <c r="I230" s="178">
        <v>600</v>
      </c>
      <c r="J230" s="373">
        <v>600</v>
      </c>
      <c r="K230" s="190"/>
      <c r="L230" s="124"/>
      <c r="M230" s="124"/>
      <c r="N230" s="124"/>
      <c r="O230" s="124"/>
      <c r="P230" s="124"/>
      <c r="Q230" s="124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</row>
    <row r="231" spans="1:123" s="16" customFormat="1" x14ac:dyDescent="0.25">
      <c r="A231" s="153">
        <v>111</v>
      </c>
      <c r="B231" s="298" t="s">
        <v>205</v>
      </c>
      <c r="C231" s="177" t="s">
        <v>43</v>
      </c>
      <c r="D231" s="157">
        <v>22</v>
      </c>
      <c r="E231" s="348">
        <v>50</v>
      </c>
      <c r="F231" s="178">
        <v>50</v>
      </c>
      <c r="G231" s="294">
        <v>23.7</v>
      </c>
      <c r="H231" s="260">
        <v>50</v>
      </c>
      <c r="I231" s="178">
        <v>50</v>
      </c>
      <c r="J231" s="373">
        <v>50</v>
      </c>
      <c r="K231" s="135"/>
      <c r="L231" s="191"/>
      <c r="M231" s="191"/>
      <c r="N231" s="191"/>
      <c r="O231" s="191"/>
      <c r="P231" s="191"/>
      <c r="Q231" s="191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  <c r="DE231" s="43"/>
      <c r="DF231" s="43"/>
      <c r="DG231" s="43"/>
      <c r="DH231" s="43"/>
      <c r="DI231" s="43"/>
      <c r="DJ231" s="43"/>
      <c r="DK231" s="43"/>
      <c r="DL231" s="43"/>
      <c r="DM231" s="43"/>
      <c r="DN231" s="43"/>
      <c r="DO231" s="43"/>
      <c r="DP231" s="43"/>
      <c r="DQ231" s="43"/>
      <c r="DR231" s="43"/>
      <c r="DS231" s="43"/>
    </row>
    <row r="232" spans="1:123" s="51" customFormat="1" ht="15" x14ac:dyDescent="0.25">
      <c r="A232" s="153">
        <v>111</v>
      </c>
      <c r="B232" s="298" t="s">
        <v>206</v>
      </c>
      <c r="C232" s="177" t="s">
        <v>96</v>
      </c>
      <c r="D232" s="157">
        <v>8791.56</v>
      </c>
      <c r="E232" s="348">
        <v>17000</v>
      </c>
      <c r="F232" s="178">
        <v>16786</v>
      </c>
      <c r="G232" s="294">
        <v>15666.17</v>
      </c>
      <c r="H232" s="260">
        <f>8000-450-3</f>
        <v>7547</v>
      </c>
      <c r="I232" s="178">
        <f>8000-450-3</f>
        <v>7547</v>
      </c>
      <c r="J232" s="373">
        <f>8000-450-3</f>
        <v>7547</v>
      </c>
      <c r="K232" s="192"/>
      <c r="L232" s="192"/>
      <c r="M232" s="192"/>
      <c r="N232" s="192"/>
      <c r="O232" s="192"/>
      <c r="P232" s="192"/>
      <c r="Q232" s="192"/>
    </row>
    <row r="233" spans="1:123" s="51" customFormat="1" ht="15" hidden="1" x14ac:dyDescent="0.25">
      <c r="A233" s="153" t="s">
        <v>289</v>
      </c>
      <c r="B233" s="298" t="s">
        <v>206</v>
      </c>
      <c r="C233" s="177" t="s">
        <v>96</v>
      </c>
      <c r="D233" s="157">
        <v>0</v>
      </c>
      <c r="E233" s="348">
        <v>0</v>
      </c>
      <c r="F233" s="178">
        <v>0</v>
      </c>
      <c r="G233" s="294">
        <v>0</v>
      </c>
      <c r="H233" s="260"/>
      <c r="I233" s="178"/>
      <c r="J233" s="373"/>
      <c r="K233" s="192"/>
      <c r="L233" s="192"/>
      <c r="M233" s="192"/>
      <c r="N233" s="192"/>
      <c r="O233" s="192"/>
      <c r="P233" s="192"/>
      <c r="Q233" s="192"/>
    </row>
    <row r="234" spans="1:123" x14ac:dyDescent="0.25">
      <c r="A234" s="153">
        <v>111</v>
      </c>
      <c r="B234" s="298" t="s">
        <v>207</v>
      </c>
      <c r="C234" s="177" t="s">
        <v>97</v>
      </c>
      <c r="D234" s="157">
        <v>3384.99</v>
      </c>
      <c r="E234" s="348">
        <v>9753</v>
      </c>
      <c r="F234" s="178">
        <v>5553</v>
      </c>
      <c r="G234" s="294">
        <v>3466.27</v>
      </c>
      <c r="H234" s="260">
        <v>3500</v>
      </c>
      <c r="I234" s="178">
        <v>3500</v>
      </c>
      <c r="J234" s="373">
        <v>3500</v>
      </c>
    </row>
    <row r="235" spans="1:123" hidden="1" x14ac:dyDescent="0.25">
      <c r="A235" s="153">
        <v>41</v>
      </c>
      <c r="B235" s="223" t="s">
        <v>204</v>
      </c>
      <c r="C235" s="177" t="s">
        <v>19</v>
      </c>
      <c r="D235" s="157">
        <v>0</v>
      </c>
      <c r="E235" s="348">
        <v>0</v>
      </c>
      <c r="F235" s="178">
        <v>0</v>
      </c>
      <c r="G235" s="294">
        <v>0</v>
      </c>
      <c r="H235" s="260"/>
      <c r="I235" s="178"/>
      <c r="J235" s="373"/>
    </row>
    <row r="236" spans="1:123" x14ac:dyDescent="0.25">
      <c r="A236" s="153" t="s">
        <v>172</v>
      </c>
      <c r="B236" s="223" t="s">
        <v>208</v>
      </c>
      <c r="C236" s="177" t="s">
        <v>155</v>
      </c>
      <c r="D236" s="157">
        <v>3306</v>
      </c>
      <c r="E236" s="348">
        <v>135</v>
      </c>
      <c r="F236" s="178">
        <v>135</v>
      </c>
      <c r="G236" s="294">
        <v>135</v>
      </c>
      <c r="H236" s="260">
        <v>2316</v>
      </c>
      <c r="I236" s="178">
        <v>2316</v>
      </c>
      <c r="J236" s="373">
        <v>2316</v>
      </c>
    </row>
    <row r="237" spans="1:123" x14ac:dyDescent="0.25">
      <c r="A237" s="153">
        <v>131</v>
      </c>
      <c r="B237" s="223" t="s">
        <v>496</v>
      </c>
      <c r="C237" s="177" t="s">
        <v>495</v>
      </c>
      <c r="D237" s="157">
        <v>0</v>
      </c>
      <c r="E237" s="348">
        <v>0</v>
      </c>
      <c r="F237" s="178">
        <v>0</v>
      </c>
      <c r="G237" s="294">
        <v>0</v>
      </c>
      <c r="H237" s="260">
        <v>2032</v>
      </c>
      <c r="I237" s="178">
        <v>2032</v>
      </c>
      <c r="J237" s="373">
        <v>2032</v>
      </c>
    </row>
    <row r="238" spans="1:123" x14ac:dyDescent="0.25">
      <c r="A238" s="153">
        <v>111</v>
      </c>
      <c r="B238" s="223" t="s">
        <v>209</v>
      </c>
      <c r="C238" s="177" t="s">
        <v>95</v>
      </c>
      <c r="D238" s="157">
        <v>436.6</v>
      </c>
      <c r="E238" s="348">
        <v>700</v>
      </c>
      <c r="F238" s="178">
        <v>700</v>
      </c>
      <c r="G238" s="294">
        <v>508.78</v>
      </c>
      <c r="H238" s="260">
        <v>700</v>
      </c>
      <c r="I238" s="178">
        <v>700</v>
      </c>
      <c r="J238" s="373">
        <v>700</v>
      </c>
    </row>
    <row r="239" spans="1:123" x14ac:dyDescent="0.25">
      <c r="A239" s="153">
        <v>111</v>
      </c>
      <c r="B239" s="223" t="s">
        <v>210</v>
      </c>
      <c r="C239" s="177" t="s">
        <v>279</v>
      </c>
      <c r="D239" s="157">
        <v>342.79</v>
      </c>
      <c r="E239" s="348">
        <v>500</v>
      </c>
      <c r="F239" s="178">
        <v>500</v>
      </c>
      <c r="G239" s="294">
        <v>189.66</v>
      </c>
      <c r="H239" s="260">
        <v>300</v>
      </c>
      <c r="I239" s="178">
        <v>300</v>
      </c>
      <c r="J239" s="373">
        <v>300</v>
      </c>
    </row>
    <row r="240" spans="1:123" x14ac:dyDescent="0.25">
      <c r="A240" s="153">
        <v>111</v>
      </c>
      <c r="B240" s="223" t="s">
        <v>280</v>
      </c>
      <c r="C240" s="177" t="s">
        <v>281</v>
      </c>
      <c r="D240" s="157">
        <v>384.53</v>
      </c>
      <c r="E240" s="348">
        <v>578</v>
      </c>
      <c r="F240" s="178">
        <v>578</v>
      </c>
      <c r="G240" s="294">
        <v>470.73</v>
      </c>
      <c r="H240" s="260">
        <v>500</v>
      </c>
      <c r="I240" s="178">
        <v>500</v>
      </c>
      <c r="J240" s="373">
        <v>500</v>
      </c>
    </row>
    <row r="241" spans="1:53" x14ac:dyDescent="0.25">
      <c r="A241" s="153">
        <v>111</v>
      </c>
      <c r="B241" s="223" t="s">
        <v>211</v>
      </c>
      <c r="C241" s="177" t="s">
        <v>86</v>
      </c>
      <c r="D241" s="157">
        <v>1969.82</v>
      </c>
      <c r="E241" s="348">
        <v>0</v>
      </c>
      <c r="F241" s="178">
        <v>0</v>
      </c>
      <c r="G241" s="294">
        <v>0</v>
      </c>
      <c r="H241" s="260">
        <v>3425</v>
      </c>
      <c r="I241" s="178">
        <v>3425</v>
      </c>
      <c r="J241" s="373">
        <v>3425</v>
      </c>
    </row>
    <row r="242" spans="1:53" hidden="1" x14ac:dyDescent="0.25">
      <c r="A242" s="153"/>
      <c r="B242" s="223" t="s">
        <v>387</v>
      </c>
      <c r="C242" s="177" t="s">
        <v>86</v>
      </c>
      <c r="D242" s="157"/>
      <c r="E242" s="294"/>
      <c r="F242" s="178">
        <v>0</v>
      </c>
      <c r="G242" s="294"/>
      <c r="H242" s="261"/>
      <c r="I242" s="157"/>
      <c r="J242" s="295"/>
    </row>
    <row r="243" spans="1:53" x14ac:dyDescent="0.25">
      <c r="A243" s="153">
        <v>131</v>
      </c>
      <c r="B243" s="223" t="s">
        <v>211</v>
      </c>
      <c r="C243" s="177" t="s">
        <v>86</v>
      </c>
      <c r="D243" s="157">
        <v>2500</v>
      </c>
      <c r="E243" s="348">
        <v>0</v>
      </c>
      <c r="F243" s="178">
        <v>0</v>
      </c>
      <c r="G243" s="294">
        <v>0</v>
      </c>
      <c r="H243" s="260">
        <v>0</v>
      </c>
      <c r="I243" s="178">
        <v>0</v>
      </c>
      <c r="J243" s="373">
        <v>0</v>
      </c>
    </row>
    <row r="244" spans="1:53" x14ac:dyDescent="0.25">
      <c r="A244" s="153">
        <v>111</v>
      </c>
      <c r="B244" s="223" t="s">
        <v>389</v>
      </c>
      <c r="C244" s="177" t="s">
        <v>45</v>
      </c>
      <c r="D244" s="157">
        <v>0</v>
      </c>
      <c r="E244" s="348">
        <v>0</v>
      </c>
      <c r="F244" s="178">
        <v>2425</v>
      </c>
      <c r="G244" s="294">
        <v>0</v>
      </c>
      <c r="H244" s="260">
        <v>0</v>
      </c>
      <c r="I244" s="178">
        <v>0</v>
      </c>
      <c r="J244" s="373">
        <v>0</v>
      </c>
    </row>
    <row r="245" spans="1:53" x14ac:dyDescent="0.25">
      <c r="A245" s="153">
        <v>111</v>
      </c>
      <c r="B245" s="223" t="s">
        <v>390</v>
      </c>
      <c r="C245" s="177" t="s">
        <v>45</v>
      </c>
      <c r="D245" s="157">
        <v>0</v>
      </c>
      <c r="E245" s="348">
        <v>0</v>
      </c>
      <c r="F245" s="178">
        <v>0</v>
      </c>
      <c r="G245" s="294">
        <v>0</v>
      </c>
      <c r="H245" s="260">
        <v>0</v>
      </c>
      <c r="I245" s="178">
        <v>0</v>
      </c>
      <c r="J245" s="373">
        <v>0</v>
      </c>
    </row>
    <row r="246" spans="1:53" x14ac:dyDescent="0.25">
      <c r="A246" s="153">
        <v>131</v>
      </c>
      <c r="B246" s="223" t="s">
        <v>389</v>
      </c>
      <c r="C246" s="177" t="s">
        <v>45</v>
      </c>
      <c r="D246" s="157">
        <v>2326.91</v>
      </c>
      <c r="E246" s="348">
        <v>0</v>
      </c>
      <c r="F246" s="178">
        <v>0</v>
      </c>
      <c r="G246" s="294">
        <v>0</v>
      </c>
      <c r="H246" s="260">
        <v>0</v>
      </c>
      <c r="I246" s="178">
        <v>0</v>
      </c>
      <c r="J246" s="373">
        <v>0</v>
      </c>
    </row>
    <row r="247" spans="1:53" hidden="1" x14ac:dyDescent="0.25">
      <c r="A247" s="153">
        <v>41</v>
      </c>
      <c r="B247" s="223" t="s">
        <v>389</v>
      </c>
      <c r="C247" s="177" t="s">
        <v>45</v>
      </c>
      <c r="D247" s="157">
        <v>0</v>
      </c>
      <c r="E247" s="348">
        <v>0</v>
      </c>
      <c r="F247" s="178">
        <v>0</v>
      </c>
      <c r="G247" s="294">
        <v>0</v>
      </c>
      <c r="H247" s="260">
        <v>0</v>
      </c>
      <c r="I247" s="178">
        <v>0</v>
      </c>
      <c r="J247" s="373">
        <v>0</v>
      </c>
      <c r="L247" s="135"/>
      <c r="M247" s="135"/>
      <c r="N247" s="135"/>
      <c r="O247" s="135"/>
      <c r="P247" s="135"/>
      <c r="Q247" s="135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</row>
    <row r="248" spans="1:53" x14ac:dyDescent="0.25">
      <c r="A248" s="153">
        <v>131</v>
      </c>
      <c r="B248" s="223" t="s">
        <v>491</v>
      </c>
      <c r="C248" s="177" t="s">
        <v>492</v>
      </c>
      <c r="D248" s="157">
        <v>0</v>
      </c>
      <c r="E248" s="348">
        <v>0</v>
      </c>
      <c r="F248" s="178">
        <v>0</v>
      </c>
      <c r="G248" s="294">
        <v>0</v>
      </c>
      <c r="H248" s="260">
        <v>2425</v>
      </c>
      <c r="I248" s="178">
        <v>2425</v>
      </c>
      <c r="J248" s="373">
        <v>2425</v>
      </c>
      <c r="L248" s="135"/>
      <c r="M248" s="135"/>
      <c r="N248" s="135"/>
      <c r="O248" s="135"/>
      <c r="P248" s="135"/>
      <c r="Q248" s="135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</row>
    <row r="249" spans="1:53" hidden="1" x14ac:dyDescent="0.25">
      <c r="A249" s="153">
        <v>111</v>
      </c>
      <c r="B249" s="223" t="s">
        <v>212</v>
      </c>
      <c r="C249" s="177" t="s">
        <v>21</v>
      </c>
      <c r="D249" s="157">
        <v>0</v>
      </c>
      <c r="E249" s="348">
        <v>0</v>
      </c>
      <c r="F249" s="178">
        <v>0</v>
      </c>
      <c r="G249" s="294">
        <v>0</v>
      </c>
      <c r="H249" s="260">
        <v>0</v>
      </c>
      <c r="I249" s="178">
        <v>0</v>
      </c>
      <c r="J249" s="373">
        <v>0</v>
      </c>
      <c r="L249" s="135"/>
      <c r="M249" s="135"/>
      <c r="N249" s="135"/>
      <c r="O249" s="135"/>
      <c r="P249" s="135"/>
      <c r="Q249" s="135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</row>
    <row r="250" spans="1:53" hidden="1" x14ac:dyDescent="0.25">
      <c r="A250" s="153">
        <v>111</v>
      </c>
      <c r="B250" s="223" t="s">
        <v>373</v>
      </c>
      <c r="C250" s="177" t="s">
        <v>21</v>
      </c>
      <c r="D250" s="157">
        <v>0</v>
      </c>
      <c r="E250" s="348">
        <v>0</v>
      </c>
      <c r="F250" s="178">
        <v>0</v>
      </c>
      <c r="G250" s="294">
        <v>0</v>
      </c>
      <c r="H250" s="260">
        <v>0</v>
      </c>
      <c r="I250" s="178">
        <v>0</v>
      </c>
      <c r="J250" s="373">
        <v>0</v>
      </c>
      <c r="L250" s="135"/>
      <c r="M250" s="135"/>
      <c r="N250" s="135"/>
      <c r="O250" s="135"/>
      <c r="P250" s="135"/>
      <c r="Q250" s="135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</row>
    <row r="251" spans="1:53" x14ac:dyDescent="0.25">
      <c r="A251" s="153">
        <v>111</v>
      </c>
      <c r="B251" s="223" t="s">
        <v>213</v>
      </c>
      <c r="C251" s="177" t="s">
        <v>46</v>
      </c>
      <c r="D251" s="157">
        <v>257.47000000000003</v>
      </c>
      <c r="E251" s="348">
        <v>250</v>
      </c>
      <c r="F251" s="178">
        <v>310</v>
      </c>
      <c r="G251" s="294">
        <v>309.87</v>
      </c>
      <c r="H251" s="260">
        <v>400</v>
      </c>
      <c r="I251" s="178">
        <v>400</v>
      </c>
      <c r="J251" s="373">
        <v>400</v>
      </c>
      <c r="L251" s="135"/>
      <c r="M251" s="135"/>
      <c r="N251" s="135"/>
      <c r="O251" s="135"/>
      <c r="P251" s="135"/>
      <c r="Q251" s="135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</row>
    <row r="252" spans="1:53" x14ac:dyDescent="0.25">
      <c r="A252" s="153">
        <v>111</v>
      </c>
      <c r="B252" s="223" t="s">
        <v>214</v>
      </c>
      <c r="C252" s="177" t="s">
        <v>48</v>
      </c>
      <c r="D252" s="157">
        <v>562.52</v>
      </c>
      <c r="E252" s="348">
        <v>804</v>
      </c>
      <c r="F252" s="178">
        <v>200</v>
      </c>
      <c r="G252" s="294">
        <v>64.83</v>
      </c>
      <c r="H252" s="260">
        <v>200</v>
      </c>
      <c r="I252" s="178">
        <v>200</v>
      </c>
      <c r="J252" s="373">
        <v>200</v>
      </c>
      <c r="L252" s="135"/>
      <c r="M252" s="135"/>
      <c r="N252" s="135"/>
      <c r="O252" s="135"/>
      <c r="P252" s="135"/>
      <c r="Q252" s="135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</row>
    <row r="253" spans="1:53" x14ac:dyDescent="0.25">
      <c r="A253" s="153">
        <v>111</v>
      </c>
      <c r="B253" s="223" t="s">
        <v>214</v>
      </c>
      <c r="C253" s="177" t="s">
        <v>460</v>
      </c>
      <c r="D253" s="157">
        <v>0</v>
      </c>
      <c r="E253" s="348">
        <v>0</v>
      </c>
      <c r="F253" s="178">
        <v>500</v>
      </c>
      <c r="G253" s="294">
        <v>0</v>
      </c>
      <c r="H253" s="260">
        <v>0</v>
      </c>
      <c r="I253" s="178">
        <v>0</v>
      </c>
      <c r="J253" s="373">
        <v>0</v>
      </c>
      <c r="L253" s="135"/>
      <c r="M253" s="135"/>
      <c r="N253" s="135"/>
      <c r="O253" s="135"/>
      <c r="P253" s="135"/>
      <c r="Q253" s="135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</row>
    <row r="254" spans="1:53" x14ac:dyDescent="0.25">
      <c r="A254" s="153">
        <v>131</v>
      </c>
      <c r="B254" s="223" t="s">
        <v>214</v>
      </c>
      <c r="C254" s="177" t="s">
        <v>460</v>
      </c>
      <c r="D254" s="157">
        <v>0</v>
      </c>
      <c r="E254" s="348">
        <v>0</v>
      </c>
      <c r="F254" s="178">
        <v>0</v>
      </c>
      <c r="G254" s="294">
        <v>0</v>
      </c>
      <c r="H254" s="260">
        <v>500</v>
      </c>
      <c r="I254" s="178">
        <v>500</v>
      </c>
      <c r="J254" s="373">
        <v>500</v>
      </c>
      <c r="L254" s="135"/>
      <c r="M254" s="135"/>
      <c r="N254" s="135"/>
      <c r="O254" s="135"/>
      <c r="P254" s="135"/>
      <c r="Q254" s="135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</row>
    <row r="255" spans="1:53" x14ac:dyDescent="0.25">
      <c r="A255" s="153">
        <v>111</v>
      </c>
      <c r="B255" s="223" t="s">
        <v>215</v>
      </c>
      <c r="C255" s="177" t="s">
        <v>122</v>
      </c>
      <c r="D255" s="157">
        <v>1663.37</v>
      </c>
      <c r="E255" s="348">
        <v>2000</v>
      </c>
      <c r="F255" s="178">
        <v>1747</v>
      </c>
      <c r="G255" s="294">
        <v>1746.92</v>
      </c>
      <c r="H255" s="260">
        <v>1300</v>
      </c>
      <c r="I255" s="178">
        <v>1300</v>
      </c>
      <c r="J255" s="373">
        <v>1300</v>
      </c>
      <c r="L255" s="135"/>
      <c r="M255" s="135"/>
      <c r="N255" s="135"/>
      <c r="O255" s="135"/>
      <c r="P255" s="135"/>
      <c r="Q255" s="135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</row>
    <row r="256" spans="1:53" x14ac:dyDescent="0.25">
      <c r="A256" s="153">
        <v>111</v>
      </c>
      <c r="B256" s="223" t="s">
        <v>214</v>
      </c>
      <c r="C256" s="177" t="s">
        <v>452</v>
      </c>
      <c r="D256" s="157">
        <v>0</v>
      </c>
      <c r="E256" s="348">
        <v>0</v>
      </c>
      <c r="F256" s="178">
        <v>500</v>
      </c>
      <c r="G256" s="294">
        <v>0</v>
      </c>
      <c r="H256" s="260">
        <v>0</v>
      </c>
      <c r="I256" s="178">
        <v>0</v>
      </c>
      <c r="J256" s="373">
        <v>0</v>
      </c>
      <c r="L256" s="135"/>
      <c r="M256" s="135"/>
      <c r="N256" s="135"/>
      <c r="O256" s="135"/>
      <c r="P256" s="135"/>
      <c r="Q256" s="135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</row>
    <row r="257" spans="1:53" x14ac:dyDescent="0.25">
      <c r="A257" s="153">
        <v>131</v>
      </c>
      <c r="B257" s="223" t="s">
        <v>214</v>
      </c>
      <c r="C257" s="177" t="s">
        <v>452</v>
      </c>
      <c r="D257" s="157">
        <v>0</v>
      </c>
      <c r="E257" s="348">
        <v>0</v>
      </c>
      <c r="F257" s="178">
        <v>0</v>
      </c>
      <c r="G257" s="294">
        <v>0</v>
      </c>
      <c r="H257" s="260">
        <v>500</v>
      </c>
      <c r="I257" s="178">
        <v>500</v>
      </c>
      <c r="J257" s="373">
        <v>500</v>
      </c>
      <c r="L257" s="135"/>
      <c r="M257" s="135"/>
      <c r="N257" s="135"/>
      <c r="O257" s="135"/>
      <c r="P257" s="135"/>
      <c r="Q257" s="135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</row>
    <row r="258" spans="1:53" x14ac:dyDescent="0.25">
      <c r="A258" s="153">
        <v>111</v>
      </c>
      <c r="B258" s="223" t="s">
        <v>216</v>
      </c>
      <c r="C258" s="177" t="s">
        <v>123</v>
      </c>
      <c r="D258" s="157">
        <v>954.39</v>
      </c>
      <c r="E258" s="348">
        <v>1000</v>
      </c>
      <c r="F258" s="178">
        <v>933</v>
      </c>
      <c r="G258" s="294">
        <v>717.42</v>
      </c>
      <c r="H258" s="260">
        <v>799</v>
      </c>
      <c r="I258" s="178">
        <v>799</v>
      </c>
      <c r="J258" s="373">
        <v>799</v>
      </c>
      <c r="L258" s="135"/>
      <c r="M258" s="135"/>
      <c r="N258" s="135"/>
      <c r="O258" s="135"/>
      <c r="P258" s="135"/>
      <c r="Q258" s="135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</row>
    <row r="259" spans="1:53" x14ac:dyDescent="0.25">
      <c r="A259" s="153">
        <v>111</v>
      </c>
      <c r="B259" s="223" t="s">
        <v>217</v>
      </c>
      <c r="C259" s="177" t="s">
        <v>125</v>
      </c>
      <c r="D259" s="157">
        <v>0</v>
      </c>
      <c r="E259" s="348">
        <v>0</v>
      </c>
      <c r="F259" s="178">
        <v>20</v>
      </c>
      <c r="G259" s="294">
        <v>19.2</v>
      </c>
      <c r="H259" s="260">
        <v>49</v>
      </c>
      <c r="I259" s="178">
        <v>49</v>
      </c>
      <c r="J259" s="373">
        <v>49</v>
      </c>
      <c r="L259" s="135"/>
      <c r="M259" s="135"/>
      <c r="N259" s="135"/>
      <c r="O259" s="135"/>
      <c r="P259" s="135"/>
      <c r="Q259" s="135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</row>
    <row r="260" spans="1:53" hidden="1" x14ac:dyDescent="0.25">
      <c r="A260" s="153">
        <v>111</v>
      </c>
      <c r="B260" s="223" t="s">
        <v>218</v>
      </c>
      <c r="C260" s="177" t="s">
        <v>47</v>
      </c>
      <c r="D260" s="157">
        <v>0</v>
      </c>
      <c r="E260" s="348">
        <v>0</v>
      </c>
      <c r="F260" s="178">
        <v>0</v>
      </c>
      <c r="G260" s="294">
        <v>0</v>
      </c>
      <c r="H260" s="260">
        <v>0</v>
      </c>
      <c r="I260" s="178">
        <v>0</v>
      </c>
      <c r="J260" s="373">
        <v>0</v>
      </c>
      <c r="L260" s="135"/>
      <c r="M260" s="135"/>
      <c r="N260" s="135"/>
      <c r="O260" s="135"/>
      <c r="P260" s="135"/>
      <c r="Q260" s="135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</row>
    <row r="261" spans="1:53" hidden="1" x14ac:dyDescent="0.25">
      <c r="A261" s="153">
        <v>111</v>
      </c>
      <c r="B261" s="223" t="s">
        <v>219</v>
      </c>
      <c r="C261" s="177" t="s">
        <v>133</v>
      </c>
      <c r="D261" s="157">
        <v>0</v>
      </c>
      <c r="E261" s="348">
        <v>0</v>
      </c>
      <c r="F261" s="178">
        <v>0</v>
      </c>
      <c r="G261" s="294">
        <v>0</v>
      </c>
      <c r="H261" s="260">
        <v>0</v>
      </c>
      <c r="I261" s="178">
        <v>0</v>
      </c>
      <c r="J261" s="373">
        <v>0</v>
      </c>
      <c r="L261" s="135"/>
      <c r="M261" s="135"/>
      <c r="N261" s="135"/>
      <c r="O261" s="135"/>
      <c r="P261" s="135"/>
      <c r="Q261" s="135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</row>
    <row r="262" spans="1:53" hidden="1" x14ac:dyDescent="0.25">
      <c r="A262" s="153">
        <v>111</v>
      </c>
      <c r="B262" s="223" t="s">
        <v>374</v>
      </c>
      <c r="C262" s="177" t="s">
        <v>375</v>
      </c>
      <c r="D262" s="157">
        <v>0</v>
      </c>
      <c r="E262" s="348">
        <v>0</v>
      </c>
      <c r="F262" s="178">
        <v>0</v>
      </c>
      <c r="G262" s="294">
        <v>0</v>
      </c>
      <c r="H262" s="260">
        <v>0</v>
      </c>
      <c r="I262" s="178">
        <v>0</v>
      </c>
      <c r="J262" s="373">
        <v>0</v>
      </c>
      <c r="L262" s="135"/>
      <c r="M262" s="135"/>
      <c r="N262" s="135"/>
      <c r="O262" s="135"/>
      <c r="P262" s="135"/>
      <c r="Q262" s="135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</row>
    <row r="263" spans="1:53" x14ac:dyDescent="0.25">
      <c r="A263" s="153">
        <v>111</v>
      </c>
      <c r="B263" s="223" t="s">
        <v>220</v>
      </c>
      <c r="C263" s="177" t="s">
        <v>50</v>
      </c>
      <c r="D263" s="157">
        <v>110.52</v>
      </c>
      <c r="E263" s="348">
        <v>200</v>
      </c>
      <c r="F263" s="178">
        <v>100</v>
      </c>
      <c r="G263" s="294">
        <v>12.8</v>
      </c>
      <c r="H263" s="260">
        <v>200</v>
      </c>
      <c r="I263" s="178">
        <v>200</v>
      </c>
      <c r="J263" s="373">
        <v>200</v>
      </c>
      <c r="L263" s="135"/>
      <c r="M263" s="135"/>
      <c r="N263" s="135"/>
      <c r="O263" s="135"/>
      <c r="P263" s="135"/>
      <c r="Q263" s="135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</row>
    <row r="264" spans="1:53" x14ac:dyDescent="0.25">
      <c r="A264" s="153">
        <v>111</v>
      </c>
      <c r="B264" s="223" t="s">
        <v>221</v>
      </c>
      <c r="C264" s="177" t="s">
        <v>134</v>
      </c>
      <c r="D264" s="157">
        <v>1107.43</v>
      </c>
      <c r="E264" s="348">
        <v>1300</v>
      </c>
      <c r="F264" s="178">
        <v>1000</v>
      </c>
      <c r="G264" s="294">
        <v>275.08</v>
      </c>
      <c r="H264" s="260">
        <v>499</v>
      </c>
      <c r="I264" s="178">
        <v>499</v>
      </c>
      <c r="J264" s="373">
        <v>499</v>
      </c>
      <c r="L264" s="135"/>
      <c r="M264" s="135"/>
      <c r="N264" s="135"/>
      <c r="O264" s="135"/>
      <c r="P264" s="135"/>
      <c r="Q264" s="135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</row>
    <row r="265" spans="1:53" x14ac:dyDescent="0.25">
      <c r="A265" s="153">
        <v>111</v>
      </c>
      <c r="B265" s="223" t="s">
        <v>222</v>
      </c>
      <c r="C265" s="177" t="s">
        <v>126</v>
      </c>
      <c r="D265" s="157">
        <v>600.01</v>
      </c>
      <c r="E265" s="348">
        <v>600</v>
      </c>
      <c r="F265" s="178">
        <v>425</v>
      </c>
      <c r="G265" s="294">
        <v>232.82</v>
      </c>
      <c r="H265" s="260">
        <v>50</v>
      </c>
      <c r="I265" s="178">
        <v>50</v>
      </c>
      <c r="J265" s="373">
        <v>50</v>
      </c>
      <c r="L265" s="135"/>
      <c r="M265" s="135"/>
      <c r="N265" s="135"/>
      <c r="O265" s="135"/>
      <c r="P265" s="135"/>
      <c r="Q265" s="135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</row>
    <row r="266" spans="1:53" x14ac:dyDescent="0.25">
      <c r="A266" s="153">
        <v>131</v>
      </c>
      <c r="B266" s="223" t="s">
        <v>222</v>
      </c>
      <c r="C266" s="177" t="s">
        <v>497</v>
      </c>
      <c r="D266" s="157">
        <v>0</v>
      </c>
      <c r="E266" s="348">
        <v>0</v>
      </c>
      <c r="F266" s="178">
        <v>0</v>
      </c>
      <c r="G266" s="294">
        <v>0</v>
      </c>
      <c r="H266" s="260">
        <v>192</v>
      </c>
      <c r="I266" s="178">
        <v>192</v>
      </c>
      <c r="J266" s="373">
        <v>192</v>
      </c>
      <c r="L266" s="135"/>
      <c r="M266" s="135"/>
      <c r="N266" s="135"/>
      <c r="O266" s="135"/>
      <c r="P266" s="135"/>
      <c r="Q266" s="135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</row>
    <row r="267" spans="1:53" hidden="1" x14ac:dyDescent="0.25">
      <c r="A267" s="153">
        <v>111</v>
      </c>
      <c r="B267" s="223" t="s">
        <v>223</v>
      </c>
      <c r="C267" s="177" t="s">
        <v>127</v>
      </c>
      <c r="D267" s="157">
        <v>0</v>
      </c>
      <c r="E267" s="348">
        <v>0</v>
      </c>
      <c r="F267" s="178">
        <v>0</v>
      </c>
      <c r="G267" s="294">
        <v>0</v>
      </c>
      <c r="H267" s="260">
        <v>0</v>
      </c>
      <c r="I267" s="178">
        <v>0</v>
      </c>
      <c r="J267" s="373">
        <v>0</v>
      </c>
      <c r="L267" s="135"/>
      <c r="M267" s="135"/>
      <c r="N267" s="135"/>
      <c r="O267" s="135"/>
      <c r="P267" s="135"/>
      <c r="Q267" s="135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</row>
    <row r="268" spans="1:53" x14ac:dyDescent="0.25">
      <c r="A268" s="153">
        <v>111</v>
      </c>
      <c r="B268" s="223" t="s">
        <v>224</v>
      </c>
      <c r="C268" s="177" t="s">
        <v>135</v>
      </c>
      <c r="D268" s="157">
        <v>20.7</v>
      </c>
      <c r="E268" s="348">
        <v>200</v>
      </c>
      <c r="F268" s="178">
        <v>200</v>
      </c>
      <c r="G268" s="294">
        <v>0</v>
      </c>
      <c r="H268" s="260">
        <v>200</v>
      </c>
      <c r="I268" s="178">
        <v>200</v>
      </c>
      <c r="J268" s="373">
        <v>200</v>
      </c>
      <c r="L268" s="135"/>
      <c r="M268" s="135"/>
      <c r="N268" s="135"/>
      <c r="O268" s="135"/>
      <c r="P268" s="135"/>
      <c r="Q268" s="135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</row>
    <row r="269" spans="1:53" x14ac:dyDescent="0.25">
      <c r="A269" s="153">
        <v>111</v>
      </c>
      <c r="B269" s="223" t="s">
        <v>225</v>
      </c>
      <c r="C269" s="177" t="s">
        <v>363</v>
      </c>
      <c r="D269" s="157">
        <v>1291.8800000000001</v>
      </c>
      <c r="E269" s="348">
        <v>1704</v>
      </c>
      <c r="F269" s="178">
        <v>1618</v>
      </c>
      <c r="G269" s="294">
        <v>1618.07</v>
      </c>
      <c r="H269" s="260">
        <v>1923</v>
      </c>
      <c r="I269" s="178">
        <v>1923</v>
      </c>
      <c r="J269" s="373">
        <v>1923</v>
      </c>
      <c r="L269" s="172"/>
      <c r="M269" s="135"/>
      <c r="N269" s="135"/>
      <c r="O269" s="135"/>
      <c r="P269" s="135"/>
      <c r="Q269" s="135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</row>
    <row r="270" spans="1:53" x14ac:dyDescent="0.25">
      <c r="A270" s="153">
        <v>111</v>
      </c>
      <c r="B270" s="223" t="s">
        <v>376</v>
      </c>
      <c r="C270" s="177" t="s">
        <v>362</v>
      </c>
      <c r="D270" s="157">
        <v>416.58</v>
      </c>
      <c r="E270" s="348">
        <v>52</v>
      </c>
      <c r="F270" s="178">
        <v>65</v>
      </c>
      <c r="G270" s="294">
        <v>65.930000000000007</v>
      </c>
      <c r="H270" s="260">
        <v>898</v>
      </c>
      <c r="I270" s="178">
        <v>898</v>
      </c>
      <c r="J270" s="373">
        <v>898</v>
      </c>
      <c r="L270" s="172"/>
      <c r="M270" s="135"/>
      <c r="N270" s="135"/>
      <c r="O270" s="135"/>
      <c r="P270" s="135"/>
      <c r="Q270" s="135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</row>
    <row r="271" spans="1:53" x14ac:dyDescent="0.25">
      <c r="A271" s="153">
        <v>111</v>
      </c>
      <c r="B271" s="223" t="s">
        <v>377</v>
      </c>
      <c r="C271" s="177" t="s">
        <v>264</v>
      </c>
      <c r="D271" s="157">
        <v>1882.5</v>
      </c>
      <c r="E271" s="348">
        <v>1851</v>
      </c>
      <c r="F271" s="178">
        <v>2989</v>
      </c>
      <c r="G271" s="294">
        <v>2989.5</v>
      </c>
      <c r="H271" s="260">
        <v>2989</v>
      </c>
      <c r="I271" s="178">
        <v>2989</v>
      </c>
      <c r="J271" s="373">
        <v>2989</v>
      </c>
      <c r="L271" s="172"/>
      <c r="M271" s="135"/>
      <c r="N271" s="135"/>
      <c r="O271" s="135"/>
      <c r="P271" s="135"/>
      <c r="Q271" s="135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</row>
    <row r="272" spans="1:53" x14ac:dyDescent="0.25">
      <c r="A272" s="153" t="s">
        <v>172</v>
      </c>
      <c r="B272" s="223" t="s">
        <v>226</v>
      </c>
      <c r="C272" s="177" t="s">
        <v>381</v>
      </c>
      <c r="D272" s="157">
        <v>2616.13</v>
      </c>
      <c r="E272" s="348">
        <v>0</v>
      </c>
      <c r="F272" s="178">
        <v>0</v>
      </c>
      <c r="G272" s="294">
        <v>0</v>
      </c>
      <c r="H272" s="260">
        <v>0</v>
      </c>
      <c r="I272" s="178">
        <v>0</v>
      </c>
      <c r="J272" s="373">
        <v>0</v>
      </c>
      <c r="L272" s="172"/>
      <c r="M272" s="135"/>
      <c r="N272" s="135"/>
      <c r="O272" s="135"/>
      <c r="P272" s="135"/>
      <c r="Q272" s="135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</row>
    <row r="273" spans="1:53" x14ac:dyDescent="0.25">
      <c r="A273" s="153">
        <v>111</v>
      </c>
      <c r="B273" s="223" t="s">
        <v>461</v>
      </c>
      <c r="C273" s="177" t="s">
        <v>454</v>
      </c>
      <c r="D273" s="157">
        <v>0</v>
      </c>
      <c r="E273" s="348">
        <v>0</v>
      </c>
      <c r="F273" s="178">
        <v>2330</v>
      </c>
      <c r="G273" s="294">
        <v>2330</v>
      </c>
      <c r="H273" s="260">
        <v>0</v>
      </c>
      <c r="I273" s="178">
        <v>0</v>
      </c>
      <c r="J273" s="373">
        <v>0</v>
      </c>
      <c r="L273" s="172"/>
      <c r="M273" s="135"/>
      <c r="N273" s="135"/>
      <c r="O273" s="135"/>
      <c r="P273" s="135"/>
      <c r="Q273" s="135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</row>
    <row r="274" spans="1:53" x14ac:dyDescent="0.25">
      <c r="A274" s="153" t="s">
        <v>289</v>
      </c>
      <c r="B274" s="223" t="s">
        <v>226</v>
      </c>
      <c r="C274" s="177" t="s">
        <v>444</v>
      </c>
      <c r="D274" s="157">
        <v>0</v>
      </c>
      <c r="E274" s="348">
        <v>0</v>
      </c>
      <c r="F274" s="178">
        <v>96</v>
      </c>
      <c r="G274" s="294">
        <v>95.7</v>
      </c>
      <c r="H274" s="260">
        <v>0</v>
      </c>
      <c r="I274" s="178">
        <v>0</v>
      </c>
      <c r="J274" s="373">
        <v>0</v>
      </c>
      <c r="L274" s="172"/>
      <c r="M274" s="135"/>
      <c r="N274" s="135"/>
      <c r="O274" s="135"/>
      <c r="P274" s="135"/>
      <c r="Q274" s="135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</row>
    <row r="275" spans="1:53" x14ac:dyDescent="0.25">
      <c r="A275" s="153">
        <v>111</v>
      </c>
      <c r="B275" s="223" t="s">
        <v>227</v>
      </c>
      <c r="C275" s="177" t="s">
        <v>361</v>
      </c>
      <c r="D275" s="157">
        <v>179.11</v>
      </c>
      <c r="E275" s="348">
        <f>355-11</f>
        <v>344</v>
      </c>
      <c r="F275" s="178">
        <v>250</v>
      </c>
      <c r="G275" s="294">
        <v>209.24</v>
      </c>
      <c r="H275" s="260">
        <v>250</v>
      </c>
      <c r="I275" s="178">
        <v>250</v>
      </c>
      <c r="J275" s="373">
        <v>250</v>
      </c>
      <c r="L275" s="135"/>
      <c r="M275" s="135"/>
      <c r="N275" s="135"/>
      <c r="O275" s="135"/>
      <c r="P275" s="135"/>
      <c r="Q275" s="135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</row>
    <row r="276" spans="1:53" x14ac:dyDescent="0.25">
      <c r="A276" s="153">
        <v>111</v>
      </c>
      <c r="B276" s="223" t="s">
        <v>378</v>
      </c>
      <c r="C276" s="177" t="s">
        <v>361</v>
      </c>
      <c r="D276" s="157">
        <v>0</v>
      </c>
      <c r="E276" s="348">
        <v>0</v>
      </c>
      <c r="F276" s="178">
        <v>0</v>
      </c>
      <c r="G276" s="294">
        <v>0</v>
      </c>
      <c r="H276" s="260">
        <v>0</v>
      </c>
      <c r="I276" s="178">
        <v>0</v>
      </c>
      <c r="J276" s="373">
        <v>0</v>
      </c>
      <c r="L276" s="135"/>
      <c r="M276" s="135"/>
      <c r="N276" s="135"/>
      <c r="O276" s="135"/>
      <c r="P276" s="135"/>
      <c r="Q276" s="135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</row>
    <row r="277" spans="1:53" x14ac:dyDescent="0.25">
      <c r="A277" s="153">
        <v>111</v>
      </c>
      <c r="B277" s="223" t="s">
        <v>228</v>
      </c>
      <c r="C277" s="177" t="s">
        <v>53</v>
      </c>
      <c r="D277" s="157">
        <v>614.94000000000005</v>
      </c>
      <c r="E277" s="348">
        <v>771</v>
      </c>
      <c r="F277" s="157">
        <v>1459</v>
      </c>
      <c r="G277" s="294">
        <v>1112.8</v>
      </c>
      <c r="H277" s="260">
        <v>1186</v>
      </c>
      <c r="I277" s="178">
        <v>1186</v>
      </c>
      <c r="J277" s="373">
        <v>1186</v>
      </c>
      <c r="L277" s="135"/>
      <c r="M277" s="135"/>
      <c r="N277" s="135"/>
      <c r="O277" s="135"/>
      <c r="P277" s="135"/>
      <c r="Q277" s="135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</row>
    <row r="278" spans="1:53" x14ac:dyDescent="0.25">
      <c r="A278" s="153">
        <v>131</v>
      </c>
      <c r="B278" s="223" t="s">
        <v>228</v>
      </c>
      <c r="C278" s="177" t="s">
        <v>364</v>
      </c>
      <c r="D278" s="157">
        <v>245</v>
      </c>
      <c r="E278" s="348">
        <v>156</v>
      </c>
      <c r="F278" s="157">
        <v>0</v>
      </c>
      <c r="G278" s="294">
        <v>0</v>
      </c>
      <c r="H278" s="260">
        <v>346</v>
      </c>
      <c r="I278" s="178">
        <v>346</v>
      </c>
      <c r="J278" s="373">
        <v>346</v>
      </c>
      <c r="L278" s="135"/>
      <c r="M278" s="135"/>
      <c r="N278" s="135"/>
      <c r="O278" s="135"/>
      <c r="P278" s="135"/>
      <c r="Q278" s="135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</row>
    <row r="279" spans="1:53" hidden="1" x14ac:dyDescent="0.25">
      <c r="A279" s="153">
        <v>41</v>
      </c>
      <c r="B279" s="223" t="s">
        <v>226</v>
      </c>
      <c r="C279" s="177" t="s">
        <v>148</v>
      </c>
      <c r="D279" s="157">
        <v>0</v>
      </c>
      <c r="E279" s="348">
        <v>0</v>
      </c>
      <c r="F279" s="157">
        <v>0</v>
      </c>
      <c r="G279" s="294">
        <v>0</v>
      </c>
      <c r="H279" s="260"/>
      <c r="I279" s="178"/>
      <c r="J279" s="373"/>
      <c r="L279" s="135"/>
      <c r="M279" s="135"/>
      <c r="N279" s="135"/>
      <c r="O279" s="135"/>
      <c r="P279" s="135"/>
      <c r="Q279" s="135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</row>
    <row r="280" spans="1:53" hidden="1" x14ac:dyDescent="0.25">
      <c r="A280" s="153">
        <v>111</v>
      </c>
      <c r="B280" s="223" t="s">
        <v>229</v>
      </c>
      <c r="C280" s="177" t="s">
        <v>142</v>
      </c>
      <c r="D280" s="157">
        <v>0</v>
      </c>
      <c r="E280" s="348">
        <v>0</v>
      </c>
      <c r="F280" s="157">
        <v>0</v>
      </c>
      <c r="G280" s="294">
        <v>0</v>
      </c>
      <c r="H280" s="260"/>
      <c r="I280" s="178"/>
      <c r="J280" s="373"/>
      <c r="L280" s="135"/>
      <c r="M280" s="135"/>
      <c r="N280" s="135"/>
      <c r="O280" s="135"/>
      <c r="P280" s="135"/>
      <c r="Q280" s="135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</row>
    <row r="281" spans="1:53" x14ac:dyDescent="0.25">
      <c r="A281" s="153">
        <v>111</v>
      </c>
      <c r="B281" s="223" t="s">
        <v>230</v>
      </c>
      <c r="C281" s="177" t="s">
        <v>360</v>
      </c>
      <c r="D281" s="157">
        <v>0</v>
      </c>
      <c r="E281" s="348">
        <v>0</v>
      </c>
      <c r="F281" s="157">
        <v>165</v>
      </c>
      <c r="G281" s="294">
        <v>164.45</v>
      </c>
      <c r="H281" s="260">
        <v>0</v>
      </c>
      <c r="I281" s="178">
        <v>0</v>
      </c>
      <c r="J281" s="373">
        <v>0</v>
      </c>
      <c r="L281" s="135"/>
      <c r="M281" s="135"/>
      <c r="N281" s="135"/>
      <c r="O281" s="135"/>
      <c r="P281" s="135"/>
      <c r="Q281" s="135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</row>
    <row r="282" spans="1:53" x14ac:dyDescent="0.25">
      <c r="A282" s="153">
        <v>111</v>
      </c>
      <c r="B282" s="223" t="s">
        <v>231</v>
      </c>
      <c r="C282" s="177" t="s">
        <v>128</v>
      </c>
      <c r="D282" s="157">
        <v>184.5</v>
      </c>
      <c r="E282" s="348">
        <v>200</v>
      </c>
      <c r="F282" s="157">
        <v>500</v>
      </c>
      <c r="G282" s="294">
        <v>489.85</v>
      </c>
      <c r="H282" s="260">
        <v>0</v>
      </c>
      <c r="I282" s="178">
        <v>0</v>
      </c>
      <c r="J282" s="373">
        <v>0</v>
      </c>
      <c r="L282" s="135"/>
      <c r="M282" s="135"/>
      <c r="N282" s="135"/>
      <c r="O282" s="135"/>
      <c r="P282" s="135"/>
      <c r="Q282" s="135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</row>
    <row r="283" spans="1:53" x14ac:dyDescent="0.25">
      <c r="A283" s="153">
        <v>111</v>
      </c>
      <c r="B283" s="223" t="s">
        <v>379</v>
      </c>
      <c r="C283" s="177" t="s">
        <v>128</v>
      </c>
      <c r="D283" s="157">
        <v>0</v>
      </c>
      <c r="E283" s="348">
        <v>0</v>
      </c>
      <c r="F283" s="157">
        <v>0</v>
      </c>
      <c r="G283" s="294">
        <v>0</v>
      </c>
      <c r="H283" s="260">
        <v>0</v>
      </c>
      <c r="I283" s="178">
        <v>0</v>
      </c>
      <c r="J283" s="373">
        <v>0</v>
      </c>
      <c r="L283" s="135"/>
      <c r="M283" s="135"/>
      <c r="N283" s="135"/>
      <c r="O283" s="135"/>
      <c r="P283" s="135"/>
      <c r="Q283" s="135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</row>
    <row r="284" spans="1:53" x14ac:dyDescent="0.25">
      <c r="A284" s="153">
        <v>131</v>
      </c>
      <c r="B284" s="223" t="s">
        <v>231</v>
      </c>
      <c r="C284" s="177" t="s">
        <v>128</v>
      </c>
      <c r="D284" s="157">
        <v>0</v>
      </c>
      <c r="E284" s="348">
        <v>0</v>
      </c>
      <c r="F284" s="157">
        <v>0</v>
      </c>
      <c r="G284" s="294">
        <v>0</v>
      </c>
      <c r="H284" s="260">
        <v>1500</v>
      </c>
      <c r="I284" s="178">
        <v>1500</v>
      </c>
      <c r="J284" s="373">
        <v>1500</v>
      </c>
      <c r="L284" s="135"/>
      <c r="M284" s="135"/>
      <c r="N284" s="135"/>
      <c r="O284" s="135"/>
      <c r="P284" s="135"/>
      <c r="Q284" s="135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</row>
    <row r="285" spans="1:53" x14ac:dyDescent="0.25">
      <c r="A285" s="153">
        <v>131</v>
      </c>
      <c r="B285" s="223" t="s">
        <v>232</v>
      </c>
      <c r="C285" s="177" t="s">
        <v>56</v>
      </c>
      <c r="D285" s="157">
        <v>0</v>
      </c>
      <c r="E285" s="348">
        <v>0</v>
      </c>
      <c r="F285" s="157">
        <v>0</v>
      </c>
      <c r="G285" s="294">
        <v>0</v>
      </c>
      <c r="H285" s="260">
        <v>0</v>
      </c>
      <c r="I285" s="178">
        <v>0</v>
      </c>
      <c r="J285" s="373">
        <v>0</v>
      </c>
      <c r="L285" s="135"/>
      <c r="M285" s="135"/>
      <c r="N285" s="135"/>
      <c r="O285" s="135"/>
      <c r="P285" s="135"/>
      <c r="Q285" s="135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</row>
    <row r="286" spans="1:53" x14ac:dyDescent="0.25">
      <c r="A286" s="153">
        <v>111</v>
      </c>
      <c r="B286" s="223" t="s">
        <v>232</v>
      </c>
      <c r="C286" s="177" t="s">
        <v>56</v>
      </c>
      <c r="D286" s="157">
        <v>1167.55</v>
      </c>
      <c r="E286" s="348">
        <v>500</v>
      </c>
      <c r="F286" s="157">
        <v>40</v>
      </c>
      <c r="G286" s="294">
        <v>40</v>
      </c>
      <c r="H286" s="260">
        <v>1500</v>
      </c>
      <c r="I286" s="178">
        <v>1500</v>
      </c>
      <c r="J286" s="373">
        <v>1500</v>
      </c>
      <c r="L286" s="135"/>
      <c r="M286" s="135"/>
      <c r="N286" s="135"/>
      <c r="O286" s="135"/>
      <c r="P286" s="135"/>
      <c r="Q286" s="135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</row>
    <row r="287" spans="1:53" hidden="1" x14ac:dyDescent="0.25">
      <c r="A287" s="153" t="s">
        <v>289</v>
      </c>
      <c r="B287" s="223" t="s">
        <v>232</v>
      </c>
      <c r="C287" s="177" t="s">
        <v>56</v>
      </c>
      <c r="D287" s="157">
        <v>0</v>
      </c>
      <c r="E287" s="348">
        <v>0</v>
      </c>
      <c r="F287" s="157">
        <v>0</v>
      </c>
      <c r="G287" s="294">
        <v>0</v>
      </c>
      <c r="H287" s="260"/>
      <c r="I287" s="178"/>
      <c r="J287" s="373"/>
      <c r="L287" s="135"/>
      <c r="M287" s="135"/>
      <c r="N287" s="135"/>
      <c r="O287" s="135"/>
      <c r="P287" s="135"/>
      <c r="Q287" s="135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</row>
    <row r="288" spans="1:53" x14ac:dyDescent="0.25">
      <c r="A288" s="153">
        <v>131</v>
      </c>
      <c r="B288" s="223" t="s">
        <v>232</v>
      </c>
      <c r="C288" s="177" t="s">
        <v>56</v>
      </c>
      <c r="D288" s="157">
        <v>426.85</v>
      </c>
      <c r="E288" s="348">
        <v>0</v>
      </c>
      <c r="F288" s="157">
        <v>0</v>
      </c>
      <c r="G288" s="294">
        <v>0</v>
      </c>
      <c r="H288" s="260">
        <v>0</v>
      </c>
      <c r="I288" s="178">
        <v>0</v>
      </c>
      <c r="J288" s="373">
        <v>0</v>
      </c>
      <c r="L288" s="135"/>
      <c r="M288" s="135"/>
      <c r="N288" s="135"/>
      <c r="O288" s="135"/>
      <c r="P288" s="135"/>
      <c r="Q288" s="135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</row>
    <row r="289" spans="1:53" x14ac:dyDescent="0.25">
      <c r="A289" s="153">
        <v>111</v>
      </c>
      <c r="B289" s="223" t="s">
        <v>233</v>
      </c>
      <c r="C289" s="177" t="s">
        <v>129</v>
      </c>
      <c r="D289" s="157">
        <v>244.5</v>
      </c>
      <c r="E289" s="348">
        <v>500</v>
      </c>
      <c r="F289" s="157">
        <v>140</v>
      </c>
      <c r="G289" s="294">
        <v>138</v>
      </c>
      <c r="H289" s="260">
        <v>300</v>
      </c>
      <c r="I289" s="178">
        <v>300</v>
      </c>
      <c r="J289" s="373">
        <v>300</v>
      </c>
      <c r="L289" s="135"/>
      <c r="M289" s="135"/>
      <c r="N289" s="135"/>
      <c r="O289" s="135"/>
      <c r="P289" s="135"/>
      <c r="Q289" s="135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</row>
    <row r="290" spans="1:53" x14ac:dyDescent="0.25">
      <c r="A290" s="153">
        <v>111</v>
      </c>
      <c r="B290" s="223" t="s">
        <v>234</v>
      </c>
      <c r="C290" s="177" t="s">
        <v>58</v>
      </c>
      <c r="D290" s="157">
        <v>206.5</v>
      </c>
      <c r="E290" s="348">
        <v>150</v>
      </c>
      <c r="F290" s="157">
        <v>150</v>
      </c>
      <c r="G290" s="294">
        <v>149.5</v>
      </c>
      <c r="H290" s="260">
        <v>150</v>
      </c>
      <c r="I290" s="178">
        <v>150</v>
      </c>
      <c r="J290" s="373">
        <v>150</v>
      </c>
      <c r="L290" s="135"/>
      <c r="M290" s="135"/>
      <c r="N290" s="135"/>
      <c r="O290" s="135"/>
      <c r="P290" s="135"/>
      <c r="Q290" s="135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</row>
    <row r="291" spans="1:53" x14ac:dyDescent="0.25">
      <c r="A291" s="153">
        <v>111</v>
      </c>
      <c r="B291" s="223" t="s">
        <v>271</v>
      </c>
      <c r="C291" s="177" t="s">
        <v>272</v>
      </c>
      <c r="D291" s="157">
        <v>0</v>
      </c>
      <c r="E291" s="348">
        <v>1875</v>
      </c>
      <c r="F291" s="157">
        <v>1800</v>
      </c>
      <c r="G291" s="294">
        <v>1800</v>
      </c>
      <c r="H291" s="260">
        <v>1575</v>
      </c>
      <c r="I291" s="178">
        <v>1575</v>
      </c>
      <c r="J291" s="373">
        <v>1575</v>
      </c>
      <c r="L291" s="135"/>
      <c r="M291" s="135"/>
      <c r="N291" s="135"/>
      <c r="O291" s="135"/>
      <c r="P291" s="135"/>
      <c r="Q291" s="135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</row>
    <row r="292" spans="1:53" hidden="1" x14ac:dyDescent="0.25">
      <c r="A292" s="153" t="s">
        <v>289</v>
      </c>
      <c r="B292" s="223" t="s">
        <v>271</v>
      </c>
      <c r="C292" s="177" t="s">
        <v>290</v>
      </c>
      <c r="D292" s="157">
        <v>0</v>
      </c>
      <c r="E292" s="348">
        <v>0</v>
      </c>
      <c r="F292" s="157">
        <v>0</v>
      </c>
      <c r="G292" s="294">
        <v>0</v>
      </c>
      <c r="H292" s="260"/>
      <c r="I292" s="178"/>
      <c r="J292" s="373"/>
      <c r="L292" s="135"/>
      <c r="M292" s="135"/>
      <c r="N292" s="135"/>
      <c r="O292" s="135"/>
      <c r="P292" s="135"/>
      <c r="Q292" s="135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</row>
    <row r="293" spans="1:53" x14ac:dyDescent="0.25">
      <c r="A293" s="153">
        <v>111</v>
      </c>
      <c r="B293" s="223" t="s">
        <v>235</v>
      </c>
      <c r="C293" s="177" t="s">
        <v>137</v>
      </c>
      <c r="D293" s="157">
        <v>356.9</v>
      </c>
      <c r="E293" s="348">
        <v>100</v>
      </c>
      <c r="F293" s="157">
        <v>180</v>
      </c>
      <c r="G293" s="294">
        <v>177.5</v>
      </c>
      <c r="H293" s="260">
        <v>200</v>
      </c>
      <c r="I293" s="178">
        <v>200</v>
      </c>
      <c r="J293" s="373">
        <v>200</v>
      </c>
      <c r="L293" s="135"/>
      <c r="M293" s="135"/>
      <c r="N293" s="135"/>
      <c r="O293" s="135"/>
      <c r="P293" s="135"/>
      <c r="Q293" s="135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</row>
    <row r="294" spans="1:53" x14ac:dyDescent="0.25">
      <c r="A294" s="153">
        <v>111</v>
      </c>
      <c r="B294" s="223" t="s">
        <v>236</v>
      </c>
      <c r="C294" s="177" t="s">
        <v>60</v>
      </c>
      <c r="D294" s="157">
        <v>39.6</v>
      </c>
      <c r="E294" s="348">
        <v>78</v>
      </c>
      <c r="F294" s="157">
        <v>0</v>
      </c>
      <c r="G294" s="294">
        <v>0</v>
      </c>
      <c r="H294" s="260">
        <v>0</v>
      </c>
      <c r="I294" s="178">
        <v>0</v>
      </c>
      <c r="J294" s="373">
        <v>0</v>
      </c>
      <c r="L294" s="135"/>
      <c r="M294" s="135"/>
      <c r="N294" s="135"/>
      <c r="O294" s="135"/>
      <c r="P294" s="135"/>
      <c r="Q294" s="135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</row>
    <row r="295" spans="1:53" x14ac:dyDescent="0.25">
      <c r="A295" s="153">
        <v>111</v>
      </c>
      <c r="B295" s="223" t="s">
        <v>237</v>
      </c>
      <c r="C295" s="177" t="s">
        <v>62</v>
      </c>
      <c r="D295" s="157">
        <v>3621.75</v>
      </c>
      <c r="E295" s="348">
        <v>1530</v>
      </c>
      <c r="F295" s="157">
        <v>2850</v>
      </c>
      <c r="G295" s="294">
        <v>2830.97</v>
      </c>
      <c r="H295" s="260">
        <v>2970</v>
      </c>
      <c r="I295" s="178">
        <v>2970</v>
      </c>
      <c r="J295" s="373">
        <v>2970</v>
      </c>
      <c r="L295" s="135"/>
      <c r="M295" s="135"/>
      <c r="N295" s="135"/>
      <c r="O295" s="135"/>
      <c r="P295" s="135"/>
      <c r="Q295" s="135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</row>
    <row r="296" spans="1:53" x14ac:dyDescent="0.25">
      <c r="A296" s="153">
        <v>131</v>
      </c>
      <c r="B296" s="223" t="s">
        <v>237</v>
      </c>
      <c r="C296" s="177" t="s">
        <v>62</v>
      </c>
      <c r="D296" s="157">
        <v>1051.5999999999999</v>
      </c>
      <c r="E296" s="348">
        <v>0</v>
      </c>
      <c r="F296" s="157">
        <v>0</v>
      </c>
      <c r="G296" s="294">
        <v>0</v>
      </c>
      <c r="H296" s="260">
        <v>0</v>
      </c>
      <c r="I296" s="178">
        <v>0</v>
      </c>
      <c r="J296" s="373">
        <v>0</v>
      </c>
      <c r="L296" s="135"/>
      <c r="M296" s="135"/>
      <c r="N296" s="135"/>
      <c r="O296" s="135"/>
      <c r="P296" s="135"/>
      <c r="Q296" s="135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</row>
    <row r="297" spans="1:53" hidden="1" x14ac:dyDescent="0.25">
      <c r="A297" s="153">
        <v>5</v>
      </c>
      <c r="B297" s="223" t="s">
        <v>238</v>
      </c>
      <c r="C297" s="177" t="s">
        <v>132</v>
      </c>
      <c r="D297" s="157">
        <v>0</v>
      </c>
      <c r="E297" s="348">
        <v>0</v>
      </c>
      <c r="F297" s="157">
        <v>0</v>
      </c>
      <c r="G297" s="294">
        <v>0</v>
      </c>
      <c r="H297" s="260"/>
      <c r="I297" s="178"/>
      <c r="J297" s="373"/>
      <c r="L297" s="135"/>
      <c r="M297" s="135"/>
      <c r="N297" s="135"/>
      <c r="O297" s="135"/>
      <c r="P297" s="135"/>
      <c r="Q297" s="135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</row>
    <row r="298" spans="1:53" x14ac:dyDescent="0.25">
      <c r="A298" s="153">
        <v>111</v>
      </c>
      <c r="B298" s="223" t="s">
        <v>239</v>
      </c>
      <c r="C298" s="177" t="s">
        <v>64</v>
      </c>
      <c r="D298" s="157">
        <v>0</v>
      </c>
      <c r="E298" s="348">
        <v>0</v>
      </c>
      <c r="F298" s="157">
        <v>0</v>
      </c>
      <c r="G298" s="294">
        <v>0</v>
      </c>
      <c r="H298" s="260">
        <v>0</v>
      </c>
      <c r="I298" s="178">
        <v>0</v>
      </c>
      <c r="J298" s="373">
        <v>0</v>
      </c>
      <c r="L298" s="135"/>
      <c r="M298" s="135"/>
      <c r="N298" s="135"/>
      <c r="O298" s="135"/>
      <c r="P298" s="135"/>
      <c r="Q298" s="135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</row>
    <row r="299" spans="1:53" x14ac:dyDescent="0.25">
      <c r="A299" s="153">
        <v>111</v>
      </c>
      <c r="B299" s="223" t="s">
        <v>240</v>
      </c>
      <c r="C299" s="177" t="s">
        <v>22</v>
      </c>
      <c r="D299" s="157">
        <v>2630.39</v>
      </c>
      <c r="E299" s="348">
        <v>3000</v>
      </c>
      <c r="F299" s="157">
        <v>3500</v>
      </c>
      <c r="G299" s="294">
        <v>3358.19</v>
      </c>
      <c r="H299" s="260">
        <v>3500</v>
      </c>
      <c r="I299" s="178">
        <v>3500</v>
      </c>
      <c r="J299" s="373">
        <v>3500</v>
      </c>
      <c r="L299" s="146"/>
      <c r="M299" s="135"/>
      <c r="N299" s="135"/>
      <c r="O299" s="135"/>
      <c r="P299" s="135"/>
      <c r="Q299" s="135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</row>
    <row r="300" spans="1:53" x14ac:dyDescent="0.25">
      <c r="A300" s="153">
        <v>111</v>
      </c>
      <c r="B300" s="223" t="s">
        <v>241</v>
      </c>
      <c r="C300" s="177" t="s">
        <v>66</v>
      </c>
      <c r="D300" s="157">
        <v>263.19</v>
      </c>
      <c r="E300" s="348">
        <v>310</v>
      </c>
      <c r="F300" s="157">
        <v>310</v>
      </c>
      <c r="G300" s="294">
        <v>192.78</v>
      </c>
      <c r="H300" s="260">
        <v>200</v>
      </c>
      <c r="I300" s="178">
        <v>200</v>
      </c>
      <c r="J300" s="373">
        <v>200</v>
      </c>
      <c r="L300" s="135"/>
      <c r="M300" s="135"/>
      <c r="N300" s="135"/>
      <c r="O300" s="135"/>
      <c r="P300" s="135"/>
      <c r="Q300" s="135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</row>
    <row r="301" spans="1:53" x14ac:dyDescent="0.25">
      <c r="A301" s="153">
        <v>111</v>
      </c>
      <c r="B301" s="223" t="s">
        <v>462</v>
      </c>
      <c r="C301" s="177" t="s">
        <v>456</v>
      </c>
      <c r="D301" s="157">
        <v>0</v>
      </c>
      <c r="E301" s="348">
        <v>0</v>
      </c>
      <c r="F301" s="157">
        <v>50</v>
      </c>
      <c r="G301" s="294">
        <v>50</v>
      </c>
      <c r="H301" s="260">
        <v>50</v>
      </c>
      <c r="I301" s="178">
        <v>50</v>
      </c>
      <c r="J301" s="373">
        <v>50</v>
      </c>
      <c r="L301" s="135"/>
      <c r="M301" s="135"/>
      <c r="N301" s="135"/>
      <c r="O301" s="135"/>
      <c r="P301" s="135"/>
      <c r="Q301" s="135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</row>
    <row r="302" spans="1:53" x14ac:dyDescent="0.25">
      <c r="A302" s="153" t="s">
        <v>445</v>
      </c>
      <c r="B302" s="223" t="s">
        <v>243</v>
      </c>
      <c r="C302" s="177" t="s">
        <v>463</v>
      </c>
      <c r="D302" s="157">
        <v>0</v>
      </c>
      <c r="E302" s="348">
        <v>0</v>
      </c>
      <c r="F302" s="157">
        <v>38</v>
      </c>
      <c r="G302" s="294">
        <v>37.85</v>
      </c>
      <c r="H302" s="260">
        <v>0</v>
      </c>
      <c r="I302" s="178">
        <v>0</v>
      </c>
      <c r="J302" s="373">
        <v>0</v>
      </c>
      <c r="L302" s="135"/>
      <c r="M302" s="135"/>
      <c r="N302" s="135"/>
      <c r="O302" s="135"/>
      <c r="P302" s="135"/>
      <c r="Q302" s="135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</row>
    <row r="303" spans="1:53" x14ac:dyDescent="0.25">
      <c r="A303" s="153">
        <v>111</v>
      </c>
      <c r="B303" s="223" t="s">
        <v>242</v>
      </c>
      <c r="C303" s="177" t="s">
        <v>68</v>
      </c>
      <c r="D303" s="157">
        <v>2424.7399999999998</v>
      </c>
      <c r="E303" s="348">
        <v>2600</v>
      </c>
      <c r="F303" s="157">
        <v>3050</v>
      </c>
      <c r="G303" s="294">
        <v>3004.55</v>
      </c>
      <c r="H303" s="260">
        <v>3400</v>
      </c>
      <c r="I303" s="178">
        <v>3400</v>
      </c>
      <c r="J303" s="373">
        <v>3400</v>
      </c>
      <c r="L303" s="135"/>
      <c r="M303" s="135"/>
      <c r="N303" s="135"/>
      <c r="O303" s="135"/>
      <c r="P303" s="135"/>
      <c r="Q303" s="135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</row>
    <row r="304" spans="1:53" x14ac:dyDescent="0.25">
      <c r="A304" s="153">
        <v>111</v>
      </c>
      <c r="B304" s="223" t="s">
        <v>243</v>
      </c>
      <c r="C304" s="177" t="s">
        <v>359</v>
      </c>
      <c r="D304" s="157">
        <v>3209.53</v>
      </c>
      <c r="E304" s="348">
        <v>3210</v>
      </c>
      <c r="F304" s="157">
        <v>2910</v>
      </c>
      <c r="G304" s="294">
        <v>2782.2</v>
      </c>
      <c r="H304" s="260">
        <v>2800</v>
      </c>
      <c r="I304" s="178">
        <v>2800</v>
      </c>
      <c r="J304" s="373">
        <v>2800</v>
      </c>
      <c r="L304" s="135"/>
      <c r="M304" s="135"/>
      <c r="N304" s="135"/>
      <c r="O304" s="135"/>
      <c r="P304" s="135"/>
      <c r="Q304" s="135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</row>
    <row r="305" spans="1:53" hidden="1" x14ac:dyDescent="0.25">
      <c r="A305" s="153">
        <v>111</v>
      </c>
      <c r="B305" s="299" t="s">
        <v>250</v>
      </c>
      <c r="C305" s="182" t="s">
        <v>247</v>
      </c>
      <c r="D305" s="157">
        <v>0</v>
      </c>
      <c r="E305" s="348">
        <v>0</v>
      </c>
      <c r="F305" s="157">
        <v>0</v>
      </c>
      <c r="G305" s="294">
        <v>0</v>
      </c>
      <c r="H305" s="260">
        <v>0</v>
      </c>
      <c r="I305" s="178">
        <v>0</v>
      </c>
      <c r="J305" s="373">
        <v>0</v>
      </c>
      <c r="L305" s="135"/>
      <c r="M305" s="135"/>
      <c r="N305" s="135"/>
      <c r="O305" s="135"/>
      <c r="P305" s="135"/>
      <c r="Q305" s="135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</row>
    <row r="306" spans="1:53" x14ac:dyDescent="0.25">
      <c r="A306" s="153">
        <v>111</v>
      </c>
      <c r="B306" s="223" t="s">
        <v>244</v>
      </c>
      <c r="C306" s="182" t="s">
        <v>176</v>
      </c>
      <c r="D306" s="157">
        <v>0</v>
      </c>
      <c r="E306" s="348">
        <v>0</v>
      </c>
      <c r="F306" s="157">
        <v>0</v>
      </c>
      <c r="G306" s="294">
        <v>0</v>
      </c>
      <c r="H306" s="260">
        <v>0</v>
      </c>
      <c r="I306" s="178">
        <v>0</v>
      </c>
      <c r="J306" s="373">
        <v>0</v>
      </c>
      <c r="L306" s="135"/>
      <c r="M306" s="135"/>
      <c r="N306" s="135"/>
      <c r="O306" s="135"/>
      <c r="P306" s="135"/>
      <c r="Q306" s="135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</row>
    <row r="307" spans="1:53" ht="16.5" thickBot="1" x14ac:dyDescent="0.3">
      <c r="A307" s="217">
        <v>111</v>
      </c>
      <c r="B307" s="301" t="s">
        <v>245</v>
      </c>
      <c r="C307" s="182" t="s">
        <v>71</v>
      </c>
      <c r="D307" s="193">
        <v>2895.17</v>
      </c>
      <c r="E307" s="172">
        <v>3000</v>
      </c>
      <c r="F307" s="194">
        <v>2488</v>
      </c>
      <c r="G307" s="146">
        <v>2487.2600000000002</v>
      </c>
      <c r="H307" s="263">
        <v>2500</v>
      </c>
      <c r="I307" s="194">
        <v>2500</v>
      </c>
      <c r="J307" s="375">
        <v>2500</v>
      </c>
      <c r="L307" s="135"/>
      <c r="M307" s="135"/>
      <c r="N307" s="135"/>
      <c r="O307" s="135"/>
      <c r="P307" s="135"/>
      <c r="Q307" s="135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</row>
    <row r="308" spans="1:53" ht="16.5" thickBot="1" x14ac:dyDescent="0.3">
      <c r="A308" s="318">
        <v>111</v>
      </c>
      <c r="B308" s="302" t="s">
        <v>299</v>
      </c>
      <c r="C308" s="287"/>
      <c r="D308" s="277">
        <f>D83+D196-D309-D310+D353</f>
        <v>553689.94000000006</v>
      </c>
      <c r="E308" s="350">
        <f>E83+E196-E309-E310-E311+E353+E341+E345+E326</f>
        <v>621000</v>
      </c>
      <c r="F308" s="278">
        <f>F83+F196-F309-F310+F353-F302-F274-F188-F160</f>
        <v>646085</v>
      </c>
      <c r="G308" s="365">
        <f>G83+G196-G309-G310+G353-G302-G274-G188-G160</f>
        <v>627615.98</v>
      </c>
      <c r="H308" s="278">
        <f>H83+H196-H309-H310+H353-H302-H274-H188-H160+H579+H580+H581+H582</f>
        <v>689096</v>
      </c>
      <c r="I308" s="278">
        <f>I83+I196-I309-I310+I353-I302-I274-I188-I160+I579+I580+I581+I582</f>
        <v>689096</v>
      </c>
      <c r="J308" s="376">
        <f>J83+J196-J309-J310+J353-J302-J274-J188-J160+J579+J580+J581+J582</f>
        <v>689096</v>
      </c>
      <c r="K308" s="195"/>
      <c r="L308" s="146">
        <f>621000-H308</f>
        <v>-68096</v>
      </c>
      <c r="M308" s="135"/>
      <c r="N308" s="135"/>
      <c r="O308" s="135"/>
      <c r="P308" s="135"/>
      <c r="Q308" s="135">
        <v>682246</v>
      </c>
      <c r="R308" s="115">
        <f>Q308-H308</f>
        <v>-6850</v>
      </c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</row>
    <row r="309" spans="1:53" s="78" customFormat="1" x14ac:dyDescent="0.25">
      <c r="A309" s="319">
        <v>111</v>
      </c>
      <c r="B309" s="303" t="s">
        <v>300</v>
      </c>
      <c r="C309" s="288"/>
      <c r="D309" s="280">
        <f>D153+D157+D158+D159+D165+D192+D269+D270+D277+D291+D265+D100+D104+D108+D110+D114+D112+D116+D119+D211+D214+D217+D219+D221+D223+D225+D228+D271+D306+D150+D245+D262+D134+D86+D198</f>
        <v>10450.899999999998</v>
      </c>
      <c r="E309" s="351">
        <f>E153+E157+E158+E159+E165+E192+E269+E270+E277+E291+E265+E100+E104+E108+E110+E114+E112+E116+E119+E211+E214+E217+E219+E221+E223+E225+E1544+E228+E271+E178</f>
        <v>14897</v>
      </c>
      <c r="F309" s="281">
        <f>F153+F157+F158+F159+F165+F192+F269+F270+F277+F291+F265+F100+F104+F108+F110+F114+F112+F116+F119+F211+F214+F217+F219+F221+F223+F225+F228+F271+F306+F150+F245+F262+F134+F86+F198+F273+F178+F161</f>
        <v>25270</v>
      </c>
      <c r="G309" s="366">
        <f>G153+G157+G158+G159+G165+G192+G269+G270+G277+G291+G265+G100+G104+G108+G110+G114+G112+G116+G119+G211+G214+G217+G219+G221+G223+G225+G228+G271+G306+G150+G245+G262+G134+G86+G198+G273+G178+G161</f>
        <v>21429.230000000003</v>
      </c>
      <c r="H309" s="281">
        <f>H153+H157+H158+H159+H165+H192+H269+H270+H277+H291+H265+H100+H104+H108+H110+H114+H112+H116+H119+H211+H214+H217+H219+H221+H223+H225+H228+H271+H306+H150+H245+H262+H134+H86+H198+H273+H178+H161</f>
        <v>18585</v>
      </c>
      <c r="I309" s="281">
        <f>I153+I157+I158+I159+I165+I192+I269+I270+I277+I291+I265+I100+I104+I108+I110+I114+I112+I116+I119+I211+I214+I217+I219+I221+I223+I225+I228+I271+I306+I150+I245+I262+I134+I86+I198+I273+I178+I161</f>
        <v>18585</v>
      </c>
      <c r="J309" s="377">
        <f>J153+J157+J158+J159+J165+J192+J269+J270+J277+J291+J265+J100+J104+J108+J110+J114+J112+J116+J119+J211+J214+J217+J219+J221+J223+J225+J228+J271+J306+J150+J245+J262+J134+J86+J198+J273+J178+J161</f>
        <v>18585</v>
      </c>
      <c r="K309" s="196"/>
      <c r="L309" s="197"/>
      <c r="M309" s="198"/>
      <c r="N309" s="198"/>
      <c r="O309" s="198"/>
      <c r="P309" s="198"/>
      <c r="Q309" s="198"/>
      <c r="R309" s="10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Q309" s="79"/>
      <c r="AR309" s="79"/>
      <c r="AS309" s="79"/>
      <c r="AT309" s="79"/>
      <c r="AU309" s="79"/>
      <c r="AV309" s="79"/>
      <c r="AW309" s="79"/>
      <c r="AX309" s="79"/>
      <c r="AY309" s="79"/>
      <c r="AZ309" s="79"/>
      <c r="BA309" s="79"/>
    </row>
    <row r="310" spans="1:53" s="78" customFormat="1" x14ac:dyDescent="0.25">
      <c r="A310" s="319">
        <v>131</v>
      </c>
      <c r="B310" s="303" t="s">
        <v>297</v>
      </c>
      <c r="C310" s="288"/>
      <c r="D310" s="280">
        <f>D166+D278+D284+D285+D172+D246+D175+D272+D243+D236+D162+D135+D132+D126+D296+D288+D199+D182+D87</f>
        <v>24944.989999999998</v>
      </c>
      <c r="E310" s="351">
        <f>E166+E278+E284+E285+E172+E246+E175+E272+E243+E236+E162+E135+E132+E126+E296+E288+E199+E182+E87</f>
        <v>1839</v>
      </c>
      <c r="F310" s="281">
        <f>F166+F278+F284+F285+F172+F246+F175+F272+F243+F236+F162+F135+F132+F126+F296+F288+F199+F182</f>
        <v>271</v>
      </c>
      <c r="G310" s="366">
        <f>G166+G278+G284+G285+G172+G246+G175+G272+G243+G236+G162+G135+G132+G126+G296+G288+G199+G182</f>
        <v>271</v>
      </c>
      <c r="H310" s="281">
        <f>H166+H278+H284+H285+H172+H246+H175+H272+H243+H236+H162+H135+H132+H126+H296+H288+H199+H182+H581+H582+H579+H580+H87+H136+H248+H142+H145+H254+H257+H155+H266+H237+H127</f>
        <v>28149</v>
      </c>
      <c r="I310" s="281">
        <f>I166+I278+I284+I285+I172+I246+I175+I272+I243+I236+I162+I135+I132+I126+I296+I288+I199+I182+I581+I582+I579+I580+I87+I136+I248+I142+I145+I254+I257+I155+I266+I237+I127</f>
        <v>28149</v>
      </c>
      <c r="J310" s="378">
        <f>J166+J278+J284+J285+J172+J246+J175+J272+J243+J236+J162+J135+J132+J126+J296+J288+J199+J182+J581+J582+J579+J580+J87+J136+J248+J142+J145+J254+J257+J155+J266+J237+J127</f>
        <v>28149</v>
      </c>
      <c r="K310" s="199"/>
      <c r="L310" s="197"/>
      <c r="M310" s="198"/>
      <c r="N310" s="198"/>
      <c r="O310" s="198"/>
      <c r="P310" s="198"/>
      <c r="Q310" s="198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  <c r="AR310" s="79"/>
      <c r="AS310" s="79"/>
      <c r="AT310" s="79"/>
      <c r="AU310" s="79"/>
      <c r="AV310" s="79"/>
      <c r="AW310" s="79"/>
      <c r="AX310" s="79"/>
      <c r="AY310" s="79"/>
      <c r="AZ310" s="79"/>
      <c r="BA310" s="79"/>
    </row>
    <row r="311" spans="1:53" s="78" customFormat="1" ht="16.5" thickBot="1" x14ac:dyDescent="0.3">
      <c r="A311" s="320" t="s">
        <v>498</v>
      </c>
      <c r="B311" s="304" t="s">
        <v>298</v>
      </c>
      <c r="C311" s="200"/>
      <c r="D311" s="285">
        <f>D106+D102+D212+D215+D292+D287+D174+D233+D341+D345+D346</f>
        <v>792.15000000000009</v>
      </c>
      <c r="E311" s="352">
        <f>E106+E102+E212+E215+E292+E287+E174+E233+E341+E345+E346</f>
        <v>799</v>
      </c>
      <c r="F311" s="286">
        <f>F106+F102+F212+F215+F292+F287+F174+F233+F341+F345+F346+F302+F274+F188+F160</f>
        <v>336</v>
      </c>
      <c r="G311" s="343">
        <f>G106+G102+G212+G215+G292+G287+G174+G233+G341+G345+G346+G302+G274+G188+G160</f>
        <v>335.7</v>
      </c>
      <c r="H311" s="286">
        <f>H106+H102+H212+H215+H292+H287+H174+H233+H341+H345+H346+H302+H274+H188+H160</f>
        <v>76</v>
      </c>
      <c r="I311" s="286">
        <f>I106+I102+I212+I215+I292+I287+I174+I233+I341+I345+I346+I302+I274+I188+I160</f>
        <v>76</v>
      </c>
      <c r="J311" s="279">
        <f>J106+J102+J212+J215+J292+J287+J174+J233+J341+J345+J346+J302+J274+J188+J160</f>
        <v>76</v>
      </c>
      <c r="K311" s="199"/>
      <c r="L311" s="197"/>
      <c r="M311" s="198"/>
      <c r="N311" s="198"/>
      <c r="O311" s="198"/>
      <c r="P311" s="198"/>
      <c r="Q311" s="198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  <c r="AI311" s="79"/>
      <c r="AJ311" s="79"/>
      <c r="AK311" s="79"/>
      <c r="AL311" s="79"/>
      <c r="AM311" s="79"/>
      <c r="AN311" s="79"/>
      <c r="AO311" s="79"/>
      <c r="AP311" s="79"/>
      <c r="AQ311" s="79"/>
      <c r="AR311" s="79"/>
      <c r="AS311" s="79"/>
      <c r="AT311" s="79"/>
      <c r="AU311" s="79"/>
      <c r="AV311" s="79"/>
      <c r="AW311" s="79"/>
      <c r="AX311" s="79"/>
      <c r="AY311" s="79"/>
      <c r="AZ311" s="79"/>
      <c r="BA311" s="79"/>
    </row>
    <row r="312" spans="1:53" x14ac:dyDescent="0.25">
      <c r="A312" s="237"/>
      <c r="B312" s="296" t="s">
        <v>29</v>
      </c>
      <c r="C312" s="245" t="s">
        <v>28</v>
      </c>
      <c r="D312" s="239">
        <f t="shared" ref="D312:J312" si="2">SUM(D313:D346)</f>
        <v>52962.990000000005</v>
      </c>
      <c r="E312" s="290">
        <f t="shared" si="2"/>
        <v>72595</v>
      </c>
      <c r="F312" s="244">
        <f t="shared" si="2"/>
        <v>72684</v>
      </c>
      <c r="G312" s="289">
        <f t="shared" si="2"/>
        <v>71740.340000000011</v>
      </c>
      <c r="H312" s="272">
        <f t="shared" si="2"/>
        <v>80931</v>
      </c>
      <c r="I312" s="239">
        <f t="shared" si="2"/>
        <v>80931</v>
      </c>
      <c r="J312" s="291">
        <f t="shared" si="2"/>
        <v>80931</v>
      </c>
      <c r="L312" s="135"/>
      <c r="M312" s="135"/>
      <c r="N312" s="135"/>
      <c r="O312" s="135"/>
      <c r="P312" s="135"/>
      <c r="Q312" s="135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</row>
    <row r="313" spans="1:53" x14ac:dyDescent="0.25">
      <c r="A313" s="173">
        <v>41</v>
      </c>
      <c r="B313" s="297" t="s">
        <v>73</v>
      </c>
      <c r="C313" s="174" t="s">
        <v>74</v>
      </c>
      <c r="D313" s="175">
        <v>34027.67</v>
      </c>
      <c r="E313" s="338">
        <v>50837</v>
      </c>
      <c r="F313" s="176">
        <v>49951</v>
      </c>
      <c r="G313" s="339">
        <v>49950.9</v>
      </c>
      <c r="H313" s="259">
        <f>58984-H317-H321-H322</f>
        <v>55084</v>
      </c>
      <c r="I313" s="176">
        <f>58984-I317-I321-I322</f>
        <v>55084</v>
      </c>
      <c r="J313" s="372">
        <f>58984-J317-J321-J322</f>
        <v>55084</v>
      </c>
      <c r="K313" s="121"/>
      <c r="L313" s="135"/>
      <c r="M313" s="135"/>
      <c r="N313" s="135"/>
      <c r="O313" s="135"/>
      <c r="P313" s="135"/>
      <c r="Q313" s="135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</row>
    <row r="314" spans="1:53" hidden="1" x14ac:dyDescent="0.25">
      <c r="A314" s="173" t="s">
        <v>288</v>
      </c>
      <c r="B314" s="297" t="s">
        <v>73</v>
      </c>
      <c r="C314" s="174" t="s">
        <v>74</v>
      </c>
      <c r="D314" s="175">
        <v>0</v>
      </c>
      <c r="E314" s="339">
        <v>0</v>
      </c>
      <c r="F314" s="176">
        <v>0</v>
      </c>
      <c r="G314" s="339">
        <v>0</v>
      </c>
      <c r="H314" s="363"/>
      <c r="I314" s="175"/>
      <c r="J314" s="379"/>
      <c r="K314" s="121"/>
      <c r="L314" s="135"/>
      <c r="M314" s="201"/>
      <c r="N314" s="202"/>
      <c r="O314" s="135"/>
      <c r="P314" s="135"/>
      <c r="Q314" s="135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</row>
    <row r="315" spans="1:53" hidden="1" x14ac:dyDescent="0.25">
      <c r="A315" s="173">
        <v>41</v>
      </c>
      <c r="B315" s="297" t="s">
        <v>285</v>
      </c>
      <c r="C315" s="174" t="s">
        <v>286</v>
      </c>
      <c r="D315" s="175">
        <v>0</v>
      </c>
      <c r="E315" s="339">
        <v>0</v>
      </c>
      <c r="F315" s="176">
        <v>0</v>
      </c>
      <c r="G315" s="339">
        <v>0</v>
      </c>
      <c r="H315" s="363"/>
      <c r="I315" s="175"/>
      <c r="J315" s="379"/>
      <c r="L315" s="146"/>
      <c r="M315" s="201"/>
      <c r="N315" s="202"/>
      <c r="O315" s="135"/>
      <c r="P315" s="135"/>
      <c r="Q315" s="135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</row>
    <row r="316" spans="1:53" x14ac:dyDescent="0.25">
      <c r="A316" s="173">
        <v>41</v>
      </c>
      <c r="B316" s="297" t="s">
        <v>276</v>
      </c>
      <c r="C316" s="174" t="s">
        <v>277</v>
      </c>
      <c r="D316" s="175">
        <v>140</v>
      </c>
      <c r="E316" s="339">
        <v>0</v>
      </c>
      <c r="F316" s="176">
        <v>0</v>
      </c>
      <c r="G316" s="339">
        <v>0</v>
      </c>
      <c r="H316" s="363"/>
      <c r="I316" s="175"/>
      <c r="J316" s="379"/>
      <c r="L316" s="172"/>
      <c r="M316" s="201"/>
      <c r="N316" s="202"/>
      <c r="O316" s="135"/>
      <c r="P316" s="135"/>
      <c r="Q316" s="135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</row>
    <row r="317" spans="1:53" x14ac:dyDescent="0.25">
      <c r="A317" s="173">
        <v>41</v>
      </c>
      <c r="B317" s="297" t="s">
        <v>251</v>
      </c>
      <c r="C317" s="174" t="s">
        <v>252</v>
      </c>
      <c r="D317" s="175">
        <v>0</v>
      </c>
      <c r="E317" s="339">
        <v>0</v>
      </c>
      <c r="F317" s="176">
        <v>767</v>
      </c>
      <c r="G317" s="339">
        <v>767</v>
      </c>
      <c r="H317" s="363">
        <v>1500</v>
      </c>
      <c r="I317" s="175">
        <v>1500</v>
      </c>
      <c r="J317" s="379">
        <v>1500</v>
      </c>
      <c r="L317" s="135"/>
      <c r="M317" s="201"/>
      <c r="N317" s="202"/>
      <c r="O317" s="135"/>
      <c r="P317" s="135"/>
      <c r="Q317" s="135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</row>
    <row r="318" spans="1:53" x14ac:dyDescent="0.25">
      <c r="A318" s="173">
        <v>41</v>
      </c>
      <c r="B318" s="297" t="s">
        <v>251</v>
      </c>
      <c r="C318" s="174" t="s">
        <v>174</v>
      </c>
      <c r="D318" s="175">
        <v>400.5</v>
      </c>
      <c r="E318" s="339">
        <v>0</v>
      </c>
      <c r="F318" s="176">
        <v>0</v>
      </c>
      <c r="G318" s="339">
        <v>0</v>
      </c>
      <c r="H318" s="363">
        <v>0</v>
      </c>
      <c r="I318" s="175">
        <v>0</v>
      </c>
      <c r="J318" s="379">
        <v>0</v>
      </c>
      <c r="L318" s="135"/>
      <c r="M318" s="201"/>
      <c r="N318" s="202"/>
      <c r="O318" s="135"/>
      <c r="P318" s="135"/>
      <c r="Q318" s="135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</row>
    <row r="319" spans="1:53" x14ac:dyDescent="0.25">
      <c r="A319" s="173">
        <v>41</v>
      </c>
      <c r="B319" s="297" t="s">
        <v>251</v>
      </c>
      <c r="C319" s="174" t="s">
        <v>388</v>
      </c>
      <c r="D319" s="175">
        <v>590.5</v>
      </c>
      <c r="E319" s="339">
        <v>0</v>
      </c>
      <c r="F319" s="176">
        <v>0</v>
      </c>
      <c r="G319" s="339">
        <v>0</v>
      </c>
      <c r="H319" s="363">
        <v>0</v>
      </c>
      <c r="I319" s="175">
        <v>0</v>
      </c>
      <c r="J319" s="379">
        <v>0</v>
      </c>
      <c r="L319" s="135"/>
      <c r="M319" s="201"/>
      <c r="N319" s="202"/>
      <c r="O319" s="135"/>
      <c r="P319" s="135"/>
      <c r="Q319" s="135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</row>
    <row r="320" spans="1:53" hidden="1" x14ac:dyDescent="0.25">
      <c r="A320" s="153">
        <v>41</v>
      </c>
      <c r="B320" s="298" t="s">
        <v>75</v>
      </c>
      <c r="C320" s="177" t="s">
        <v>32</v>
      </c>
      <c r="D320" s="175">
        <v>0</v>
      </c>
      <c r="E320" s="339">
        <v>0</v>
      </c>
      <c r="F320" s="176">
        <v>0</v>
      </c>
      <c r="G320" s="339">
        <v>0</v>
      </c>
      <c r="H320" s="363"/>
      <c r="I320" s="175"/>
      <c r="J320" s="379"/>
      <c r="L320" s="135"/>
      <c r="M320" s="201"/>
      <c r="N320" s="202"/>
      <c r="O320" s="135"/>
      <c r="P320" s="135"/>
      <c r="Q320" s="135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</row>
    <row r="321" spans="1:53" x14ac:dyDescent="0.25">
      <c r="A321" s="153">
        <v>41</v>
      </c>
      <c r="B321" s="298" t="s">
        <v>253</v>
      </c>
      <c r="C321" s="177" t="s">
        <v>8</v>
      </c>
      <c r="D321" s="175">
        <v>2500</v>
      </c>
      <c r="E321" s="339">
        <v>0</v>
      </c>
      <c r="F321" s="176">
        <v>0</v>
      </c>
      <c r="G321" s="339">
        <v>0</v>
      </c>
      <c r="H321" s="363">
        <v>2400</v>
      </c>
      <c r="I321" s="175">
        <v>2400</v>
      </c>
      <c r="J321" s="379">
        <v>2400</v>
      </c>
      <c r="L321" s="135"/>
      <c r="M321" s="201"/>
      <c r="N321" s="202"/>
      <c r="O321" s="135"/>
      <c r="P321" s="135"/>
      <c r="Q321" s="135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</row>
    <row r="322" spans="1:53" x14ac:dyDescent="0.25">
      <c r="A322" s="153" t="s">
        <v>288</v>
      </c>
      <c r="B322" s="298" t="s">
        <v>253</v>
      </c>
      <c r="C322" s="177" t="s">
        <v>8</v>
      </c>
      <c r="D322" s="175">
        <v>100</v>
      </c>
      <c r="E322" s="339">
        <v>2000</v>
      </c>
      <c r="F322" s="176">
        <v>2000</v>
      </c>
      <c r="G322" s="339">
        <v>2000</v>
      </c>
      <c r="H322" s="363">
        <v>0</v>
      </c>
      <c r="I322" s="175">
        <v>0</v>
      </c>
      <c r="J322" s="379">
        <v>0</v>
      </c>
      <c r="K322" s="120"/>
      <c r="L322" s="135"/>
      <c r="M322" s="201"/>
      <c r="N322" s="202"/>
      <c r="O322" s="135"/>
      <c r="P322" s="135"/>
      <c r="Q322" s="135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</row>
    <row r="323" spans="1:53" x14ac:dyDescent="0.25">
      <c r="A323" s="153" t="s">
        <v>288</v>
      </c>
      <c r="B323" s="298" t="s">
        <v>144</v>
      </c>
      <c r="C323" s="177" t="s">
        <v>145</v>
      </c>
      <c r="D323" s="175">
        <v>0</v>
      </c>
      <c r="E323" s="339">
        <v>0</v>
      </c>
      <c r="F323" s="176">
        <v>0</v>
      </c>
      <c r="G323" s="339">
        <v>0</v>
      </c>
      <c r="H323" s="363"/>
      <c r="I323" s="175"/>
      <c r="J323" s="379"/>
      <c r="L323" s="146"/>
      <c r="M323" s="146"/>
      <c r="N323" s="135"/>
      <c r="O323" s="135"/>
      <c r="P323" s="135"/>
      <c r="Q323" s="135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</row>
    <row r="324" spans="1:53" x14ac:dyDescent="0.25">
      <c r="A324" s="153">
        <v>41</v>
      </c>
      <c r="B324" s="298" t="s">
        <v>144</v>
      </c>
      <c r="C324" s="177" t="s">
        <v>145</v>
      </c>
      <c r="D324" s="175">
        <v>3759.3</v>
      </c>
      <c r="E324" s="339">
        <v>5284</v>
      </c>
      <c r="F324" s="176">
        <v>5272</v>
      </c>
      <c r="G324" s="339">
        <v>5271.8</v>
      </c>
      <c r="H324" s="363">
        <v>5898</v>
      </c>
      <c r="I324" s="175">
        <v>5898</v>
      </c>
      <c r="J324" s="379">
        <v>5898</v>
      </c>
      <c r="L324" s="146"/>
      <c r="M324" s="135"/>
      <c r="N324" s="135"/>
      <c r="O324" s="135"/>
      <c r="P324" s="135"/>
      <c r="Q324" s="135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</row>
    <row r="325" spans="1:53" hidden="1" x14ac:dyDescent="0.25">
      <c r="A325" s="153">
        <v>41</v>
      </c>
      <c r="B325" s="298" t="s">
        <v>76</v>
      </c>
      <c r="C325" s="177" t="s">
        <v>10</v>
      </c>
      <c r="D325" s="175">
        <v>0</v>
      </c>
      <c r="E325" s="339">
        <v>0</v>
      </c>
      <c r="F325" s="176">
        <v>0</v>
      </c>
      <c r="G325" s="339">
        <v>0</v>
      </c>
      <c r="H325" s="363"/>
      <c r="I325" s="175"/>
      <c r="J325" s="379"/>
      <c r="L325" s="135"/>
      <c r="M325" s="135"/>
      <c r="N325" s="135"/>
      <c r="O325" s="135"/>
      <c r="P325" s="135"/>
      <c r="Q325" s="135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</row>
    <row r="326" spans="1:53" x14ac:dyDescent="0.25">
      <c r="A326" s="153" t="s">
        <v>289</v>
      </c>
      <c r="B326" s="298" t="s">
        <v>76</v>
      </c>
      <c r="C326" s="177" t="s">
        <v>284</v>
      </c>
      <c r="D326" s="175">
        <v>0</v>
      </c>
      <c r="E326" s="339">
        <v>0</v>
      </c>
      <c r="F326" s="176">
        <v>0</v>
      </c>
      <c r="G326" s="339">
        <v>0</v>
      </c>
      <c r="H326" s="363"/>
      <c r="I326" s="175"/>
      <c r="J326" s="379"/>
      <c r="L326" s="135"/>
      <c r="M326" s="135"/>
      <c r="N326" s="135"/>
      <c r="O326" s="135"/>
      <c r="P326" s="135"/>
      <c r="Q326" s="135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</row>
    <row r="327" spans="1:53" hidden="1" x14ac:dyDescent="0.25">
      <c r="A327" s="153" t="s">
        <v>288</v>
      </c>
      <c r="B327" s="298" t="s">
        <v>76</v>
      </c>
      <c r="C327" s="177" t="s">
        <v>10</v>
      </c>
      <c r="D327" s="175">
        <v>0</v>
      </c>
      <c r="E327" s="339">
        <v>0</v>
      </c>
      <c r="F327" s="176">
        <v>0</v>
      </c>
      <c r="G327" s="339">
        <v>0</v>
      </c>
      <c r="H327" s="363"/>
      <c r="I327" s="175"/>
      <c r="J327" s="379"/>
      <c r="L327" s="135"/>
      <c r="M327" s="135"/>
      <c r="N327" s="135"/>
      <c r="O327" s="135"/>
      <c r="P327" s="135"/>
      <c r="Q327" s="135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</row>
    <row r="328" spans="1:53" x14ac:dyDescent="0.25">
      <c r="A328" s="153">
        <v>41</v>
      </c>
      <c r="B328" s="298" t="s">
        <v>77</v>
      </c>
      <c r="C328" s="177" t="s">
        <v>11</v>
      </c>
      <c r="D328" s="175">
        <v>72</v>
      </c>
      <c r="E328" s="339">
        <v>740</v>
      </c>
      <c r="F328" s="176">
        <v>738</v>
      </c>
      <c r="G328" s="339">
        <v>738.02</v>
      </c>
      <c r="H328" s="363">
        <v>826</v>
      </c>
      <c r="I328" s="175">
        <v>826</v>
      </c>
      <c r="J328" s="379">
        <v>826</v>
      </c>
      <c r="L328" s="135"/>
      <c r="M328" s="135"/>
      <c r="N328" s="135"/>
      <c r="O328" s="135"/>
      <c r="P328" s="135"/>
      <c r="Q328" s="135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</row>
    <row r="329" spans="1:53" x14ac:dyDescent="0.25">
      <c r="A329" s="153" t="s">
        <v>288</v>
      </c>
      <c r="B329" s="298" t="s">
        <v>77</v>
      </c>
      <c r="C329" s="177" t="s">
        <v>11</v>
      </c>
      <c r="D329" s="175">
        <v>472.72</v>
      </c>
      <c r="E329" s="339">
        <v>0</v>
      </c>
      <c r="F329" s="176">
        <v>0</v>
      </c>
      <c r="G329" s="339">
        <v>0</v>
      </c>
      <c r="H329" s="363">
        <v>0</v>
      </c>
      <c r="I329" s="175">
        <v>0</v>
      </c>
      <c r="J329" s="379">
        <v>0</v>
      </c>
      <c r="L329" s="135"/>
      <c r="M329" s="135"/>
      <c r="N329" s="135"/>
      <c r="O329" s="135"/>
      <c r="P329" s="135"/>
      <c r="Q329" s="135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</row>
    <row r="330" spans="1:53" x14ac:dyDescent="0.25">
      <c r="A330" s="153">
        <v>41</v>
      </c>
      <c r="B330" s="298" t="s">
        <v>78</v>
      </c>
      <c r="C330" s="177" t="s">
        <v>12</v>
      </c>
      <c r="D330" s="175">
        <v>3879</v>
      </c>
      <c r="E330" s="339">
        <f>7397-7181+2000</f>
        <v>2216</v>
      </c>
      <c r="F330" s="176">
        <v>2216</v>
      </c>
      <c r="G330" s="339">
        <v>2216</v>
      </c>
      <c r="H330" s="363">
        <f>2306+1524</f>
        <v>3830</v>
      </c>
      <c r="I330" s="175">
        <f>2306+1524</f>
        <v>3830</v>
      </c>
      <c r="J330" s="379">
        <f>2306+1524</f>
        <v>3830</v>
      </c>
      <c r="L330" s="135"/>
      <c r="M330" s="135"/>
      <c r="N330" s="135"/>
      <c r="O330" s="135"/>
      <c r="P330" s="135"/>
      <c r="Q330" s="135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</row>
    <row r="331" spans="1:53" x14ac:dyDescent="0.25">
      <c r="A331" s="153" t="s">
        <v>288</v>
      </c>
      <c r="B331" s="298" t="s">
        <v>78</v>
      </c>
      <c r="C331" s="177" t="s">
        <v>12</v>
      </c>
      <c r="D331" s="175">
        <v>1383.96</v>
      </c>
      <c r="E331" s="339">
        <v>5181</v>
      </c>
      <c r="F331" s="176">
        <v>5165</v>
      </c>
      <c r="G331" s="339">
        <v>5164.5200000000004</v>
      </c>
      <c r="H331" s="363">
        <f>5952-1524</f>
        <v>4428</v>
      </c>
      <c r="I331" s="175">
        <f>5952-1524</f>
        <v>4428</v>
      </c>
      <c r="J331" s="379">
        <f>5952-1524</f>
        <v>4428</v>
      </c>
      <c r="L331" s="135"/>
      <c r="M331" s="135"/>
      <c r="N331" s="135"/>
      <c r="O331" s="135"/>
      <c r="P331" s="135"/>
      <c r="Q331" s="135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</row>
    <row r="332" spans="1:53" x14ac:dyDescent="0.25">
      <c r="A332" s="153">
        <v>41</v>
      </c>
      <c r="B332" s="298" t="s">
        <v>79</v>
      </c>
      <c r="C332" s="177" t="s">
        <v>13</v>
      </c>
      <c r="D332" s="175">
        <v>40</v>
      </c>
      <c r="E332" s="339">
        <v>423</v>
      </c>
      <c r="F332" s="176">
        <v>422</v>
      </c>
      <c r="G332" s="339">
        <v>421.7</v>
      </c>
      <c r="H332" s="363">
        <v>472</v>
      </c>
      <c r="I332" s="175">
        <v>472</v>
      </c>
      <c r="J332" s="379">
        <v>472</v>
      </c>
      <c r="L332" s="135"/>
      <c r="M332" s="135"/>
      <c r="N332" s="135"/>
      <c r="O332" s="135"/>
      <c r="P332" s="135"/>
      <c r="Q332" s="135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</row>
    <row r="333" spans="1:53" x14ac:dyDescent="0.25">
      <c r="A333" s="153" t="s">
        <v>288</v>
      </c>
      <c r="B333" s="298" t="s">
        <v>79</v>
      </c>
      <c r="C333" s="177" t="s">
        <v>13</v>
      </c>
      <c r="D333" s="175">
        <v>260.73</v>
      </c>
      <c r="E333" s="339">
        <v>0</v>
      </c>
      <c r="F333" s="176">
        <v>0</v>
      </c>
      <c r="G333" s="339">
        <v>0</v>
      </c>
      <c r="H333" s="363">
        <v>0</v>
      </c>
      <c r="I333" s="175">
        <v>0</v>
      </c>
      <c r="J333" s="379">
        <v>0</v>
      </c>
      <c r="L333" s="135"/>
      <c r="M333" s="135"/>
      <c r="N333" s="135"/>
      <c r="O333" s="135"/>
      <c r="P333" s="135"/>
      <c r="Q333" s="135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</row>
    <row r="334" spans="1:53" x14ac:dyDescent="0.25">
      <c r="A334" s="153">
        <v>41</v>
      </c>
      <c r="B334" s="298" t="s">
        <v>80</v>
      </c>
      <c r="C334" s="177" t="s">
        <v>14</v>
      </c>
      <c r="D334" s="175">
        <v>150</v>
      </c>
      <c r="E334" s="339">
        <v>0</v>
      </c>
      <c r="F334" s="176">
        <v>0</v>
      </c>
      <c r="G334" s="339">
        <v>0</v>
      </c>
      <c r="H334" s="363">
        <v>0</v>
      </c>
      <c r="I334" s="175">
        <v>0</v>
      </c>
      <c r="J334" s="379">
        <v>0</v>
      </c>
      <c r="L334" s="135"/>
      <c r="M334" s="135"/>
      <c r="N334" s="135"/>
      <c r="O334" s="135"/>
      <c r="P334" s="135"/>
      <c r="Q334" s="135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</row>
    <row r="335" spans="1:53" x14ac:dyDescent="0.25">
      <c r="A335" s="153" t="s">
        <v>288</v>
      </c>
      <c r="B335" s="298" t="s">
        <v>80</v>
      </c>
      <c r="C335" s="177" t="s">
        <v>14</v>
      </c>
      <c r="D335" s="175">
        <v>977.76</v>
      </c>
      <c r="E335" s="339">
        <v>1585</v>
      </c>
      <c r="F335" s="176">
        <v>1692</v>
      </c>
      <c r="G335" s="339">
        <v>1581.54</v>
      </c>
      <c r="H335" s="363">
        <v>1770</v>
      </c>
      <c r="I335" s="175">
        <v>1770</v>
      </c>
      <c r="J335" s="379">
        <v>1770</v>
      </c>
      <c r="L335" s="135"/>
      <c r="M335" s="135"/>
      <c r="N335" s="135"/>
      <c r="O335" s="135"/>
      <c r="P335" s="135"/>
      <c r="Q335" s="135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</row>
    <row r="336" spans="1:53" x14ac:dyDescent="0.25">
      <c r="A336" s="153">
        <v>41</v>
      </c>
      <c r="B336" s="298" t="s">
        <v>81</v>
      </c>
      <c r="C336" s="177" t="s">
        <v>15</v>
      </c>
      <c r="D336" s="175">
        <v>50</v>
      </c>
      <c r="E336" s="339">
        <v>116</v>
      </c>
      <c r="F336" s="176">
        <v>116</v>
      </c>
      <c r="G336" s="339">
        <v>116</v>
      </c>
      <c r="H336" s="363">
        <v>590</v>
      </c>
      <c r="I336" s="175">
        <v>590</v>
      </c>
      <c r="J336" s="379">
        <v>590</v>
      </c>
      <c r="L336" s="135"/>
      <c r="M336" s="135"/>
      <c r="N336" s="135"/>
      <c r="O336" s="135"/>
      <c r="P336" s="135"/>
      <c r="Q336" s="135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</row>
    <row r="337" spans="1:53" x14ac:dyDescent="0.25">
      <c r="A337" s="153" t="s">
        <v>288</v>
      </c>
      <c r="B337" s="298" t="s">
        <v>81</v>
      </c>
      <c r="C337" s="177" t="s">
        <v>15</v>
      </c>
      <c r="D337" s="175">
        <v>307.58</v>
      </c>
      <c r="E337" s="339">
        <v>412</v>
      </c>
      <c r="F337" s="176">
        <v>412</v>
      </c>
      <c r="G337" s="339">
        <v>411.16</v>
      </c>
      <c r="H337" s="363">
        <v>0</v>
      </c>
      <c r="I337" s="175">
        <v>0</v>
      </c>
      <c r="J337" s="379">
        <v>0</v>
      </c>
      <c r="L337" s="135"/>
      <c r="M337" s="135"/>
      <c r="N337" s="135"/>
      <c r="O337" s="135"/>
      <c r="P337" s="135"/>
      <c r="Q337" s="135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</row>
    <row r="338" spans="1:53" x14ac:dyDescent="0.25">
      <c r="A338" s="153">
        <v>41</v>
      </c>
      <c r="B338" s="298" t="s">
        <v>83</v>
      </c>
      <c r="C338" s="177" t="s">
        <v>40</v>
      </c>
      <c r="D338" s="175">
        <v>0</v>
      </c>
      <c r="E338" s="339">
        <v>0</v>
      </c>
      <c r="F338" s="176">
        <v>0</v>
      </c>
      <c r="G338" s="339">
        <v>0</v>
      </c>
      <c r="H338" s="363">
        <v>0</v>
      </c>
      <c r="I338" s="175">
        <v>0</v>
      </c>
      <c r="J338" s="379">
        <v>0</v>
      </c>
      <c r="L338" s="135"/>
      <c r="M338" s="135"/>
      <c r="N338" s="135"/>
      <c r="O338" s="135"/>
      <c r="P338" s="135"/>
      <c r="Q338" s="135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</row>
    <row r="339" spans="1:53" x14ac:dyDescent="0.25">
      <c r="A339" s="153">
        <v>41</v>
      </c>
      <c r="B339" s="298" t="s">
        <v>82</v>
      </c>
      <c r="C339" s="177" t="s">
        <v>16</v>
      </c>
      <c r="D339" s="175">
        <v>238</v>
      </c>
      <c r="E339" s="339">
        <v>2510</v>
      </c>
      <c r="F339" s="176">
        <v>2504</v>
      </c>
      <c r="G339" s="339">
        <v>2504.1</v>
      </c>
      <c r="H339" s="363">
        <v>0</v>
      </c>
      <c r="I339" s="175">
        <v>0</v>
      </c>
      <c r="J339" s="379">
        <v>0</v>
      </c>
      <c r="L339" s="135"/>
      <c r="M339" s="135"/>
      <c r="N339" s="135"/>
      <c r="O339" s="135"/>
      <c r="P339" s="135"/>
      <c r="Q339" s="135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</row>
    <row r="340" spans="1:53" x14ac:dyDescent="0.25">
      <c r="A340" s="153" t="s">
        <v>288</v>
      </c>
      <c r="B340" s="298" t="s">
        <v>82</v>
      </c>
      <c r="C340" s="177" t="s">
        <v>16</v>
      </c>
      <c r="D340" s="175">
        <v>1547.62</v>
      </c>
      <c r="E340" s="339">
        <v>0</v>
      </c>
      <c r="F340" s="176">
        <v>0</v>
      </c>
      <c r="G340" s="339">
        <v>0</v>
      </c>
      <c r="H340" s="363">
        <v>2802</v>
      </c>
      <c r="I340" s="175">
        <v>2802</v>
      </c>
      <c r="J340" s="379">
        <v>2802</v>
      </c>
      <c r="L340" s="135"/>
      <c r="M340" s="135"/>
      <c r="N340" s="135"/>
      <c r="O340" s="135"/>
      <c r="P340" s="135"/>
      <c r="Q340" s="135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</row>
    <row r="341" spans="1:53" x14ac:dyDescent="0.25">
      <c r="A341" s="153" t="s">
        <v>289</v>
      </c>
      <c r="B341" s="298" t="s">
        <v>82</v>
      </c>
      <c r="C341" s="177" t="s">
        <v>16</v>
      </c>
      <c r="D341" s="175">
        <v>0</v>
      </c>
      <c r="E341" s="339">
        <v>0</v>
      </c>
      <c r="F341" s="176">
        <v>0</v>
      </c>
      <c r="G341" s="339">
        <v>0</v>
      </c>
      <c r="H341" s="363">
        <v>0</v>
      </c>
      <c r="I341" s="175">
        <v>0</v>
      </c>
      <c r="J341" s="379">
        <v>0</v>
      </c>
      <c r="L341" s="135"/>
      <c r="M341" s="135"/>
      <c r="N341" s="135"/>
      <c r="O341" s="135"/>
      <c r="P341" s="135"/>
      <c r="Q341" s="135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</row>
    <row r="342" spans="1:53" hidden="1" x14ac:dyDescent="0.25">
      <c r="A342" s="217">
        <v>41</v>
      </c>
      <c r="B342" s="305" t="s">
        <v>254</v>
      </c>
      <c r="C342" s="182" t="s">
        <v>255</v>
      </c>
      <c r="D342" s="175">
        <v>0</v>
      </c>
      <c r="E342" s="339">
        <v>0</v>
      </c>
      <c r="F342" s="176">
        <v>0</v>
      </c>
      <c r="G342" s="339">
        <v>0</v>
      </c>
      <c r="H342" s="363"/>
      <c r="I342" s="175"/>
      <c r="J342" s="379"/>
      <c r="L342" s="135"/>
      <c r="M342" s="124"/>
      <c r="N342" s="135"/>
      <c r="O342" s="135"/>
      <c r="P342" s="135"/>
      <c r="Q342" s="135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</row>
    <row r="343" spans="1:53" x14ac:dyDescent="0.25">
      <c r="A343" s="153">
        <v>41</v>
      </c>
      <c r="B343" s="298" t="s">
        <v>84</v>
      </c>
      <c r="C343" s="177" t="s">
        <v>85</v>
      </c>
      <c r="D343" s="175">
        <v>1133.03</v>
      </c>
      <c r="E343" s="339">
        <f>500-8</f>
        <v>492</v>
      </c>
      <c r="F343" s="176">
        <v>632</v>
      </c>
      <c r="G343" s="339">
        <v>529</v>
      </c>
      <c r="H343" s="363">
        <v>0</v>
      </c>
      <c r="I343" s="175">
        <v>0</v>
      </c>
      <c r="J343" s="379">
        <v>0</v>
      </c>
      <c r="L343" s="135"/>
      <c r="M343" s="124"/>
      <c r="N343" s="135"/>
      <c r="O343" s="135"/>
      <c r="P343" s="135"/>
      <c r="Q343" s="135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</row>
    <row r="344" spans="1:53" x14ac:dyDescent="0.25">
      <c r="A344" s="153" t="s">
        <v>288</v>
      </c>
      <c r="B344" s="298" t="s">
        <v>84</v>
      </c>
      <c r="C344" s="177" t="s">
        <v>85</v>
      </c>
      <c r="D344" s="175">
        <v>140.47</v>
      </c>
      <c r="E344" s="339">
        <v>0</v>
      </c>
      <c r="F344" s="176">
        <v>728</v>
      </c>
      <c r="G344" s="339">
        <v>0</v>
      </c>
      <c r="H344" s="363">
        <f>1255</f>
        <v>1255</v>
      </c>
      <c r="I344" s="175">
        <f>1255</f>
        <v>1255</v>
      </c>
      <c r="J344" s="379">
        <f>1255</f>
        <v>1255</v>
      </c>
      <c r="L344" s="135"/>
      <c r="M344" s="124"/>
      <c r="N344" s="135"/>
      <c r="O344" s="135"/>
      <c r="P344" s="135"/>
      <c r="Q344" s="135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</row>
    <row r="345" spans="1:53" x14ac:dyDescent="0.25">
      <c r="A345" s="153" t="s">
        <v>289</v>
      </c>
      <c r="B345" s="298" t="s">
        <v>84</v>
      </c>
      <c r="C345" s="177" t="s">
        <v>85</v>
      </c>
      <c r="D345" s="157">
        <v>667.2</v>
      </c>
      <c r="E345" s="339">
        <f>792+7</f>
        <v>799</v>
      </c>
      <c r="F345" s="178">
        <v>69</v>
      </c>
      <c r="G345" s="294">
        <v>68.599999999999994</v>
      </c>
      <c r="H345" s="363">
        <v>76</v>
      </c>
      <c r="I345" s="175">
        <v>76</v>
      </c>
      <c r="J345" s="379">
        <v>76</v>
      </c>
      <c r="L345" s="135"/>
      <c r="M345" s="124"/>
      <c r="N345" s="135"/>
      <c r="O345" s="135"/>
      <c r="P345" s="135"/>
      <c r="Q345" s="135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</row>
    <row r="346" spans="1:53" ht="16.5" thickBot="1" x14ac:dyDescent="0.3">
      <c r="A346" s="228" t="s">
        <v>289</v>
      </c>
      <c r="B346" s="306" t="s">
        <v>430</v>
      </c>
      <c r="C346" s="203" t="s">
        <v>431</v>
      </c>
      <c r="D346" s="166">
        <v>124.95</v>
      </c>
      <c r="E346" s="353">
        <v>0</v>
      </c>
      <c r="F346" s="204">
        <v>0</v>
      </c>
      <c r="G346" s="353">
        <v>0</v>
      </c>
      <c r="H346" s="264">
        <v>0</v>
      </c>
      <c r="I346" s="166">
        <v>0</v>
      </c>
      <c r="J346" s="380">
        <v>0</v>
      </c>
      <c r="L346" s="135"/>
      <c r="M346" s="124"/>
      <c r="N346" s="135"/>
      <c r="O346" s="135"/>
      <c r="P346" s="135"/>
      <c r="Q346" s="135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</row>
    <row r="347" spans="1:53" x14ac:dyDescent="0.25">
      <c r="A347" s="321">
        <v>41</v>
      </c>
      <c r="B347" s="307"/>
      <c r="C347" s="335"/>
      <c r="D347" s="345">
        <f t="shared" ref="D347:J347" si="3">D348</f>
        <v>46980</v>
      </c>
      <c r="E347" s="283">
        <f t="shared" si="3"/>
        <v>62618</v>
      </c>
      <c r="F347" s="361">
        <f t="shared" si="3"/>
        <v>62618</v>
      </c>
      <c r="G347" s="282">
        <f t="shared" si="3"/>
        <v>62514.52</v>
      </c>
      <c r="H347" s="361">
        <f t="shared" si="3"/>
        <v>70600</v>
      </c>
      <c r="I347" s="361">
        <f t="shared" si="3"/>
        <v>70600</v>
      </c>
      <c r="J347" s="284">
        <f t="shared" si="3"/>
        <v>70600</v>
      </c>
      <c r="L347" s="135"/>
      <c r="M347" s="135"/>
      <c r="N347" s="135"/>
      <c r="O347" s="135"/>
      <c r="P347" s="135"/>
      <c r="Q347" s="135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</row>
    <row r="348" spans="1:53" x14ac:dyDescent="0.25">
      <c r="A348" s="319">
        <v>41</v>
      </c>
      <c r="B348" s="308" t="s">
        <v>5</v>
      </c>
      <c r="C348" s="288" t="s">
        <v>295</v>
      </c>
      <c r="D348" s="280">
        <f>SUM(D313:D343)-D323-D322-D329-D314-D327-D340-D341-D331-D337-D335-D333-D326</f>
        <v>46980</v>
      </c>
      <c r="E348" s="351">
        <f>SUM(E313:E343)-E323-E322-E329-E314-E327-E340-E341-E331-E337-E335-E333-E326</f>
        <v>62618</v>
      </c>
      <c r="F348" s="280">
        <f>SUM(F313:F343)-F323-F322-F329-F314-F327-F340-F341-F331-F337-F335-F333-F326</f>
        <v>62618</v>
      </c>
      <c r="G348" s="366">
        <f>G313+G317+G318+G319+G321+G324+G328+G330+G332+G336+G339+G343</f>
        <v>62514.52</v>
      </c>
      <c r="H348" s="281">
        <f>SUM(H313:H343)-H323-H322-H329-H314-H327-H340-H341-H331-H337-H335-H333-H326</f>
        <v>70600</v>
      </c>
      <c r="I348" s="281">
        <f>SUM(I313:I343)-I323-I322-I329-I314-I327-I340-I341-I331-I337-I335-I333-I326</f>
        <v>70600</v>
      </c>
      <c r="J348" s="378">
        <f>SUM(J313:J343)-J323-J322-J329-J314-J327-J340-J341-J331-J337-J335-J333-J326</f>
        <v>70600</v>
      </c>
      <c r="K348" s="120"/>
      <c r="L348" s="135"/>
      <c r="M348" s="135"/>
      <c r="N348" s="135"/>
      <c r="O348" s="135"/>
      <c r="P348" s="135"/>
      <c r="Q348" s="135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</row>
    <row r="349" spans="1:53" s="78" customFormat="1" ht="16.5" thickBot="1" x14ac:dyDescent="0.3">
      <c r="A349" s="320" t="s">
        <v>288</v>
      </c>
      <c r="B349" s="309" t="s">
        <v>5</v>
      </c>
      <c r="C349" s="200" t="s">
        <v>296</v>
      </c>
      <c r="D349" s="285">
        <f t="shared" ref="D349:J349" si="4">D323+D344+D329+D322+D314+D327+D331+D340+D337+D335+D333</f>
        <v>5190.84</v>
      </c>
      <c r="E349" s="352">
        <f t="shared" si="4"/>
        <v>9178</v>
      </c>
      <c r="F349" s="285">
        <f t="shared" si="4"/>
        <v>9997</v>
      </c>
      <c r="G349" s="343">
        <f t="shared" si="4"/>
        <v>9157.2200000000012</v>
      </c>
      <c r="H349" s="286">
        <f t="shared" si="4"/>
        <v>10255</v>
      </c>
      <c r="I349" s="286">
        <f t="shared" si="4"/>
        <v>10255</v>
      </c>
      <c r="J349" s="279">
        <f t="shared" si="4"/>
        <v>10255</v>
      </c>
      <c r="K349" s="199"/>
      <c r="L349" s="197">
        <f>9178-H349</f>
        <v>-1077</v>
      </c>
      <c r="M349" s="198"/>
      <c r="N349" s="198"/>
      <c r="O349" s="198"/>
      <c r="P349" s="198"/>
      <c r="Q349" s="198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79"/>
      <c r="AM349" s="79"/>
      <c r="AN349" s="79"/>
      <c r="AO349" s="79"/>
      <c r="AP349" s="79"/>
      <c r="AQ349" s="79"/>
      <c r="AR349" s="79"/>
      <c r="AS349" s="79"/>
      <c r="AT349" s="79"/>
      <c r="AU349" s="79"/>
      <c r="AV349" s="79"/>
      <c r="AW349" s="79"/>
      <c r="AX349" s="79"/>
      <c r="AY349" s="79"/>
      <c r="AZ349" s="79"/>
      <c r="BA349" s="79"/>
    </row>
    <row r="350" spans="1:53" x14ac:dyDescent="0.25">
      <c r="A350" s="237"/>
      <c r="B350" s="296" t="s">
        <v>24</v>
      </c>
      <c r="C350" s="245" t="s">
        <v>166</v>
      </c>
      <c r="D350" s="239">
        <f t="shared" ref="D350:J350" si="5">SUM(D351)</f>
        <v>166</v>
      </c>
      <c r="E350" s="290">
        <f t="shared" si="5"/>
        <v>166</v>
      </c>
      <c r="F350" s="239">
        <f t="shared" si="5"/>
        <v>33</v>
      </c>
      <c r="G350" s="289">
        <f t="shared" si="5"/>
        <v>33.200000000000003</v>
      </c>
      <c r="H350" s="272">
        <f t="shared" si="5"/>
        <v>33</v>
      </c>
      <c r="I350" s="244">
        <f t="shared" si="5"/>
        <v>33</v>
      </c>
      <c r="J350" s="292">
        <f t="shared" si="5"/>
        <v>33</v>
      </c>
      <c r="L350" s="135"/>
      <c r="M350" s="135"/>
      <c r="N350" s="135"/>
      <c r="O350" s="135"/>
      <c r="P350" s="135"/>
      <c r="Q350" s="135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</row>
    <row r="351" spans="1:53" ht="16.5" thickBot="1" x14ac:dyDescent="0.3">
      <c r="A351" s="228">
        <v>111</v>
      </c>
      <c r="B351" s="224" t="s">
        <v>139</v>
      </c>
      <c r="C351" s="219" t="s">
        <v>85</v>
      </c>
      <c r="D351" s="205">
        <v>166</v>
      </c>
      <c r="E351" s="340">
        <v>166</v>
      </c>
      <c r="F351" s="205">
        <v>33</v>
      </c>
      <c r="G351" s="187">
        <v>33.200000000000003</v>
      </c>
      <c r="H351" s="270">
        <v>33</v>
      </c>
      <c r="I351" s="212">
        <v>33</v>
      </c>
      <c r="J351" s="381">
        <v>33</v>
      </c>
      <c r="L351" s="135"/>
      <c r="M351" s="135"/>
      <c r="N351" s="135"/>
      <c r="O351" s="135"/>
      <c r="P351" s="135"/>
      <c r="Q351" s="135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</row>
    <row r="352" spans="1:53" x14ac:dyDescent="0.25">
      <c r="A352" s="237"/>
      <c r="B352" s="296" t="s">
        <v>167</v>
      </c>
      <c r="C352" s="245" t="s">
        <v>169</v>
      </c>
      <c r="D352" s="239">
        <f t="shared" ref="D352:J352" si="6">SUM(D353)</f>
        <v>538.35</v>
      </c>
      <c r="E352" s="290">
        <f t="shared" si="6"/>
        <v>540</v>
      </c>
      <c r="F352" s="239">
        <f t="shared" si="6"/>
        <v>540</v>
      </c>
      <c r="G352" s="289">
        <f t="shared" si="6"/>
        <v>356.2</v>
      </c>
      <c r="H352" s="272">
        <f t="shared" si="6"/>
        <v>360</v>
      </c>
      <c r="I352" s="244">
        <f t="shared" si="6"/>
        <v>360</v>
      </c>
      <c r="J352" s="292">
        <f t="shared" si="6"/>
        <v>360</v>
      </c>
      <c r="L352" s="135"/>
      <c r="M352" s="135"/>
      <c r="N352" s="135"/>
      <c r="O352" s="135"/>
      <c r="P352" s="135"/>
      <c r="Q352" s="135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</row>
    <row r="353" spans="1:53" ht="16.5" thickBot="1" x14ac:dyDescent="0.3">
      <c r="A353" s="228">
        <v>111</v>
      </c>
      <c r="B353" s="224" t="s">
        <v>168</v>
      </c>
      <c r="C353" s="219" t="s">
        <v>170</v>
      </c>
      <c r="D353" s="205">
        <v>538.35</v>
      </c>
      <c r="E353" s="340">
        <v>540</v>
      </c>
      <c r="F353" s="205">
        <v>540</v>
      </c>
      <c r="G353" s="187">
        <v>356.2</v>
      </c>
      <c r="H353" s="270">
        <v>360</v>
      </c>
      <c r="I353" s="212">
        <v>360</v>
      </c>
      <c r="J353" s="381">
        <v>360</v>
      </c>
      <c r="L353" s="135"/>
      <c r="M353" s="135"/>
      <c r="N353" s="135"/>
      <c r="O353" s="135"/>
      <c r="P353" s="135"/>
      <c r="Q353" s="135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</row>
    <row r="354" spans="1:53" ht="16.5" hidden="1" thickBot="1" x14ac:dyDescent="0.3">
      <c r="A354" s="322"/>
      <c r="B354" s="310" t="s">
        <v>310</v>
      </c>
      <c r="C354" s="336" t="s">
        <v>311</v>
      </c>
      <c r="D354" s="346">
        <f t="shared" ref="D354:J354" si="7">SUM(D355:D363)</f>
        <v>0</v>
      </c>
      <c r="E354" s="341">
        <f t="shared" si="7"/>
        <v>0</v>
      </c>
      <c r="F354" s="346">
        <f t="shared" si="7"/>
        <v>0</v>
      </c>
      <c r="G354" s="341">
        <f t="shared" si="7"/>
        <v>0</v>
      </c>
      <c r="H354" s="370">
        <f t="shared" si="7"/>
        <v>0</v>
      </c>
      <c r="I354" s="389">
        <f t="shared" si="7"/>
        <v>0</v>
      </c>
      <c r="J354" s="382">
        <f t="shared" si="7"/>
        <v>0</v>
      </c>
      <c r="L354" s="135"/>
      <c r="M354" s="135"/>
      <c r="N354" s="135"/>
      <c r="O354" s="135"/>
      <c r="P354" s="135"/>
      <c r="Q354" s="135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</row>
    <row r="355" spans="1:53" ht="16.5" hidden="1" thickBot="1" x14ac:dyDescent="0.3">
      <c r="A355" s="323">
        <v>111</v>
      </c>
      <c r="B355" s="311" t="s">
        <v>313</v>
      </c>
      <c r="C355" s="174" t="s">
        <v>74</v>
      </c>
      <c r="D355" s="207">
        <v>0</v>
      </c>
      <c r="E355" s="206">
        <v>0</v>
      </c>
      <c r="F355" s="207">
        <v>0</v>
      </c>
      <c r="G355" s="206">
        <v>0</v>
      </c>
      <c r="H355" s="265">
        <v>0</v>
      </c>
      <c r="I355" s="207">
        <v>0</v>
      </c>
      <c r="J355" s="383">
        <v>0</v>
      </c>
      <c r="L355" s="135"/>
      <c r="M355" s="135"/>
      <c r="N355" s="135"/>
      <c r="O355" s="135"/>
      <c r="P355" s="135"/>
      <c r="Q355" s="135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</row>
    <row r="356" spans="1:53" ht="16.5" hidden="1" thickBot="1" x14ac:dyDescent="0.3">
      <c r="A356" s="324">
        <v>111</v>
      </c>
      <c r="B356" s="311" t="s">
        <v>327</v>
      </c>
      <c r="C356" s="177" t="s">
        <v>10</v>
      </c>
      <c r="D356" s="207">
        <v>0</v>
      </c>
      <c r="E356" s="206">
        <v>0</v>
      </c>
      <c r="F356" s="207">
        <v>0</v>
      </c>
      <c r="G356" s="206">
        <v>0</v>
      </c>
      <c r="H356" s="265">
        <v>0</v>
      </c>
      <c r="I356" s="207">
        <v>0</v>
      </c>
      <c r="J356" s="383">
        <v>0</v>
      </c>
      <c r="L356" s="135"/>
      <c r="M356" s="135"/>
      <c r="N356" s="135"/>
      <c r="O356" s="135"/>
      <c r="P356" s="135"/>
      <c r="Q356" s="135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</row>
    <row r="357" spans="1:53" ht="16.5" hidden="1" thickBot="1" x14ac:dyDescent="0.3">
      <c r="A357" s="324">
        <v>111</v>
      </c>
      <c r="B357" s="311" t="s">
        <v>314</v>
      </c>
      <c r="C357" s="177" t="s">
        <v>11</v>
      </c>
      <c r="D357" s="209">
        <v>0</v>
      </c>
      <c r="E357" s="208">
        <v>0</v>
      </c>
      <c r="F357" s="209">
        <v>0</v>
      </c>
      <c r="G357" s="208">
        <v>0</v>
      </c>
      <c r="H357" s="266">
        <v>0</v>
      </c>
      <c r="I357" s="209">
        <v>0</v>
      </c>
      <c r="J357" s="383">
        <v>0</v>
      </c>
      <c r="L357" s="135"/>
      <c r="M357" s="135"/>
      <c r="N357" s="135"/>
      <c r="O357" s="135"/>
      <c r="P357" s="135"/>
      <c r="Q357" s="135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</row>
    <row r="358" spans="1:53" ht="16.5" hidden="1" thickBot="1" x14ac:dyDescent="0.3">
      <c r="A358" s="324">
        <v>111</v>
      </c>
      <c r="B358" s="311" t="s">
        <v>315</v>
      </c>
      <c r="C358" s="177" t="s">
        <v>12</v>
      </c>
      <c r="D358" s="209">
        <v>0</v>
      </c>
      <c r="E358" s="208">
        <v>0</v>
      </c>
      <c r="F358" s="209">
        <v>0</v>
      </c>
      <c r="G358" s="208">
        <v>0</v>
      </c>
      <c r="H358" s="266">
        <v>0</v>
      </c>
      <c r="I358" s="209">
        <v>0</v>
      </c>
      <c r="J358" s="383">
        <v>0</v>
      </c>
      <c r="L358" s="135"/>
      <c r="M358" s="135"/>
      <c r="N358" s="135"/>
      <c r="O358" s="135"/>
      <c r="P358" s="135"/>
      <c r="Q358" s="135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</row>
    <row r="359" spans="1:53" ht="16.5" hidden="1" thickBot="1" x14ac:dyDescent="0.3">
      <c r="A359" s="324">
        <v>111</v>
      </c>
      <c r="B359" s="311" t="s">
        <v>316</v>
      </c>
      <c r="C359" s="177" t="s">
        <v>13</v>
      </c>
      <c r="D359" s="209">
        <v>0</v>
      </c>
      <c r="E359" s="208">
        <v>0</v>
      </c>
      <c r="F359" s="209">
        <v>0</v>
      </c>
      <c r="G359" s="208">
        <v>0</v>
      </c>
      <c r="H359" s="266">
        <v>0</v>
      </c>
      <c r="I359" s="209">
        <v>0</v>
      </c>
      <c r="J359" s="383">
        <v>0</v>
      </c>
      <c r="L359" s="135"/>
      <c r="M359" s="135"/>
      <c r="N359" s="135"/>
      <c r="O359" s="135"/>
      <c r="P359" s="135"/>
      <c r="Q359" s="135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</row>
    <row r="360" spans="1:53" ht="16.5" hidden="1" thickBot="1" x14ac:dyDescent="0.3">
      <c r="A360" s="324">
        <v>111</v>
      </c>
      <c r="B360" s="311" t="s">
        <v>317</v>
      </c>
      <c r="C360" s="177" t="s">
        <v>14</v>
      </c>
      <c r="D360" s="209">
        <v>0</v>
      </c>
      <c r="E360" s="208">
        <v>0</v>
      </c>
      <c r="F360" s="209">
        <v>0</v>
      </c>
      <c r="G360" s="208">
        <v>0</v>
      </c>
      <c r="H360" s="266">
        <v>0</v>
      </c>
      <c r="I360" s="209">
        <v>0</v>
      </c>
      <c r="J360" s="383">
        <v>0</v>
      </c>
      <c r="L360" s="135"/>
      <c r="M360" s="135"/>
      <c r="N360" s="135"/>
      <c r="O360" s="135"/>
      <c r="P360" s="135"/>
      <c r="Q360" s="135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</row>
    <row r="361" spans="1:53" ht="16.5" hidden="1" thickBot="1" x14ac:dyDescent="0.3">
      <c r="A361" s="324">
        <v>111</v>
      </c>
      <c r="B361" s="311" t="s">
        <v>318</v>
      </c>
      <c r="C361" s="177" t="s">
        <v>15</v>
      </c>
      <c r="D361" s="209">
        <v>0</v>
      </c>
      <c r="E361" s="208">
        <v>0</v>
      </c>
      <c r="F361" s="209">
        <v>0</v>
      </c>
      <c r="G361" s="208">
        <v>0</v>
      </c>
      <c r="H361" s="266">
        <v>0</v>
      </c>
      <c r="I361" s="209">
        <v>0</v>
      </c>
      <c r="J361" s="383">
        <v>0</v>
      </c>
      <c r="L361" s="135"/>
      <c r="M361" s="135"/>
      <c r="N361" s="135"/>
      <c r="O361" s="135"/>
      <c r="P361" s="135"/>
      <c r="Q361" s="135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</row>
    <row r="362" spans="1:53" ht="16.5" hidden="1" thickBot="1" x14ac:dyDescent="0.3">
      <c r="A362" s="323">
        <v>111</v>
      </c>
      <c r="B362" s="311" t="s">
        <v>319</v>
      </c>
      <c r="C362" s="177" t="s">
        <v>16</v>
      </c>
      <c r="D362" s="209">
        <v>0</v>
      </c>
      <c r="E362" s="208">
        <v>0</v>
      </c>
      <c r="F362" s="209">
        <v>0</v>
      </c>
      <c r="G362" s="208">
        <v>0</v>
      </c>
      <c r="H362" s="266">
        <v>0</v>
      </c>
      <c r="I362" s="209">
        <v>0</v>
      </c>
      <c r="J362" s="383">
        <v>0</v>
      </c>
      <c r="L362" s="135"/>
      <c r="M362" s="135"/>
      <c r="N362" s="135"/>
      <c r="O362" s="135"/>
      <c r="P362" s="135"/>
      <c r="Q362" s="135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</row>
    <row r="363" spans="1:53" ht="16.5" hidden="1" thickBot="1" x14ac:dyDescent="0.3">
      <c r="A363" s="228">
        <v>111</v>
      </c>
      <c r="B363" s="224" t="s">
        <v>320</v>
      </c>
      <c r="C363" s="177" t="s">
        <v>52</v>
      </c>
      <c r="D363" s="205">
        <v>0</v>
      </c>
      <c r="E363" s="187">
        <v>0</v>
      </c>
      <c r="F363" s="205">
        <v>0</v>
      </c>
      <c r="G363" s="187">
        <v>0</v>
      </c>
      <c r="H363" s="267">
        <v>0</v>
      </c>
      <c r="I363" s="205">
        <v>0</v>
      </c>
      <c r="J363" s="381">
        <v>0</v>
      </c>
      <c r="L363" s="135"/>
      <c r="M363" s="135"/>
      <c r="N363" s="135"/>
      <c r="O363" s="135"/>
      <c r="P363" s="135"/>
      <c r="Q363" s="135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</row>
    <row r="364" spans="1:53" x14ac:dyDescent="0.25">
      <c r="A364" s="237"/>
      <c r="B364" s="296" t="s">
        <v>310</v>
      </c>
      <c r="C364" s="245" t="s">
        <v>321</v>
      </c>
      <c r="D364" s="239">
        <f t="shared" ref="D364:J364" si="8">SUM(D365:D374)</f>
        <v>17851.48</v>
      </c>
      <c r="E364" s="290">
        <f t="shared" si="8"/>
        <v>20502</v>
      </c>
      <c r="F364" s="244">
        <f t="shared" si="8"/>
        <v>0</v>
      </c>
      <c r="G364" s="289">
        <f t="shared" si="8"/>
        <v>0</v>
      </c>
      <c r="H364" s="272">
        <f t="shared" si="8"/>
        <v>0</v>
      </c>
      <c r="I364" s="244">
        <f t="shared" si="8"/>
        <v>0</v>
      </c>
      <c r="J364" s="292">
        <f t="shared" si="8"/>
        <v>0</v>
      </c>
      <c r="L364" s="135"/>
      <c r="M364" s="135"/>
      <c r="N364" s="135"/>
      <c r="O364" s="135"/>
      <c r="P364" s="135"/>
      <c r="Q364" s="135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</row>
    <row r="365" spans="1:53" x14ac:dyDescent="0.25">
      <c r="A365" s="323" t="s">
        <v>306</v>
      </c>
      <c r="B365" s="311" t="s">
        <v>313</v>
      </c>
      <c r="C365" s="174" t="s">
        <v>74</v>
      </c>
      <c r="D365" s="207">
        <v>11670.57</v>
      </c>
      <c r="E365" s="354">
        <f>12914+3075</f>
        <v>15989</v>
      </c>
      <c r="F365" s="210">
        <v>0</v>
      </c>
      <c r="G365" s="354">
        <v>0</v>
      </c>
      <c r="H365" s="268">
        <v>0</v>
      </c>
      <c r="I365" s="210">
        <v>0</v>
      </c>
      <c r="J365" s="383">
        <v>0</v>
      </c>
      <c r="L365" s="135"/>
      <c r="M365" s="135"/>
      <c r="N365" s="135"/>
      <c r="O365" s="135"/>
      <c r="P365" s="135"/>
      <c r="Q365" s="135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</row>
    <row r="366" spans="1:53" x14ac:dyDescent="0.25">
      <c r="A366" s="323" t="s">
        <v>306</v>
      </c>
      <c r="B366" s="311" t="s">
        <v>327</v>
      </c>
      <c r="C366" s="177" t="s">
        <v>423</v>
      </c>
      <c r="D366" s="207">
        <v>882.67</v>
      </c>
      <c r="E366" s="354">
        <v>0</v>
      </c>
      <c r="F366" s="210">
        <v>0</v>
      </c>
      <c r="G366" s="354">
        <v>0</v>
      </c>
      <c r="H366" s="268">
        <v>0</v>
      </c>
      <c r="I366" s="210">
        <v>0</v>
      </c>
      <c r="J366" s="383">
        <v>0</v>
      </c>
      <c r="L366" s="135"/>
      <c r="M366" s="135"/>
      <c r="N366" s="135"/>
      <c r="O366" s="135"/>
      <c r="P366" s="135"/>
      <c r="Q366" s="135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</row>
    <row r="367" spans="1:53" x14ac:dyDescent="0.25">
      <c r="A367" s="324" t="s">
        <v>306</v>
      </c>
      <c r="B367" s="311" t="s">
        <v>312</v>
      </c>
      <c r="C367" s="177" t="s">
        <v>10</v>
      </c>
      <c r="D367" s="207">
        <v>284.38</v>
      </c>
      <c r="E367" s="354">
        <v>1291</v>
      </c>
      <c r="F367" s="210">
        <v>0</v>
      </c>
      <c r="G367" s="354">
        <v>0</v>
      </c>
      <c r="H367" s="268">
        <v>0</v>
      </c>
      <c r="I367" s="210">
        <v>0</v>
      </c>
      <c r="J367" s="383">
        <v>0</v>
      </c>
      <c r="L367" s="135"/>
      <c r="M367" s="135"/>
      <c r="N367" s="135"/>
      <c r="O367" s="135"/>
      <c r="P367" s="135"/>
      <c r="Q367" s="135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</row>
    <row r="368" spans="1:53" x14ac:dyDescent="0.25">
      <c r="A368" s="324" t="s">
        <v>306</v>
      </c>
      <c r="B368" s="311" t="s">
        <v>314</v>
      </c>
      <c r="C368" s="177" t="s">
        <v>11</v>
      </c>
      <c r="D368" s="209">
        <v>163.38999999999999</v>
      </c>
      <c r="E368" s="355">
        <v>181</v>
      </c>
      <c r="F368" s="211">
        <v>0</v>
      </c>
      <c r="G368" s="355">
        <v>0</v>
      </c>
      <c r="H368" s="269">
        <v>0</v>
      </c>
      <c r="I368" s="211">
        <v>0</v>
      </c>
      <c r="J368" s="384">
        <v>0</v>
      </c>
      <c r="L368" s="135"/>
      <c r="M368" s="135"/>
      <c r="N368" s="135"/>
      <c r="O368" s="135"/>
      <c r="P368" s="135"/>
      <c r="Q368" s="135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</row>
    <row r="369" spans="1:53" x14ac:dyDescent="0.25">
      <c r="A369" s="324" t="s">
        <v>306</v>
      </c>
      <c r="B369" s="311" t="s">
        <v>315</v>
      </c>
      <c r="C369" s="177" t="s">
        <v>12</v>
      </c>
      <c r="D369" s="209">
        <v>1633.88</v>
      </c>
      <c r="E369" s="355">
        <v>1808</v>
      </c>
      <c r="F369" s="211">
        <v>0</v>
      </c>
      <c r="G369" s="355">
        <v>0</v>
      </c>
      <c r="H369" s="269">
        <v>0</v>
      </c>
      <c r="I369" s="211">
        <v>0</v>
      </c>
      <c r="J369" s="384">
        <v>0</v>
      </c>
      <c r="L369" s="135"/>
      <c r="M369" s="135"/>
      <c r="N369" s="135"/>
      <c r="O369" s="135"/>
      <c r="P369" s="135"/>
      <c r="Q369" s="135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</row>
    <row r="370" spans="1:53" x14ac:dyDescent="0.25">
      <c r="A370" s="324" t="s">
        <v>306</v>
      </c>
      <c r="B370" s="311" t="s">
        <v>316</v>
      </c>
      <c r="C370" s="177" t="s">
        <v>13</v>
      </c>
      <c r="D370" s="209">
        <v>93.37</v>
      </c>
      <c r="E370" s="355">
        <v>103</v>
      </c>
      <c r="F370" s="211">
        <v>0</v>
      </c>
      <c r="G370" s="355">
        <v>0</v>
      </c>
      <c r="H370" s="269">
        <v>0</v>
      </c>
      <c r="I370" s="211">
        <v>0</v>
      </c>
      <c r="J370" s="384">
        <v>0</v>
      </c>
      <c r="L370" s="135"/>
      <c r="M370" s="135"/>
      <c r="N370" s="135"/>
      <c r="O370" s="135"/>
      <c r="P370" s="135"/>
      <c r="Q370" s="135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</row>
    <row r="371" spans="1:53" x14ac:dyDescent="0.25">
      <c r="A371" s="324" t="s">
        <v>322</v>
      </c>
      <c r="B371" s="311" t="s">
        <v>317</v>
      </c>
      <c r="C371" s="177" t="s">
        <v>14</v>
      </c>
      <c r="D371" s="209">
        <v>350.12</v>
      </c>
      <c r="E371" s="355">
        <v>388</v>
      </c>
      <c r="F371" s="211">
        <v>0</v>
      </c>
      <c r="G371" s="355">
        <v>0</v>
      </c>
      <c r="H371" s="269">
        <v>0</v>
      </c>
      <c r="I371" s="211">
        <v>0</v>
      </c>
      <c r="J371" s="384">
        <v>0</v>
      </c>
      <c r="L371" s="135"/>
      <c r="M371" s="135"/>
      <c r="N371" s="135"/>
      <c r="O371" s="135"/>
      <c r="P371" s="135"/>
      <c r="Q371" s="135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</row>
    <row r="372" spans="1:53" x14ac:dyDescent="0.25">
      <c r="A372" s="324" t="s">
        <v>306</v>
      </c>
      <c r="B372" s="311" t="s">
        <v>318</v>
      </c>
      <c r="C372" s="177" t="s">
        <v>15</v>
      </c>
      <c r="D372" s="209">
        <v>116.71</v>
      </c>
      <c r="E372" s="355">
        <v>129</v>
      </c>
      <c r="F372" s="211">
        <v>0</v>
      </c>
      <c r="G372" s="355">
        <v>0</v>
      </c>
      <c r="H372" s="269">
        <v>0</v>
      </c>
      <c r="I372" s="211">
        <v>0</v>
      </c>
      <c r="J372" s="384">
        <v>0</v>
      </c>
      <c r="L372" s="135"/>
      <c r="M372" s="135"/>
      <c r="N372" s="135"/>
      <c r="O372" s="135"/>
      <c r="P372" s="135"/>
      <c r="Q372" s="135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</row>
    <row r="373" spans="1:53" x14ac:dyDescent="0.25">
      <c r="A373" s="323" t="s">
        <v>306</v>
      </c>
      <c r="B373" s="311" t="s">
        <v>319</v>
      </c>
      <c r="C373" s="177" t="s">
        <v>16</v>
      </c>
      <c r="D373" s="209">
        <v>554.34</v>
      </c>
      <c r="E373" s="355">
        <v>613</v>
      </c>
      <c r="F373" s="211">
        <v>0</v>
      </c>
      <c r="G373" s="355">
        <v>0</v>
      </c>
      <c r="H373" s="269">
        <v>0</v>
      </c>
      <c r="I373" s="211">
        <v>0</v>
      </c>
      <c r="J373" s="384">
        <v>0</v>
      </c>
      <c r="L373" s="135"/>
      <c r="M373" s="135"/>
      <c r="N373" s="135"/>
      <c r="O373" s="135"/>
      <c r="P373" s="135"/>
      <c r="Q373" s="135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</row>
    <row r="374" spans="1:53" ht="16.5" thickBot="1" x14ac:dyDescent="0.3">
      <c r="A374" s="227" t="s">
        <v>306</v>
      </c>
      <c r="B374" s="301" t="s">
        <v>323</v>
      </c>
      <c r="C374" s="182" t="s">
        <v>324</v>
      </c>
      <c r="D374" s="193">
        <v>2102.0500000000002</v>
      </c>
      <c r="E374" s="172">
        <v>0</v>
      </c>
      <c r="F374" s="194">
        <v>0</v>
      </c>
      <c r="G374" s="172">
        <v>0</v>
      </c>
      <c r="H374" s="263">
        <v>0</v>
      </c>
      <c r="I374" s="194">
        <v>0</v>
      </c>
      <c r="J374" s="375">
        <v>0</v>
      </c>
      <c r="L374" s="135"/>
      <c r="M374" s="135"/>
      <c r="N374" s="135"/>
      <c r="O374" s="135"/>
      <c r="P374" s="135"/>
      <c r="Q374" s="135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</row>
    <row r="375" spans="1:53" s="242" customFormat="1" x14ac:dyDescent="0.25">
      <c r="A375" s="237"/>
      <c r="B375" s="296" t="s">
        <v>484</v>
      </c>
      <c r="C375" s="245" t="s">
        <v>321</v>
      </c>
      <c r="D375" s="239">
        <f>SUM(D376:D385)</f>
        <v>0</v>
      </c>
      <c r="E375" s="290">
        <f>SUM(E376:E385)</f>
        <v>0</v>
      </c>
      <c r="F375" s="244">
        <f>SUM(F376:F395)</f>
        <v>26380</v>
      </c>
      <c r="G375" s="289">
        <f>SUM(G376:G395)</f>
        <v>26379.82</v>
      </c>
      <c r="H375" s="272">
        <f>SUM(H376:H395)</f>
        <v>0</v>
      </c>
      <c r="I375" s="244">
        <f>SUM(I376:I395)</f>
        <v>0</v>
      </c>
      <c r="J375" s="292">
        <f>SUM(J376:J395)</f>
        <v>0</v>
      </c>
      <c r="K375" s="240"/>
      <c r="L375" s="141"/>
      <c r="M375" s="141"/>
      <c r="N375" s="141"/>
      <c r="O375" s="141"/>
      <c r="P375" s="141"/>
      <c r="Q375" s="141"/>
      <c r="R375" s="241"/>
      <c r="S375" s="241"/>
      <c r="T375" s="241"/>
      <c r="U375" s="241"/>
      <c r="V375" s="241"/>
      <c r="W375" s="241"/>
      <c r="X375" s="241"/>
      <c r="Y375" s="241"/>
      <c r="Z375" s="241"/>
      <c r="AA375" s="241"/>
      <c r="AB375" s="241"/>
      <c r="AC375" s="241"/>
      <c r="AD375" s="241"/>
      <c r="AE375" s="241"/>
      <c r="AF375" s="241"/>
      <c r="AG375" s="241"/>
      <c r="AH375" s="241"/>
      <c r="AI375" s="241"/>
      <c r="AJ375" s="241"/>
      <c r="AK375" s="241"/>
      <c r="AL375" s="241"/>
      <c r="AM375" s="241"/>
      <c r="AN375" s="241"/>
      <c r="AO375" s="241"/>
      <c r="AP375" s="241"/>
      <c r="AQ375" s="241"/>
      <c r="AR375" s="241"/>
      <c r="AS375" s="241"/>
      <c r="AT375" s="241"/>
      <c r="AU375" s="241"/>
      <c r="AV375" s="241"/>
      <c r="AW375" s="241"/>
      <c r="AX375" s="241"/>
      <c r="AY375" s="241"/>
      <c r="AZ375" s="241"/>
      <c r="BA375" s="241"/>
    </row>
    <row r="376" spans="1:53" x14ac:dyDescent="0.25">
      <c r="A376" s="323" t="s">
        <v>306</v>
      </c>
      <c r="B376" s="311" t="s">
        <v>464</v>
      </c>
      <c r="C376" s="174" t="s">
        <v>74</v>
      </c>
      <c r="D376" s="207">
        <v>0</v>
      </c>
      <c r="E376" s="354">
        <v>0</v>
      </c>
      <c r="F376" s="210">
        <v>9688</v>
      </c>
      <c r="G376" s="206">
        <v>9687.81</v>
      </c>
      <c r="H376" s="268">
        <v>0</v>
      </c>
      <c r="I376" s="210">
        <v>0</v>
      </c>
      <c r="J376" s="383">
        <v>0</v>
      </c>
      <c r="L376" s="135"/>
      <c r="M376" s="135"/>
      <c r="N376" s="135"/>
      <c r="O376" s="135"/>
      <c r="P376" s="135"/>
      <c r="Q376" s="135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</row>
    <row r="377" spans="1:53" x14ac:dyDescent="0.25">
      <c r="A377" s="323" t="s">
        <v>306</v>
      </c>
      <c r="B377" s="311" t="s">
        <v>465</v>
      </c>
      <c r="C377" s="177" t="s">
        <v>423</v>
      </c>
      <c r="D377" s="207">
        <v>0</v>
      </c>
      <c r="E377" s="354">
        <v>0</v>
      </c>
      <c r="F377" s="210">
        <v>196</v>
      </c>
      <c r="G377" s="206">
        <v>195.92</v>
      </c>
      <c r="H377" s="268">
        <v>0</v>
      </c>
      <c r="I377" s="210">
        <v>0</v>
      </c>
      <c r="J377" s="383">
        <v>0</v>
      </c>
      <c r="L377" s="135"/>
      <c r="M377" s="135"/>
      <c r="N377" s="135"/>
      <c r="O377" s="135"/>
      <c r="P377" s="135"/>
      <c r="Q377" s="135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</row>
    <row r="378" spans="1:53" x14ac:dyDescent="0.25">
      <c r="A378" s="324" t="s">
        <v>306</v>
      </c>
      <c r="B378" s="311" t="s">
        <v>466</v>
      </c>
      <c r="C378" s="177" t="s">
        <v>10</v>
      </c>
      <c r="D378" s="207">
        <v>0</v>
      </c>
      <c r="E378" s="354">
        <v>0</v>
      </c>
      <c r="F378" s="210">
        <v>773</v>
      </c>
      <c r="G378" s="206">
        <v>772.85</v>
      </c>
      <c r="H378" s="268">
        <v>0</v>
      </c>
      <c r="I378" s="210">
        <v>0</v>
      </c>
      <c r="J378" s="383">
        <v>0</v>
      </c>
      <c r="L378" s="135"/>
      <c r="M378" s="135"/>
      <c r="N378" s="135"/>
      <c r="O378" s="135"/>
      <c r="P378" s="135"/>
      <c r="Q378" s="135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</row>
    <row r="379" spans="1:53" x14ac:dyDescent="0.25">
      <c r="A379" s="324" t="s">
        <v>306</v>
      </c>
      <c r="B379" s="311" t="s">
        <v>467</v>
      </c>
      <c r="C379" s="177" t="s">
        <v>11</v>
      </c>
      <c r="D379" s="209">
        <v>0</v>
      </c>
      <c r="E379" s="355">
        <v>0</v>
      </c>
      <c r="F379" s="211">
        <v>218</v>
      </c>
      <c r="G379" s="208">
        <v>218.27</v>
      </c>
      <c r="H379" s="269">
        <v>0</v>
      </c>
      <c r="I379" s="211">
        <v>0</v>
      </c>
      <c r="J379" s="384">
        <v>0</v>
      </c>
      <c r="L379" s="135"/>
      <c r="M379" s="135"/>
      <c r="N379" s="135"/>
      <c r="O379" s="135"/>
      <c r="P379" s="135"/>
      <c r="Q379" s="135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</row>
    <row r="380" spans="1:53" x14ac:dyDescent="0.25">
      <c r="A380" s="324" t="s">
        <v>306</v>
      </c>
      <c r="B380" s="311" t="s">
        <v>468</v>
      </c>
      <c r="C380" s="177" t="s">
        <v>12</v>
      </c>
      <c r="D380" s="209">
        <v>0</v>
      </c>
      <c r="E380" s="355">
        <v>0</v>
      </c>
      <c r="F380" s="211">
        <v>1356</v>
      </c>
      <c r="G380" s="208">
        <v>1356.3</v>
      </c>
      <c r="H380" s="269">
        <v>0</v>
      </c>
      <c r="I380" s="211">
        <v>0</v>
      </c>
      <c r="J380" s="384">
        <v>0</v>
      </c>
      <c r="L380" s="135"/>
      <c r="M380" s="135"/>
      <c r="N380" s="135"/>
      <c r="O380" s="135"/>
      <c r="P380" s="135"/>
      <c r="Q380" s="135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</row>
    <row r="381" spans="1:53" x14ac:dyDescent="0.25">
      <c r="A381" s="324" t="s">
        <v>306</v>
      </c>
      <c r="B381" s="311" t="s">
        <v>469</v>
      </c>
      <c r="C381" s="177" t="s">
        <v>13</v>
      </c>
      <c r="D381" s="209">
        <v>0</v>
      </c>
      <c r="E381" s="355">
        <v>0</v>
      </c>
      <c r="F381" s="211">
        <v>77</v>
      </c>
      <c r="G381" s="208">
        <v>77.47</v>
      </c>
      <c r="H381" s="269">
        <v>0</v>
      </c>
      <c r="I381" s="211">
        <v>0</v>
      </c>
      <c r="J381" s="384">
        <v>0</v>
      </c>
      <c r="L381" s="135"/>
      <c r="M381" s="135"/>
      <c r="N381" s="135"/>
      <c r="O381" s="135"/>
      <c r="P381" s="135"/>
      <c r="Q381" s="135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</row>
    <row r="382" spans="1:53" x14ac:dyDescent="0.25">
      <c r="A382" s="324" t="s">
        <v>322</v>
      </c>
      <c r="B382" s="311" t="s">
        <v>470</v>
      </c>
      <c r="C382" s="177" t="s">
        <v>14</v>
      </c>
      <c r="D382" s="209">
        <v>0</v>
      </c>
      <c r="E382" s="355">
        <v>0</v>
      </c>
      <c r="F382" s="211">
        <v>291</v>
      </c>
      <c r="G382" s="208">
        <v>290.62</v>
      </c>
      <c r="H382" s="269">
        <v>0</v>
      </c>
      <c r="I382" s="211">
        <v>0</v>
      </c>
      <c r="J382" s="384">
        <v>0</v>
      </c>
      <c r="L382" s="135"/>
      <c r="M382" s="135"/>
      <c r="N382" s="135"/>
      <c r="O382" s="135"/>
      <c r="P382" s="135"/>
      <c r="Q382" s="135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</row>
    <row r="383" spans="1:53" x14ac:dyDescent="0.25">
      <c r="A383" s="324" t="s">
        <v>306</v>
      </c>
      <c r="B383" s="311" t="s">
        <v>471</v>
      </c>
      <c r="C383" s="177" t="s">
        <v>15</v>
      </c>
      <c r="D383" s="209">
        <v>0</v>
      </c>
      <c r="E383" s="355">
        <v>0</v>
      </c>
      <c r="F383" s="211">
        <v>97</v>
      </c>
      <c r="G383" s="208">
        <v>96.86</v>
      </c>
      <c r="H383" s="269">
        <v>0</v>
      </c>
      <c r="I383" s="211">
        <v>0</v>
      </c>
      <c r="J383" s="384">
        <v>0</v>
      </c>
      <c r="L383" s="135"/>
      <c r="M383" s="135"/>
      <c r="N383" s="135"/>
      <c r="O383" s="135"/>
      <c r="P383" s="135"/>
      <c r="Q383" s="135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</row>
    <row r="384" spans="1:53" x14ac:dyDescent="0.25">
      <c r="A384" s="323" t="s">
        <v>306</v>
      </c>
      <c r="B384" s="311" t="s">
        <v>472</v>
      </c>
      <c r="C384" s="177" t="s">
        <v>16</v>
      </c>
      <c r="D384" s="209">
        <v>0</v>
      </c>
      <c r="E384" s="355">
        <v>0</v>
      </c>
      <c r="F384" s="211">
        <v>378</v>
      </c>
      <c r="G384" s="208">
        <v>377.47</v>
      </c>
      <c r="H384" s="269">
        <v>0</v>
      </c>
      <c r="I384" s="211">
        <v>0</v>
      </c>
      <c r="J384" s="384">
        <v>0</v>
      </c>
      <c r="L384" s="135"/>
      <c r="M384" s="135"/>
      <c r="N384" s="135"/>
      <c r="O384" s="135"/>
      <c r="P384" s="135"/>
      <c r="Q384" s="135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</row>
    <row r="385" spans="1:53" x14ac:dyDescent="0.25">
      <c r="A385" s="153" t="s">
        <v>306</v>
      </c>
      <c r="B385" s="223" t="s">
        <v>473</v>
      </c>
      <c r="C385" s="177" t="s">
        <v>71</v>
      </c>
      <c r="D385" s="157">
        <v>0</v>
      </c>
      <c r="E385" s="348">
        <v>0</v>
      </c>
      <c r="F385" s="178">
        <v>116</v>
      </c>
      <c r="G385" s="294">
        <v>116.35</v>
      </c>
      <c r="H385" s="260">
        <v>0</v>
      </c>
      <c r="I385" s="178">
        <v>0</v>
      </c>
      <c r="J385" s="373">
        <v>0</v>
      </c>
      <c r="L385" s="135"/>
      <c r="M385" s="135"/>
      <c r="N385" s="135"/>
      <c r="O385" s="135"/>
      <c r="P385" s="135"/>
      <c r="Q385" s="135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</row>
    <row r="386" spans="1:53" x14ac:dyDescent="0.25">
      <c r="A386" s="323" t="s">
        <v>306</v>
      </c>
      <c r="B386" s="311" t="s">
        <v>474</v>
      </c>
      <c r="C386" s="174" t="s">
        <v>74</v>
      </c>
      <c r="D386" s="207">
        <v>0</v>
      </c>
      <c r="E386" s="354">
        <v>0</v>
      </c>
      <c r="F386" s="210">
        <v>9688</v>
      </c>
      <c r="G386" s="206">
        <v>9687.7999999999993</v>
      </c>
      <c r="H386" s="268">
        <v>0</v>
      </c>
      <c r="I386" s="210">
        <v>0</v>
      </c>
      <c r="J386" s="383">
        <v>0</v>
      </c>
      <c r="L386" s="135"/>
      <c r="M386" s="135"/>
      <c r="N386" s="135"/>
      <c r="O386" s="135"/>
      <c r="P386" s="135"/>
      <c r="Q386" s="135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</row>
    <row r="387" spans="1:53" x14ac:dyDescent="0.25">
      <c r="A387" s="323" t="s">
        <v>306</v>
      </c>
      <c r="B387" s="311" t="s">
        <v>475</v>
      </c>
      <c r="C387" s="177" t="s">
        <v>423</v>
      </c>
      <c r="D387" s="207">
        <v>0</v>
      </c>
      <c r="E387" s="354">
        <v>0</v>
      </c>
      <c r="F387" s="210">
        <v>196</v>
      </c>
      <c r="G387" s="206">
        <v>195.91</v>
      </c>
      <c r="H387" s="268">
        <v>0</v>
      </c>
      <c r="I387" s="210">
        <v>0</v>
      </c>
      <c r="J387" s="383">
        <v>0</v>
      </c>
      <c r="L387" s="135"/>
      <c r="M387" s="135"/>
      <c r="N387" s="135"/>
      <c r="O387" s="135"/>
      <c r="P387" s="135"/>
      <c r="Q387" s="135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</row>
    <row r="388" spans="1:53" x14ac:dyDescent="0.25">
      <c r="A388" s="324" t="s">
        <v>306</v>
      </c>
      <c r="B388" s="311" t="s">
        <v>476</v>
      </c>
      <c r="C388" s="177" t="s">
        <v>10</v>
      </c>
      <c r="D388" s="207">
        <v>0</v>
      </c>
      <c r="E388" s="354">
        <v>0</v>
      </c>
      <c r="F388" s="210">
        <v>773</v>
      </c>
      <c r="G388" s="206">
        <v>772.85</v>
      </c>
      <c r="H388" s="268">
        <v>0</v>
      </c>
      <c r="I388" s="210">
        <v>0</v>
      </c>
      <c r="J388" s="383">
        <v>0</v>
      </c>
      <c r="L388" s="135"/>
      <c r="M388" s="135"/>
      <c r="N388" s="135"/>
      <c r="O388" s="135"/>
      <c r="P388" s="135"/>
      <c r="Q388" s="135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</row>
    <row r="389" spans="1:53" x14ac:dyDescent="0.25">
      <c r="A389" s="324" t="s">
        <v>306</v>
      </c>
      <c r="B389" s="311" t="s">
        <v>477</v>
      </c>
      <c r="C389" s="177" t="s">
        <v>11</v>
      </c>
      <c r="D389" s="209">
        <v>0</v>
      </c>
      <c r="E389" s="355">
        <v>0</v>
      </c>
      <c r="F389" s="211">
        <v>218</v>
      </c>
      <c r="G389" s="208">
        <v>196.41</v>
      </c>
      <c r="H389" s="269">
        <v>0</v>
      </c>
      <c r="I389" s="211">
        <v>0</v>
      </c>
      <c r="J389" s="384">
        <v>0</v>
      </c>
      <c r="L389" s="135"/>
      <c r="M389" s="135"/>
      <c r="N389" s="135"/>
      <c r="O389" s="135"/>
      <c r="P389" s="135"/>
      <c r="Q389" s="135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</row>
    <row r="390" spans="1:53" x14ac:dyDescent="0.25">
      <c r="A390" s="324" t="s">
        <v>306</v>
      </c>
      <c r="B390" s="311" t="s">
        <v>478</v>
      </c>
      <c r="C390" s="177" t="s">
        <v>12</v>
      </c>
      <c r="D390" s="209">
        <v>0</v>
      </c>
      <c r="E390" s="355">
        <v>0</v>
      </c>
      <c r="F390" s="211">
        <v>1356</v>
      </c>
      <c r="G390" s="208">
        <v>1356.26</v>
      </c>
      <c r="H390" s="269">
        <v>0</v>
      </c>
      <c r="I390" s="211">
        <v>0</v>
      </c>
      <c r="J390" s="384">
        <v>0</v>
      </c>
      <c r="L390" s="135"/>
      <c r="M390" s="135"/>
      <c r="N390" s="135"/>
      <c r="O390" s="135"/>
      <c r="P390" s="135"/>
      <c r="Q390" s="135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</row>
    <row r="391" spans="1:53" x14ac:dyDescent="0.25">
      <c r="A391" s="324" t="s">
        <v>306</v>
      </c>
      <c r="B391" s="311" t="s">
        <v>479</v>
      </c>
      <c r="C391" s="177" t="s">
        <v>13</v>
      </c>
      <c r="D391" s="209">
        <v>0</v>
      </c>
      <c r="E391" s="355">
        <v>0</v>
      </c>
      <c r="F391" s="211">
        <v>77</v>
      </c>
      <c r="G391" s="208">
        <v>77.48</v>
      </c>
      <c r="H391" s="269">
        <v>0</v>
      </c>
      <c r="I391" s="211">
        <v>0</v>
      </c>
      <c r="J391" s="384">
        <v>0</v>
      </c>
      <c r="L391" s="135"/>
      <c r="M391" s="135"/>
      <c r="N391" s="135"/>
      <c r="O391" s="135"/>
      <c r="P391" s="135"/>
      <c r="Q391" s="135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</row>
    <row r="392" spans="1:53" x14ac:dyDescent="0.25">
      <c r="A392" s="324" t="s">
        <v>322</v>
      </c>
      <c r="B392" s="311" t="s">
        <v>480</v>
      </c>
      <c r="C392" s="177" t="s">
        <v>14</v>
      </c>
      <c r="D392" s="209">
        <v>0</v>
      </c>
      <c r="E392" s="355">
        <v>0</v>
      </c>
      <c r="F392" s="211">
        <v>291</v>
      </c>
      <c r="G392" s="208">
        <v>238.4</v>
      </c>
      <c r="H392" s="269">
        <v>0</v>
      </c>
      <c r="I392" s="211">
        <v>0</v>
      </c>
      <c r="J392" s="384">
        <v>0</v>
      </c>
      <c r="L392" s="135"/>
      <c r="M392" s="135"/>
      <c r="N392" s="135"/>
      <c r="O392" s="135"/>
      <c r="P392" s="135"/>
      <c r="Q392" s="135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</row>
    <row r="393" spans="1:53" x14ac:dyDescent="0.25">
      <c r="A393" s="324" t="s">
        <v>306</v>
      </c>
      <c r="B393" s="311" t="s">
        <v>481</v>
      </c>
      <c r="C393" s="177" t="s">
        <v>15</v>
      </c>
      <c r="D393" s="209">
        <v>0</v>
      </c>
      <c r="E393" s="355">
        <v>0</v>
      </c>
      <c r="F393" s="211">
        <v>97</v>
      </c>
      <c r="G393" s="208">
        <v>88.28</v>
      </c>
      <c r="H393" s="269">
        <v>0</v>
      </c>
      <c r="I393" s="211">
        <v>0</v>
      </c>
      <c r="J393" s="384">
        <v>0</v>
      </c>
      <c r="L393" s="135"/>
      <c r="M393" s="135"/>
      <c r="N393" s="135"/>
      <c r="O393" s="135"/>
      <c r="P393" s="135"/>
      <c r="Q393" s="135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</row>
    <row r="394" spans="1:53" x14ac:dyDescent="0.25">
      <c r="A394" s="323" t="s">
        <v>306</v>
      </c>
      <c r="B394" s="311" t="s">
        <v>482</v>
      </c>
      <c r="C394" s="177" t="s">
        <v>16</v>
      </c>
      <c r="D394" s="209">
        <v>0</v>
      </c>
      <c r="E394" s="355">
        <v>0</v>
      </c>
      <c r="F394" s="211">
        <v>378</v>
      </c>
      <c r="G394" s="208">
        <v>460.15</v>
      </c>
      <c r="H394" s="269">
        <v>0</v>
      </c>
      <c r="I394" s="211">
        <v>0</v>
      </c>
      <c r="J394" s="384">
        <v>0</v>
      </c>
      <c r="L394" s="135"/>
      <c r="M394" s="135"/>
      <c r="N394" s="135"/>
      <c r="O394" s="135"/>
      <c r="P394" s="135"/>
      <c r="Q394" s="135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</row>
    <row r="395" spans="1:53" ht="16.5" thickBot="1" x14ac:dyDescent="0.3">
      <c r="A395" s="228" t="s">
        <v>306</v>
      </c>
      <c r="B395" s="224" t="s">
        <v>483</v>
      </c>
      <c r="C395" s="203" t="s">
        <v>71</v>
      </c>
      <c r="D395" s="205">
        <v>0</v>
      </c>
      <c r="E395" s="340">
        <v>0</v>
      </c>
      <c r="F395" s="212">
        <v>116</v>
      </c>
      <c r="G395" s="187">
        <v>116.36</v>
      </c>
      <c r="H395" s="270">
        <v>0</v>
      </c>
      <c r="I395" s="212">
        <v>0</v>
      </c>
      <c r="J395" s="381">
        <v>0</v>
      </c>
      <c r="L395" s="135"/>
      <c r="M395" s="135"/>
      <c r="N395" s="135"/>
      <c r="O395" s="135"/>
      <c r="P395" s="135"/>
      <c r="Q395" s="135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</row>
    <row r="396" spans="1:53" x14ac:dyDescent="0.25">
      <c r="A396" s="246" t="s">
        <v>306</v>
      </c>
      <c r="B396" s="312" t="s">
        <v>412</v>
      </c>
      <c r="C396" s="247" t="s">
        <v>424</v>
      </c>
      <c r="D396" s="248">
        <f t="shared" ref="D396:J396" si="9">D397+D398</f>
        <v>308.27999999999997</v>
      </c>
      <c r="E396" s="356">
        <f t="shared" si="9"/>
        <v>0</v>
      </c>
      <c r="F396" s="249">
        <f t="shared" si="9"/>
        <v>0</v>
      </c>
      <c r="G396" s="367">
        <f t="shared" si="9"/>
        <v>0</v>
      </c>
      <c r="H396" s="271">
        <f t="shared" si="9"/>
        <v>0</v>
      </c>
      <c r="I396" s="249">
        <f t="shared" si="9"/>
        <v>0</v>
      </c>
      <c r="J396" s="385">
        <f t="shared" si="9"/>
        <v>0</v>
      </c>
      <c r="L396" s="135"/>
      <c r="M396" s="135"/>
      <c r="N396" s="135"/>
      <c r="O396" s="135"/>
      <c r="P396" s="135"/>
      <c r="Q396" s="135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</row>
    <row r="397" spans="1:53" x14ac:dyDescent="0.25">
      <c r="A397" s="173" t="s">
        <v>306</v>
      </c>
      <c r="B397" s="222" t="s">
        <v>425</v>
      </c>
      <c r="C397" s="174" t="s">
        <v>427</v>
      </c>
      <c r="D397" s="175">
        <v>154.13999999999999</v>
      </c>
      <c r="E397" s="338">
        <v>0</v>
      </c>
      <c r="F397" s="176">
        <v>0</v>
      </c>
      <c r="G397" s="339">
        <v>0</v>
      </c>
      <c r="H397" s="259">
        <v>0</v>
      </c>
      <c r="I397" s="176">
        <v>0</v>
      </c>
      <c r="J397" s="372">
        <v>0</v>
      </c>
      <c r="L397" s="135"/>
      <c r="M397" s="135"/>
      <c r="N397" s="135"/>
      <c r="O397" s="135"/>
      <c r="P397" s="135"/>
      <c r="Q397" s="135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</row>
    <row r="398" spans="1:53" ht="16.5" thickBot="1" x14ac:dyDescent="0.3">
      <c r="A398" s="227" t="s">
        <v>306</v>
      </c>
      <c r="B398" s="299" t="s">
        <v>426</v>
      </c>
      <c r="C398" s="218" t="s">
        <v>427</v>
      </c>
      <c r="D398" s="183">
        <v>154.13999999999999</v>
      </c>
      <c r="E398" s="349">
        <v>0</v>
      </c>
      <c r="F398" s="184">
        <v>0</v>
      </c>
      <c r="G398" s="364">
        <v>0</v>
      </c>
      <c r="H398" s="262">
        <v>0</v>
      </c>
      <c r="I398" s="184">
        <v>0</v>
      </c>
      <c r="J398" s="374">
        <v>0</v>
      </c>
      <c r="L398" s="135"/>
      <c r="M398" s="135"/>
      <c r="N398" s="135"/>
      <c r="O398" s="135"/>
      <c r="P398" s="135"/>
      <c r="Q398" s="135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</row>
    <row r="399" spans="1:53" s="242" customFormat="1" x14ac:dyDescent="0.25">
      <c r="A399" s="237"/>
      <c r="B399" s="296" t="s">
        <v>310</v>
      </c>
      <c r="C399" s="245" t="s">
        <v>325</v>
      </c>
      <c r="D399" s="239">
        <f t="shared" ref="D399:J399" si="10">SUM(D400:D409)</f>
        <v>2515.9899999999998</v>
      </c>
      <c r="E399" s="290">
        <f t="shared" si="10"/>
        <v>2412</v>
      </c>
      <c r="F399" s="239">
        <f t="shared" si="10"/>
        <v>0</v>
      </c>
      <c r="G399" s="289">
        <f t="shared" si="10"/>
        <v>0</v>
      </c>
      <c r="H399" s="272">
        <f t="shared" si="10"/>
        <v>0</v>
      </c>
      <c r="I399" s="244">
        <f t="shared" si="10"/>
        <v>0</v>
      </c>
      <c r="J399" s="292">
        <f t="shared" si="10"/>
        <v>0</v>
      </c>
      <c r="K399" s="240"/>
      <c r="L399" s="141"/>
      <c r="M399" s="141"/>
      <c r="N399" s="141"/>
      <c r="O399" s="141"/>
      <c r="P399" s="141"/>
      <c r="Q399" s="141"/>
      <c r="R399" s="241"/>
      <c r="S399" s="241"/>
      <c r="T399" s="241"/>
      <c r="U399" s="241"/>
      <c r="V399" s="241"/>
      <c r="W399" s="241"/>
      <c r="X399" s="241"/>
      <c r="Y399" s="241"/>
      <c r="Z399" s="241"/>
      <c r="AA399" s="241"/>
      <c r="AB399" s="241"/>
      <c r="AC399" s="241"/>
      <c r="AD399" s="241"/>
      <c r="AE399" s="241"/>
      <c r="AF399" s="241"/>
      <c r="AG399" s="241"/>
      <c r="AH399" s="241"/>
      <c r="AI399" s="241"/>
      <c r="AJ399" s="241"/>
      <c r="AK399" s="241"/>
      <c r="AL399" s="241"/>
      <c r="AM399" s="241"/>
      <c r="AN399" s="241"/>
      <c r="AO399" s="241"/>
      <c r="AP399" s="241"/>
      <c r="AQ399" s="241"/>
      <c r="AR399" s="241"/>
      <c r="AS399" s="241"/>
      <c r="AT399" s="241"/>
      <c r="AU399" s="241"/>
      <c r="AV399" s="241"/>
      <c r="AW399" s="241"/>
      <c r="AX399" s="241"/>
      <c r="AY399" s="241"/>
      <c r="AZ399" s="241"/>
      <c r="BA399" s="241"/>
    </row>
    <row r="400" spans="1:53" x14ac:dyDescent="0.25">
      <c r="A400" s="323" t="s">
        <v>307</v>
      </c>
      <c r="B400" s="311" t="s">
        <v>313</v>
      </c>
      <c r="C400" s="174" t="s">
        <v>74</v>
      </c>
      <c r="D400" s="207">
        <v>1681.16</v>
      </c>
      <c r="E400" s="206">
        <v>1881</v>
      </c>
      <c r="F400" s="207">
        <v>0</v>
      </c>
      <c r="G400" s="206">
        <v>0</v>
      </c>
      <c r="H400" s="265">
        <v>0</v>
      </c>
      <c r="I400" s="207">
        <v>0</v>
      </c>
      <c r="J400" s="383">
        <v>0</v>
      </c>
      <c r="L400" s="135"/>
      <c r="M400" s="135"/>
      <c r="N400" s="135"/>
      <c r="O400" s="135"/>
      <c r="P400" s="135"/>
      <c r="Q400" s="135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</row>
    <row r="401" spans="1:53" x14ac:dyDescent="0.25">
      <c r="A401" s="323" t="s">
        <v>307</v>
      </c>
      <c r="B401" s="311" t="s">
        <v>327</v>
      </c>
      <c r="C401" s="174" t="s">
        <v>428</v>
      </c>
      <c r="D401" s="207">
        <v>103.84</v>
      </c>
      <c r="E401" s="206">
        <v>0</v>
      </c>
      <c r="F401" s="207">
        <v>0</v>
      </c>
      <c r="G401" s="206">
        <v>0</v>
      </c>
      <c r="H401" s="265">
        <v>0</v>
      </c>
      <c r="I401" s="207">
        <v>0</v>
      </c>
      <c r="J401" s="383">
        <v>0</v>
      </c>
      <c r="L401" s="135"/>
      <c r="M401" s="135"/>
      <c r="N401" s="135"/>
      <c r="O401" s="135"/>
      <c r="P401" s="135"/>
      <c r="Q401" s="135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</row>
    <row r="402" spans="1:53" x14ac:dyDescent="0.25">
      <c r="A402" s="324" t="s">
        <v>307</v>
      </c>
      <c r="B402" s="311" t="s">
        <v>312</v>
      </c>
      <c r="C402" s="177" t="s">
        <v>10</v>
      </c>
      <c r="D402" s="207">
        <v>64.27</v>
      </c>
      <c r="E402" s="206">
        <v>152</v>
      </c>
      <c r="F402" s="207">
        <v>0</v>
      </c>
      <c r="G402" s="206">
        <v>0</v>
      </c>
      <c r="H402" s="265">
        <v>0</v>
      </c>
      <c r="I402" s="207">
        <v>0</v>
      </c>
      <c r="J402" s="383">
        <v>0</v>
      </c>
      <c r="L402" s="135"/>
      <c r="M402" s="135"/>
      <c r="N402" s="135"/>
      <c r="O402" s="135"/>
      <c r="P402" s="135"/>
      <c r="Q402" s="135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</row>
    <row r="403" spans="1:53" x14ac:dyDescent="0.25">
      <c r="A403" s="324" t="s">
        <v>307</v>
      </c>
      <c r="B403" s="311" t="s">
        <v>314</v>
      </c>
      <c r="C403" s="177" t="s">
        <v>11</v>
      </c>
      <c r="D403" s="209">
        <v>23.53</v>
      </c>
      <c r="E403" s="208">
        <v>21</v>
      </c>
      <c r="F403" s="209">
        <v>0</v>
      </c>
      <c r="G403" s="208">
        <v>0</v>
      </c>
      <c r="H403" s="266">
        <v>0</v>
      </c>
      <c r="I403" s="209">
        <v>0</v>
      </c>
      <c r="J403" s="384">
        <v>0</v>
      </c>
      <c r="L403" s="135"/>
      <c r="M403" s="135"/>
      <c r="N403" s="135"/>
      <c r="O403" s="135"/>
      <c r="P403" s="135"/>
      <c r="Q403" s="135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</row>
    <row r="404" spans="1:53" x14ac:dyDescent="0.25">
      <c r="A404" s="324" t="s">
        <v>307</v>
      </c>
      <c r="B404" s="311" t="s">
        <v>315</v>
      </c>
      <c r="C404" s="177" t="s">
        <v>12</v>
      </c>
      <c r="D404" s="209">
        <v>235.36</v>
      </c>
      <c r="E404" s="208">
        <v>213</v>
      </c>
      <c r="F404" s="209">
        <v>0</v>
      </c>
      <c r="G404" s="208">
        <v>0</v>
      </c>
      <c r="H404" s="266">
        <v>0</v>
      </c>
      <c r="I404" s="209">
        <v>0</v>
      </c>
      <c r="J404" s="384">
        <v>0</v>
      </c>
      <c r="L404" s="135"/>
      <c r="M404" s="135"/>
      <c r="N404" s="135"/>
      <c r="O404" s="135"/>
      <c r="P404" s="135"/>
      <c r="Q404" s="135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</row>
    <row r="405" spans="1:53" x14ac:dyDescent="0.25">
      <c r="A405" s="324" t="s">
        <v>307</v>
      </c>
      <c r="B405" s="311" t="s">
        <v>316</v>
      </c>
      <c r="C405" s="177" t="s">
        <v>13</v>
      </c>
      <c r="D405" s="209">
        <v>13.45</v>
      </c>
      <c r="E405" s="208">
        <v>12</v>
      </c>
      <c r="F405" s="209">
        <v>0</v>
      </c>
      <c r="G405" s="208">
        <v>0</v>
      </c>
      <c r="H405" s="266">
        <v>0</v>
      </c>
      <c r="I405" s="209">
        <v>0</v>
      </c>
      <c r="J405" s="384">
        <v>0</v>
      </c>
      <c r="L405" s="135"/>
      <c r="M405" s="135"/>
      <c r="N405" s="135"/>
      <c r="O405" s="135"/>
      <c r="P405" s="135"/>
      <c r="Q405" s="135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</row>
    <row r="406" spans="1:53" x14ac:dyDescent="0.25">
      <c r="A406" s="324" t="s">
        <v>326</v>
      </c>
      <c r="B406" s="311" t="s">
        <v>317</v>
      </c>
      <c r="C406" s="177" t="s">
        <v>14</v>
      </c>
      <c r="D406" s="209">
        <v>50.43</v>
      </c>
      <c r="E406" s="208">
        <v>46</v>
      </c>
      <c r="F406" s="209">
        <v>0</v>
      </c>
      <c r="G406" s="208">
        <v>0</v>
      </c>
      <c r="H406" s="266">
        <v>0</v>
      </c>
      <c r="I406" s="209">
        <v>0</v>
      </c>
      <c r="J406" s="384">
        <v>0</v>
      </c>
      <c r="L406" s="135"/>
      <c r="M406" s="135"/>
      <c r="N406" s="135"/>
      <c r="O406" s="135"/>
      <c r="P406" s="135"/>
      <c r="Q406" s="135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</row>
    <row r="407" spans="1:53" x14ac:dyDescent="0.25">
      <c r="A407" s="324" t="s">
        <v>307</v>
      </c>
      <c r="B407" s="311" t="s">
        <v>318</v>
      </c>
      <c r="C407" s="177" t="s">
        <v>15</v>
      </c>
      <c r="D407" s="209">
        <v>16.8</v>
      </c>
      <c r="E407" s="208">
        <v>15</v>
      </c>
      <c r="F407" s="209">
        <v>0</v>
      </c>
      <c r="G407" s="208">
        <v>0</v>
      </c>
      <c r="H407" s="266">
        <v>0</v>
      </c>
      <c r="I407" s="209">
        <v>0</v>
      </c>
      <c r="J407" s="384">
        <v>0</v>
      </c>
      <c r="L407" s="135"/>
      <c r="M407" s="135"/>
      <c r="N407" s="135"/>
      <c r="O407" s="135"/>
      <c r="P407" s="135"/>
      <c r="Q407" s="135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</row>
    <row r="408" spans="1:53" x14ac:dyDescent="0.25">
      <c r="A408" s="323" t="s">
        <v>307</v>
      </c>
      <c r="B408" s="311" t="s">
        <v>319</v>
      </c>
      <c r="C408" s="177" t="s">
        <v>16</v>
      </c>
      <c r="D408" s="209">
        <v>79.849999999999994</v>
      </c>
      <c r="E408" s="208">
        <v>72</v>
      </c>
      <c r="F408" s="209">
        <v>0</v>
      </c>
      <c r="G408" s="208">
        <v>0</v>
      </c>
      <c r="H408" s="266">
        <v>0</v>
      </c>
      <c r="I408" s="209">
        <v>0</v>
      </c>
      <c r="J408" s="384">
        <v>0</v>
      </c>
      <c r="L408" s="135"/>
      <c r="M408" s="135"/>
      <c r="N408" s="135"/>
      <c r="O408" s="135"/>
      <c r="P408" s="135"/>
      <c r="Q408" s="135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</row>
    <row r="409" spans="1:53" ht="16.5" thickBot="1" x14ac:dyDescent="0.3">
      <c r="A409" s="227" t="s">
        <v>307</v>
      </c>
      <c r="B409" s="301" t="s">
        <v>323</v>
      </c>
      <c r="C409" s="182" t="s">
        <v>324</v>
      </c>
      <c r="D409" s="193">
        <v>247.3</v>
      </c>
      <c r="E409" s="172">
        <v>0</v>
      </c>
      <c r="F409" s="194">
        <v>0</v>
      </c>
      <c r="G409" s="172">
        <v>0</v>
      </c>
      <c r="H409" s="263">
        <v>0</v>
      </c>
      <c r="I409" s="194">
        <v>0</v>
      </c>
      <c r="J409" s="375">
        <v>0</v>
      </c>
      <c r="L409" s="135"/>
      <c r="M409" s="135"/>
      <c r="N409" s="135"/>
      <c r="O409" s="135"/>
      <c r="P409" s="135"/>
      <c r="Q409" s="135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</row>
    <row r="410" spans="1:53" s="242" customFormat="1" x14ac:dyDescent="0.25">
      <c r="A410" s="237" t="s">
        <v>307</v>
      </c>
      <c r="B410" s="243" t="s">
        <v>412</v>
      </c>
      <c r="C410" s="245" t="s">
        <v>424</v>
      </c>
      <c r="D410" s="239">
        <f t="shared" ref="D410:J410" si="11">D411+D412</f>
        <v>54.4</v>
      </c>
      <c r="E410" s="290">
        <f t="shared" si="11"/>
        <v>0</v>
      </c>
      <c r="F410" s="244">
        <f t="shared" si="11"/>
        <v>0</v>
      </c>
      <c r="G410" s="289">
        <f t="shared" si="11"/>
        <v>0</v>
      </c>
      <c r="H410" s="272">
        <f t="shared" si="11"/>
        <v>0</v>
      </c>
      <c r="I410" s="244">
        <f t="shared" si="11"/>
        <v>0</v>
      </c>
      <c r="J410" s="292">
        <f t="shared" si="11"/>
        <v>0</v>
      </c>
      <c r="K410" s="240"/>
      <c r="L410" s="141"/>
      <c r="M410" s="141"/>
      <c r="N410" s="141"/>
      <c r="O410" s="141"/>
      <c r="P410" s="141"/>
      <c r="Q410" s="141"/>
      <c r="R410" s="241"/>
      <c r="S410" s="241"/>
      <c r="T410" s="241"/>
      <c r="U410" s="241"/>
      <c r="V410" s="241"/>
      <c r="W410" s="241"/>
      <c r="X410" s="241"/>
      <c r="Y410" s="241"/>
      <c r="Z410" s="241"/>
      <c r="AA410" s="241"/>
      <c r="AB410" s="241"/>
      <c r="AC410" s="241"/>
      <c r="AD410" s="241"/>
      <c r="AE410" s="241"/>
      <c r="AF410" s="241"/>
      <c r="AG410" s="241"/>
      <c r="AH410" s="241"/>
      <c r="AI410" s="241"/>
      <c r="AJ410" s="241"/>
      <c r="AK410" s="241"/>
      <c r="AL410" s="241"/>
      <c r="AM410" s="241"/>
      <c r="AN410" s="241"/>
      <c r="AO410" s="241"/>
      <c r="AP410" s="241"/>
      <c r="AQ410" s="241"/>
      <c r="AR410" s="241"/>
      <c r="AS410" s="241"/>
      <c r="AT410" s="241"/>
      <c r="AU410" s="241"/>
      <c r="AV410" s="241"/>
      <c r="AW410" s="241"/>
      <c r="AX410" s="241"/>
      <c r="AY410" s="241"/>
      <c r="AZ410" s="241"/>
      <c r="BA410" s="241"/>
    </row>
    <row r="411" spans="1:53" x14ac:dyDescent="0.25">
      <c r="A411" s="173" t="s">
        <v>307</v>
      </c>
      <c r="B411" s="222" t="s">
        <v>425</v>
      </c>
      <c r="C411" s="174" t="s">
        <v>427</v>
      </c>
      <c r="D411" s="175">
        <v>27.2</v>
      </c>
      <c r="E411" s="338">
        <v>0</v>
      </c>
      <c r="F411" s="176">
        <v>0</v>
      </c>
      <c r="G411" s="339">
        <v>0</v>
      </c>
      <c r="H411" s="259">
        <v>0</v>
      </c>
      <c r="I411" s="176">
        <v>0</v>
      </c>
      <c r="J411" s="372">
        <v>0</v>
      </c>
      <c r="L411" s="135"/>
      <c r="M411" s="135"/>
      <c r="N411" s="135"/>
      <c r="O411" s="135"/>
      <c r="P411" s="135"/>
      <c r="Q411" s="135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</row>
    <row r="412" spans="1:53" ht="16.5" thickBot="1" x14ac:dyDescent="0.3">
      <c r="A412" s="217" t="s">
        <v>307</v>
      </c>
      <c r="B412" s="299" t="s">
        <v>429</v>
      </c>
      <c r="C412" s="218" t="s">
        <v>427</v>
      </c>
      <c r="D412" s="183">
        <v>27.2</v>
      </c>
      <c r="E412" s="349">
        <v>0</v>
      </c>
      <c r="F412" s="184">
        <v>0</v>
      </c>
      <c r="G412" s="364">
        <v>0</v>
      </c>
      <c r="H412" s="262">
        <v>0</v>
      </c>
      <c r="I412" s="184">
        <v>0</v>
      </c>
      <c r="J412" s="374">
        <v>0</v>
      </c>
      <c r="L412" s="135"/>
      <c r="M412" s="135"/>
      <c r="N412" s="135"/>
      <c r="O412" s="135"/>
      <c r="P412" s="135"/>
      <c r="Q412" s="135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</row>
    <row r="413" spans="1:53" s="242" customFormat="1" x14ac:dyDescent="0.25">
      <c r="A413" s="237" t="s">
        <v>397</v>
      </c>
      <c r="B413" s="243" t="s">
        <v>412</v>
      </c>
      <c r="C413" s="245" t="s">
        <v>424</v>
      </c>
      <c r="D413" s="239">
        <f t="shared" ref="D413:J413" si="12">D414+D415</f>
        <v>37.32</v>
      </c>
      <c r="E413" s="290">
        <f t="shared" si="12"/>
        <v>0</v>
      </c>
      <c r="F413" s="244">
        <f t="shared" si="12"/>
        <v>0</v>
      </c>
      <c r="G413" s="289">
        <f t="shared" si="12"/>
        <v>0</v>
      </c>
      <c r="H413" s="272">
        <f t="shared" si="12"/>
        <v>0</v>
      </c>
      <c r="I413" s="244">
        <f t="shared" si="12"/>
        <v>0</v>
      </c>
      <c r="J413" s="292">
        <f t="shared" si="12"/>
        <v>0</v>
      </c>
      <c r="K413" s="240"/>
      <c r="L413" s="141"/>
      <c r="M413" s="141"/>
      <c r="N413" s="141"/>
      <c r="O413" s="141"/>
      <c r="P413" s="141"/>
      <c r="Q413" s="141"/>
      <c r="R413" s="241"/>
      <c r="S413" s="241"/>
      <c r="T413" s="241"/>
      <c r="U413" s="241"/>
      <c r="V413" s="241"/>
      <c r="W413" s="241"/>
      <c r="X413" s="241"/>
      <c r="Y413" s="241"/>
      <c r="Z413" s="241"/>
      <c r="AA413" s="241"/>
      <c r="AB413" s="241"/>
      <c r="AC413" s="241"/>
      <c r="AD413" s="241"/>
      <c r="AE413" s="241"/>
      <c r="AF413" s="241"/>
      <c r="AG413" s="241"/>
      <c r="AH413" s="241"/>
      <c r="AI413" s="241"/>
      <c r="AJ413" s="241"/>
      <c r="AK413" s="241"/>
      <c r="AL413" s="241"/>
      <c r="AM413" s="241"/>
      <c r="AN413" s="241"/>
      <c r="AO413" s="241"/>
      <c r="AP413" s="241"/>
      <c r="AQ413" s="241"/>
      <c r="AR413" s="241"/>
      <c r="AS413" s="241"/>
      <c r="AT413" s="241"/>
      <c r="AU413" s="241"/>
      <c r="AV413" s="241"/>
      <c r="AW413" s="241"/>
      <c r="AX413" s="241"/>
      <c r="AY413" s="241"/>
      <c r="AZ413" s="241"/>
      <c r="BA413" s="241"/>
    </row>
    <row r="414" spans="1:53" x14ac:dyDescent="0.25">
      <c r="A414" s="173" t="s">
        <v>397</v>
      </c>
      <c r="B414" s="222" t="s">
        <v>425</v>
      </c>
      <c r="C414" s="174" t="s">
        <v>427</v>
      </c>
      <c r="D414" s="175">
        <v>18.66</v>
      </c>
      <c r="E414" s="338">
        <v>0</v>
      </c>
      <c r="F414" s="176">
        <v>0</v>
      </c>
      <c r="G414" s="339">
        <v>0</v>
      </c>
      <c r="H414" s="259">
        <v>0</v>
      </c>
      <c r="I414" s="176">
        <v>0</v>
      </c>
      <c r="J414" s="372">
        <v>0</v>
      </c>
      <c r="L414" s="135"/>
      <c r="M414" s="135"/>
      <c r="N414" s="135"/>
      <c r="O414" s="135"/>
      <c r="P414" s="135"/>
      <c r="Q414" s="135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</row>
    <row r="415" spans="1:53" ht="16.5" thickBot="1" x14ac:dyDescent="0.3">
      <c r="A415" s="163" t="s">
        <v>397</v>
      </c>
      <c r="B415" s="313" t="s">
        <v>429</v>
      </c>
      <c r="C415" s="219" t="s">
        <v>427</v>
      </c>
      <c r="D415" s="166">
        <v>18.66</v>
      </c>
      <c r="E415" s="357">
        <v>0</v>
      </c>
      <c r="F415" s="204">
        <v>0</v>
      </c>
      <c r="G415" s="353">
        <v>0</v>
      </c>
      <c r="H415" s="273">
        <v>0</v>
      </c>
      <c r="I415" s="204">
        <v>0</v>
      </c>
      <c r="J415" s="386">
        <v>0</v>
      </c>
      <c r="L415" s="135"/>
      <c r="M415" s="135"/>
      <c r="N415" s="135"/>
      <c r="O415" s="135"/>
      <c r="P415" s="135"/>
      <c r="Q415" s="135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</row>
    <row r="416" spans="1:53" s="242" customFormat="1" x14ac:dyDescent="0.25">
      <c r="A416" s="237"/>
      <c r="B416" s="296" t="s">
        <v>484</v>
      </c>
      <c r="C416" s="245" t="s">
        <v>321</v>
      </c>
      <c r="D416" s="239">
        <f>SUM(D417:D426)</f>
        <v>0</v>
      </c>
      <c r="E416" s="290">
        <f>SUM(E417:E426)</f>
        <v>0</v>
      </c>
      <c r="F416" s="244">
        <f>SUM(F417:F436)</f>
        <v>5385</v>
      </c>
      <c r="G416" s="289">
        <f>SUM(G417:G436)</f>
        <v>5384.8300000000008</v>
      </c>
      <c r="H416" s="272">
        <f>SUM(H417:H436)</f>
        <v>0</v>
      </c>
      <c r="I416" s="244">
        <f>SUM(I417:I436)</f>
        <v>0</v>
      </c>
      <c r="J416" s="292">
        <f>SUM(J417:J436)</f>
        <v>0</v>
      </c>
      <c r="K416" s="240"/>
      <c r="L416" s="141"/>
      <c r="M416" s="141"/>
      <c r="N416" s="141"/>
      <c r="O416" s="141"/>
      <c r="P416" s="141"/>
      <c r="Q416" s="141"/>
      <c r="R416" s="241"/>
      <c r="S416" s="241"/>
      <c r="T416" s="241"/>
      <c r="U416" s="241"/>
      <c r="V416" s="241"/>
      <c r="W416" s="241"/>
      <c r="X416" s="241"/>
      <c r="Y416" s="241"/>
      <c r="Z416" s="241"/>
      <c r="AA416" s="241"/>
      <c r="AB416" s="241"/>
      <c r="AC416" s="241"/>
      <c r="AD416" s="241"/>
      <c r="AE416" s="241"/>
      <c r="AF416" s="241"/>
      <c r="AG416" s="241"/>
      <c r="AH416" s="241"/>
      <c r="AI416" s="241"/>
      <c r="AJ416" s="241"/>
      <c r="AK416" s="241"/>
      <c r="AL416" s="241"/>
      <c r="AM416" s="241"/>
      <c r="AN416" s="241"/>
      <c r="AO416" s="241"/>
      <c r="AP416" s="241"/>
      <c r="AQ416" s="241"/>
      <c r="AR416" s="241"/>
      <c r="AS416" s="241"/>
      <c r="AT416" s="241"/>
      <c r="AU416" s="241"/>
      <c r="AV416" s="241"/>
      <c r="AW416" s="241"/>
      <c r="AX416" s="241"/>
      <c r="AY416" s="241"/>
      <c r="AZ416" s="241"/>
      <c r="BA416" s="241"/>
    </row>
    <row r="417" spans="1:53" x14ac:dyDescent="0.25">
      <c r="A417" s="323" t="s">
        <v>307</v>
      </c>
      <c r="B417" s="311" t="s">
        <v>464</v>
      </c>
      <c r="C417" s="174" t="s">
        <v>74</v>
      </c>
      <c r="D417" s="207">
        <v>0</v>
      </c>
      <c r="E417" s="354">
        <v>0</v>
      </c>
      <c r="F417" s="210">
        <v>1979</v>
      </c>
      <c r="G417" s="206">
        <v>1978.01</v>
      </c>
      <c r="H417" s="268">
        <v>0</v>
      </c>
      <c r="I417" s="210">
        <v>0</v>
      </c>
      <c r="J417" s="383">
        <v>0</v>
      </c>
      <c r="L417" s="135"/>
      <c r="M417" s="135"/>
      <c r="N417" s="135"/>
      <c r="O417" s="135"/>
      <c r="P417" s="135"/>
      <c r="Q417" s="135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</row>
    <row r="418" spans="1:53" x14ac:dyDescent="0.25">
      <c r="A418" s="323" t="s">
        <v>307</v>
      </c>
      <c r="B418" s="311" t="s">
        <v>465</v>
      </c>
      <c r="C418" s="177" t="s">
        <v>423</v>
      </c>
      <c r="D418" s="207">
        <v>0</v>
      </c>
      <c r="E418" s="354">
        <v>0</v>
      </c>
      <c r="F418" s="210">
        <v>34</v>
      </c>
      <c r="G418" s="206">
        <v>34.200000000000003</v>
      </c>
      <c r="H418" s="268">
        <v>0</v>
      </c>
      <c r="I418" s="210">
        <v>0</v>
      </c>
      <c r="J418" s="383">
        <v>0</v>
      </c>
      <c r="L418" s="135"/>
      <c r="M418" s="135"/>
      <c r="N418" s="135"/>
      <c r="O418" s="135"/>
      <c r="P418" s="135"/>
      <c r="Q418" s="135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</row>
    <row r="419" spans="1:53" x14ac:dyDescent="0.25">
      <c r="A419" s="323" t="s">
        <v>307</v>
      </c>
      <c r="B419" s="311" t="s">
        <v>466</v>
      </c>
      <c r="C419" s="177" t="s">
        <v>10</v>
      </c>
      <c r="D419" s="207">
        <v>0</v>
      </c>
      <c r="E419" s="354">
        <v>0</v>
      </c>
      <c r="F419" s="210">
        <v>165</v>
      </c>
      <c r="G419" s="206">
        <v>163.61000000000001</v>
      </c>
      <c r="H419" s="268">
        <v>0</v>
      </c>
      <c r="I419" s="210">
        <v>0</v>
      </c>
      <c r="J419" s="383">
        <v>0</v>
      </c>
      <c r="L419" s="135"/>
      <c r="M419" s="135"/>
      <c r="N419" s="135"/>
      <c r="O419" s="135"/>
      <c r="P419" s="135"/>
      <c r="Q419" s="135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</row>
    <row r="420" spans="1:53" x14ac:dyDescent="0.25">
      <c r="A420" s="323" t="s">
        <v>307</v>
      </c>
      <c r="B420" s="311" t="s">
        <v>467</v>
      </c>
      <c r="C420" s="177" t="s">
        <v>11</v>
      </c>
      <c r="D420" s="209">
        <v>0</v>
      </c>
      <c r="E420" s="355">
        <v>0</v>
      </c>
      <c r="F420" s="211">
        <v>27</v>
      </c>
      <c r="G420" s="208">
        <v>27.65</v>
      </c>
      <c r="H420" s="269">
        <v>0</v>
      </c>
      <c r="I420" s="211">
        <v>0</v>
      </c>
      <c r="J420" s="384">
        <v>0</v>
      </c>
      <c r="L420" s="135"/>
      <c r="M420" s="135"/>
      <c r="N420" s="135"/>
      <c r="O420" s="135"/>
      <c r="P420" s="135"/>
      <c r="Q420" s="135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</row>
    <row r="421" spans="1:53" x14ac:dyDescent="0.25">
      <c r="A421" s="323" t="s">
        <v>307</v>
      </c>
      <c r="B421" s="311" t="s">
        <v>468</v>
      </c>
      <c r="C421" s="177" t="s">
        <v>12</v>
      </c>
      <c r="D421" s="209">
        <v>0</v>
      </c>
      <c r="E421" s="355">
        <v>0</v>
      </c>
      <c r="F421" s="211">
        <v>278</v>
      </c>
      <c r="G421" s="208">
        <v>276.91000000000003</v>
      </c>
      <c r="H421" s="269">
        <v>0</v>
      </c>
      <c r="I421" s="211">
        <v>0</v>
      </c>
      <c r="J421" s="384">
        <v>0</v>
      </c>
      <c r="L421" s="135"/>
      <c r="M421" s="135"/>
      <c r="N421" s="135"/>
      <c r="O421" s="135"/>
      <c r="P421" s="135"/>
      <c r="Q421" s="135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</row>
    <row r="422" spans="1:53" x14ac:dyDescent="0.25">
      <c r="A422" s="323" t="s">
        <v>307</v>
      </c>
      <c r="B422" s="311" t="s">
        <v>469</v>
      </c>
      <c r="C422" s="177" t="s">
        <v>13</v>
      </c>
      <c r="D422" s="209">
        <v>0</v>
      </c>
      <c r="E422" s="355">
        <v>0</v>
      </c>
      <c r="F422" s="211">
        <v>16</v>
      </c>
      <c r="G422" s="208">
        <v>15.81</v>
      </c>
      <c r="H422" s="269">
        <v>0</v>
      </c>
      <c r="I422" s="211">
        <v>0</v>
      </c>
      <c r="J422" s="384">
        <v>0</v>
      </c>
      <c r="L422" s="135"/>
      <c r="M422" s="135"/>
      <c r="N422" s="135"/>
      <c r="O422" s="135"/>
      <c r="P422" s="135"/>
      <c r="Q422" s="135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</row>
    <row r="423" spans="1:53" x14ac:dyDescent="0.25">
      <c r="A423" s="323" t="s">
        <v>307</v>
      </c>
      <c r="B423" s="311" t="s">
        <v>470</v>
      </c>
      <c r="C423" s="177" t="s">
        <v>14</v>
      </c>
      <c r="D423" s="209">
        <v>0</v>
      </c>
      <c r="E423" s="355">
        <v>0</v>
      </c>
      <c r="F423" s="211">
        <v>60</v>
      </c>
      <c r="G423" s="208">
        <v>59.32</v>
      </c>
      <c r="H423" s="269">
        <v>0</v>
      </c>
      <c r="I423" s="211">
        <v>0</v>
      </c>
      <c r="J423" s="384">
        <v>0</v>
      </c>
      <c r="L423" s="135"/>
      <c r="M423" s="135"/>
      <c r="N423" s="135"/>
      <c r="O423" s="135"/>
      <c r="P423" s="135"/>
      <c r="Q423" s="135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</row>
    <row r="424" spans="1:53" x14ac:dyDescent="0.25">
      <c r="A424" s="323" t="s">
        <v>307</v>
      </c>
      <c r="B424" s="311" t="s">
        <v>471</v>
      </c>
      <c r="C424" s="177" t="s">
        <v>15</v>
      </c>
      <c r="D424" s="209">
        <v>0</v>
      </c>
      <c r="E424" s="355">
        <v>0</v>
      </c>
      <c r="F424" s="211">
        <v>20</v>
      </c>
      <c r="G424" s="208">
        <v>19.760000000000002</v>
      </c>
      <c r="H424" s="269">
        <v>0</v>
      </c>
      <c r="I424" s="211">
        <v>0</v>
      </c>
      <c r="J424" s="384">
        <v>0</v>
      </c>
      <c r="L424" s="135"/>
      <c r="M424" s="135"/>
      <c r="N424" s="135"/>
      <c r="O424" s="135"/>
      <c r="P424" s="135"/>
      <c r="Q424" s="135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</row>
    <row r="425" spans="1:53" x14ac:dyDescent="0.25">
      <c r="A425" s="323" t="s">
        <v>307</v>
      </c>
      <c r="B425" s="311" t="s">
        <v>472</v>
      </c>
      <c r="C425" s="177" t="s">
        <v>16</v>
      </c>
      <c r="D425" s="209">
        <v>0</v>
      </c>
      <c r="E425" s="355">
        <v>0</v>
      </c>
      <c r="F425" s="211">
        <v>91</v>
      </c>
      <c r="G425" s="208">
        <v>89.84</v>
      </c>
      <c r="H425" s="269">
        <v>0</v>
      </c>
      <c r="I425" s="211">
        <v>0</v>
      </c>
      <c r="J425" s="384">
        <v>0</v>
      </c>
      <c r="L425" s="135"/>
      <c r="M425" s="135"/>
      <c r="N425" s="135"/>
      <c r="O425" s="135"/>
      <c r="P425" s="135"/>
      <c r="Q425" s="135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</row>
    <row r="426" spans="1:53" x14ac:dyDescent="0.25">
      <c r="A426" s="153" t="s">
        <v>307</v>
      </c>
      <c r="B426" s="223" t="s">
        <v>473</v>
      </c>
      <c r="C426" s="177" t="s">
        <v>71</v>
      </c>
      <c r="D426" s="157">
        <v>0</v>
      </c>
      <c r="E426" s="348">
        <v>0</v>
      </c>
      <c r="F426" s="178">
        <v>23</v>
      </c>
      <c r="G426" s="294">
        <v>23.22</v>
      </c>
      <c r="H426" s="260">
        <v>0</v>
      </c>
      <c r="I426" s="178">
        <v>0</v>
      </c>
      <c r="J426" s="373">
        <v>0</v>
      </c>
      <c r="L426" s="135"/>
      <c r="M426" s="135"/>
      <c r="N426" s="135"/>
      <c r="O426" s="135"/>
      <c r="P426" s="135"/>
      <c r="Q426" s="135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</row>
    <row r="427" spans="1:53" x14ac:dyDescent="0.25">
      <c r="A427" s="323" t="s">
        <v>307</v>
      </c>
      <c r="B427" s="311" t="s">
        <v>474</v>
      </c>
      <c r="C427" s="174" t="s">
        <v>74</v>
      </c>
      <c r="D427" s="207">
        <v>0</v>
      </c>
      <c r="E427" s="354">
        <v>0</v>
      </c>
      <c r="F427" s="210">
        <v>1979</v>
      </c>
      <c r="G427" s="206">
        <v>1977.99</v>
      </c>
      <c r="H427" s="268">
        <v>0</v>
      </c>
      <c r="I427" s="210">
        <v>0</v>
      </c>
      <c r="J427" s="383">
        <v>0</v>
      </c>
      <c r="L427" s="135"/>
      <c r="M427" s="135"/>
      <c r="N427" s="135"/>
      <c r="O427" s="135"/>
      <c r="P427" s="135"/>
      <c r="Q427" s="135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</row>
    <row r="428" spans="1:53" x14ac:dyDescent="0.25">
      <c r="A428" s="323" t="s">
        <v>307</v>
      </c>
      <c r="B428" s="311" t="s">
        <v>475</v>
      </c>
      <c r="C428" s="177" t="s">
        <v>423</v>
      </c>
      <c r="D428" s="207">
        <v>0</v>
      </c>
      <c r="E428" s="354">
        <v>0</v>
      </c>
      <c r="F428" s="210">
        <v>34</v>
      </c>
      <c r="G428" s="206">
        <v>34.19</v>
      </c>
      <c r="H428" s="268">
        <v>0</v>
      </c>
      <c r="I428" s="210">
        <v>0</v>
      </c>
      <c r="J428" s="383">
        <v>0</v>
      </c>
      <c r="L428" s="135"/>
      <c r="M428" s="135"/>
      <c r="N428" s="135"/>
      <c r="O428" s="135"/>
      <c r="P428" s="135"/>
      <c r="Q428" s="135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</row>
    <row r="429" spans="1:53" x14ac:dyDescent="0.25">
      <c r="A429" s="323" t="s">
        <v>307</v>
      </c>
      <c r="B429" s="311" t="s">
        <v>476</v>
      </c>
      <c r="C429" s="177" t="s">
        <v>10</v>
      </c>
      <c r="D429" s="207">
        <v>0</v>
      </c>
      <c r="E429" s="354">
        <v>0</v>
      </c>
      <c r="F429" s="210">
        <v>165</v>
      </c>
      <c r="G429" s="206">
        <v>163.59</v>
      </c>
      <c r="H429" s="268">
        <v>0</v>
      </c>
      <c r="I429" s="210">
        <v>0</v>
      </c>
      <c r="J429" s="383">
        <v>0</v>
      </c>
      <c r="L429" s="135"/>
      <c r="M429" s="135"/>
      <c r="N429" s="135"/>
      <c r="O429" s="135"/>
      <c r="P429" s="135"/>
      <c r="Q429" s="135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</row>
    <row r="430" spans="1:53" x14ac:dyDescent="0.25">
      <c r="A430" s="323" t="s">
        <v>307</v>
      </c>
      <c r="B430" s="311" t="s">
        <v>477</v>
      </c>
      <c r="C430" s="177" t="s">
        <v>11</v>
      </c>
      <c r="D430" s="209">
        <v>0</v>
      </c>
      <c r="E430" s="355">
        <v>0</v>
      </c>
      <c r="F430" s="211">
        <v>27</v>
      </c>
      <c r="G430" s="208">
        <v>27.7</v>
      </c>
      <c r="H430" s="269">
        <v>0</v>
      </c>
      <c r="I430" s="211">
        <v>0</v>
      </c>
      <c r="J430" s="384">
        <v>0</v>
      </c>
      <c r="L430" s="135"/>
      <c r="M430" s="135"/>
      <c r="N430" s="135"/>
      <c r="O430" s="135"/>
      <c r="P430" s="135"/>
      <c r="Q430" s="135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</row>
    <row r="431" spans="1:53" x14ac:dyDescent="0.25">
      <c r="A431" s="323" t="s">
        <v>307</v>
      </c>
      <c r="B431" s="311" t="s">
        <v>478</v>
      </c>
      <c r="C431" s="177" t="s">
        <v>12</v>
      </c>
      <c r="D431" s="209">
        <v>0</v>
      </c>
      <c r="E431" s="355">
        <v>0</v>
      </c>
      <c r="F431" s="211">
        <v>278</v>
      </c>
      <c r="G431" s="208">
        <v>276.89999999999998</v>
      </c>
      <c r="H431" s="269">
        <v>0</v>
      </c>
      <c r="I431" s="211">
        <v>0</v>
      </c>
      <c r="J431" s="384">
        <v>0</v>
      </c>
      <c r="L431" s="135"/>
      <c r="M431" s="135"/>
      <c r="N431" s="135"/>
      <c r="O431" s="135"/>
      <c r="P431" s="135"/>
      <c r="Q431" s="135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</row>
    <row r="432" spans="1:53" x14ac:dyDescent="0.25">
      <c r="A432" s="323" t="s">
        <v>307</v>
      </c>
      <c r="B432" s="311" t="s">
        <v>479</v>
      </c>
      <c r="C432" s="177" t="s">
        <v>13</v>
      </c>
      <c r="D432" s="209">
        <v>0</v>
      </c>
      <c r="E432" s="355">
        <v>0</v>
      </c>
      <c r="F432" s="211">
        <v>16</v>
      </c>
      <c r="G432" s="208">
        <v>15.81</v>
      </c>
      <c r="H432" s="269">
        <v>0</v>
      </c>
      <c r="I432" s="211">
        <v>0</v>
      </c>
      <c r="J432" s="384">
        <v>0</v>
      </c>
      <c r="L432" s="135"/>
      <c r="M432" s="135"/>
      <c r="N432" s="135"/>
      <c r="O432" s="135"/>
      <c r="P432" s="135"/>
      <c r="Q432" s="135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</row>
    <row r="433" spans="1:53" x14ac:dyDescent="0.25">
      <c r="A433" s="323" t="s">
        <v>307</v>
      </c>
      <c r="B433" s="311" t="s">
        <v>480</v>
      </c>
      <c r="C433" s="177" t="s">
        <v>14</v>
      </c>
      <c r="D433" s="209">
        <v>0</v>
      </c>
      <c r="E433" s="355">
        <v>0</v>
      </c>
      <c r="F433" s="211">
        <v>60</v>
      </c>
      <c r="G433" s="208">
        <v>59.33</v>
      </c>
      <c r="H433" s="269">
        <v>0</v>
      </c>
      <c r="I433" s="211">
        <v>0</v>
      </c>
      <c r="J433" s="384">
        <v>0</v>
      </c>
      <c r="L433" s="135"/>
      <c r="M433" s="135"/>
      <c r="N433" s="135"/>
      <c r="O433" s="135"/>
      <c r="P433" s="135"/>
      <c r="Q433" s="135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</row>
    <row r="434" spans="1:53" x14ac:dyDescent="0.25">
      <c r="A434" s="323" t="s">
        <v>307</v>
      </c>
      <c r="B434" s="311" t="s">
        <v>481</v>
      </c>
      <c r="C434" s="177" t="s">
        <v>15</v>
      </c>
      <c r="D434" s="209">
        <v>0</v>
      </c>
      <c r="E434" s="355">
        <v>0</v>
      </c>
      <c r="F434" s="211">
        <v>20</v>
      </c>
      <c r="G434" s="208">
        <v>19.75</v>
      </c>
      <c r="H434" s="269">
        <v>0</v>
      </c>
      <c r="I434" s="211">
        <v>0</v>
      </c>
      <c r="J434" s="384">
        <v>0</v>
      </c>
      <c r="L434" s="135"/>
      <c r="M434" s="135"/>
      <c r="N434" s="135"/>
      <c r="O434" s="135"/>
      <c r="P434" s="135"/>
      <c r="Q434" s="135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</row>
    <row r="435" spans="1:53" x14ac:dyDescent="0.25">
      <c r="A435" s="323" t="s">
        <v>307</v>
      </c>
      <c r="B435" s="311" t="s">
        <v>482</v>
      </c>
      <c r="C435" s="177" t="s">
        <v>16</v>
      </c>
      <c r="D435" s="209">
        <v>0</v>
      </c>
      <c r="E435" s="355">
        <v>0</v>
      </c>
      <c r="F435" s="211">
        <v>90</v>
      </c>
      <c r="G435" s="208">
        <v>98.02</v>
      </c>
      <c r="H435" s="269">
        <v>0</v>
      </c>
      <c r="I435" s="211">
        <v>0</v>
      </c>
      <c r="J435" s="384">
        <v>0</v>
      </c>
      <c r="L435" s="135"/>
      <c r="M435" s="135"/>
      <c r="N435" s="135"/>
      <c r="O435" s="135"/>
      <c r="P435" s="135"/>
      <c r="Q435" s="135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</row>
    <row r="436" spans="1:53" ht="16.5" thickBot="1" x14ac:dyDescent="0.3">
      <c r="A436" s="228" t="s">
        <v>307</v>
      </c>
      <c r="B436" s="224" t="s">
        <v>483</v>
      </c>
      <c r="C436" s="203" t="s">
        <v>71</v>
      </c>
      <c r="D436" s="205">
        <v>0</v>
      </c>
      <c r="E436" s="340">
        <v>0</v>
      </c>
      <c r="F436" s="212">
        <v>23</v>
      </c>
      <c r="G436" s="187">
        <v>23.22</v>
      </c>
      <c r="H436" s="270">
        <v>0</v>
      </c>
      <c r="I436" s="212">
        <v>0</v>
      </c>
      <c r="J436" s="381">
        <v>0</v>
      </c>
      <c r="L436" s="135"/>
      <c r="M436" s="135"/>
      <c r="N436" s="135"/>
      <c r="O436" s="135"/>
      <c r="P436" s="135"/>
      <c r="Q436" s="135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</row>
    <row r="437" spans="1:53" s="242" customFormat="1" x14ac:dyDescent="0.25">
      <c r="A437" s="237"/>
      <c r="B437" s="296" t="s">
        <v>484</v>
      </c>
      <c r="C437" s="245" t="s">
        <v>321</v>
      </c>
      <c r="D437" s="239">
        <f>SUM(D438:D449)</f>
        <v>0</v>
      </c>
      <c r="E437" s="290">
        <f>SUM(E438:E449)</f>
        <v>0</v>
      </c>
      <c r="F437" s="244">
        <f>SUM(F438:F461)</f>
        <v>20150</v>
      </c>
      <c r="G437" s="289">
        <f>SUM(G438:G461)</f>
        <v>20149.93</v>
      </c>
      <c r="H437" s="272">
        <f>SUM(H438:H461)</f>
        <v>0</v>
      </c>
      <c r="I437" s="244">
        <f>SUM(I438:I461)</f>
        <v>0</v>
      </c>
      <c r="J437" s="292">
        <f>SUM(J438:J461)</f>
        <v>0</v>
      </c>
      <c r="K437" s="240"/>
      <c r="L437" s="141"/>
      <c r="M437" s="141"/>
      <c r="N437" s="141"/>
      <c r="O437" s="141"/>
      <c r="P437" s="141"/>
      <c r="Q437" s="141"/>
      <c r="R437" s="241"/>
      <c r="S437" s="241"/>
      <c r="T437" s="241"/>
      <c r="U437" s="241"/>
      <c r="V437" s="241"/>
      <c r="W437" s="241"/>
      <c r="X437" s="241"/>
      <c r="Y437" s="241"/>
      <c r="Z437" s="241"/>
      <c r="AA437" s="241"/>
      <c r="AB437" s="241"/>
      <c r="AC437" s="241"/>
      <c r="AD437" s="241"/>
      <c r="AE437" s="241"/>
      <c r="AF437" s="241"/>
      <c r="AG437" s="241"/>
      <c r="AH437" s="241"/>
      <c r="AI437" s="241"/>
      <c r="AJ437" s="241"/>
      <c r="AK437" s="241"/>
      <c r="AL437" s="241"/>
      <c r="AM437" s="241"/>
      <c r="AN437" s="241"/>
      <c r="AO437" s="241"/>
      <c r="AP437" s="241"/>
      <c r="AQ437" s="241"/>
      <c r="AR437" s="241"/>
      <c r="AS437" s="241"/>
      <c r="AT437" s="241"/>
      <c r="AU437" s="241"/>
      <c r="AV437" s="241"/>
      <c r="AW437" s="241"/>
      <c r="AX437" s="241"/>
      <c r="AY437" s="241"/>
      <c r="AZ437" s="241"/>
      <c r="BA437" s="241"/>
    </row>
    <row r="438" spans="1:53" x14ac:dyDescent="0.25">
      <c r="A438" s="323" t="s">
        <v>439</v>
      </c>
      <c r="B438" s="311" t="s">
        <v>464</v>
      </c>
      <c r="C438" s="174" t="s">
        <v>74</v>
      </c>
      <c r="D438" s="207">
        <v>0</v>
      </c>
      <c r="E438" s="354">
        <v>0</v>
      </c>
      <c r="F438" s="210">
        <v>6523</v>
      </c>
      <c r="G438" s="206">
        <v>6522.5</v>
      </c>
      <c r="H438" s="268">
        <v>0</v>
      </c>
      <c r="I438" s="210">
        <v>0</v>
      </c>
      <c r="J438" s="383">
        <v>0</v>
      </c>
      <c r="L438" s="135"/>
      <c r="M438" s="135"/>
      <c r="N438" s="135"/>
      <c r="O438" s="135"/>
      <c r="P438" s="135"/>
      <c r="Q438" s="135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</row>
    <row r="439" spans="1:53" x14ac:dyDescent="0.25">
      <c r="A439" s="323" t="s">
        <v>439</v>
      </c>
      <c r="B439" s="311" t="s">
        <v>465</v>
      </c>
      <c r="C439" s="177" t="s">
        <v>423</v>
      </c>
      <c r="D439" s="207">
        <v>0</v>
      </c>
      <c r="E439" s="354">
        <v>0</v>
      </c>
      <c r="F439" s="210">
        <v>137</v>
      </c>
      <c r="G439" s="206">
        <v>136.58000000000001</v>
      </c>
      <c r="H439" s="268">
        <v>0</v>
      </c>
      <c r="I439" s="210">
        <v>0</v>
      </c>
      <c r="J439" s="383">
        <v>0</v>
      </c>
      <c r="L439" s="135"/>
      <c r="M439" s="135"/>
      <c r="N439" s="135"/>
      <c r="O439" s="135"/>
      <c r="P439" s="135"/>
      <c r="Q439" s="135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</row>
    <row r="440" spans="1:53" x14ac:dyDescent="0.25">
      <c r="A440" s="323" t="s">
        <v>439</v>
      </c>
      <c r="B440" s="311" t="s">
        <v>466</v>
      </c>
      <c r="C440" s="177" t="s">
        <v>10</v>
      </c>
      <c r="D440" s="207">
        <v>0</v>
      </c>
      <c r="E440" s="354">
        <v>0</v>
      </c>
      <c r="F440" s="210">
        <v>516</v>
      </c>
      <c r="G440" s="206">
        <v>515.66</v>
      </c>
      <c r="H440" s="268">
        <v>0</v>
      </c>
      <c r="I440" s="210">
        <v>0</v>
      </c>
      <c r="J440" s="383">
        <v>0</v>
      </c>
      <c r="L440" s="135"/>
      <c r="M440" s="135"/>
      <c r="N440" s="135"/>
      <c r="O440" s="135"/>
      <c r="P440" s="135"/>
      <c r="Q440" s="135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</row>
    <row r="441" spans="1:53" x14ac:dyDescent="0.25">
      <c r="A441" s="323" t="s">
        <v>439</v>
      </c>
      <c r="B441" s="311" t="s">
        <v>467</v>
      </c>
      <c r="C441" s="177" t="s">
        <v>11</v>
      </c>
      <c r="D441" s="209">
        <v>0</v>
      </c>
      <c r="E441" s="355">
        <v>0</v>
      </c>
      <c r="F441" s="211">
        <v>91</v>
      </c>
      <c r="G441" s="208">
        <v>91.27</v>
      </c>
      <c r="H441" s="269">
        <v>0</v>
      </c>
      <c r="I441" s="211">
        <v>0</v>
      </c>
      <c r="J441" s="384">
        <v>0</v>
      </c>
      <c r="L441" s="135"/>
      <c r="M441" s="135"/>
      <c r="N441" s="135"/>
      <c r="O441" s="135"/>
      <c r="P441" s="135"/>
      <c r="Q441" s="135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</row>
    <row r="442" spans="1:53" x14ac:dyDescent="0.25">
      <c r="A442" s="323" t="s">
        <v>439</v>
      </c>
      <c r="B442" s="311" t="s">
        <v>468</v>
      </c>
      <c r="C442" s="177" t="s">
        <v>12</v>
      </c>
      <c r="D442" s="209">
        <v>0</v>
      </c>
      <c r="E442" s="355">
        <v>0</v>
      </c>
      <c r="F442" s="211">
        <v>913</v>
      </c>
      <c r="G442" s="208">
        <v>913.15</v>
      </c>
      <c r="H442" s="269">
        <v>0</v>
      </c>
      <c r="I442" s="211">
        <v>0</v>
      </c>
      <c r="J442" s="384">
        <v>0</v>
      </c>
      <c r="L442" s="135"/>
      <c r="M442" s="135"/>
      <c r="N442" s="135"/>
      <c r="O442" s="135"/>
      <c r="P442" s="135"/>
      <c r="Q442" s="135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</row>
    <row r="443" spans="1:53" x14ac:dyDescent="0.25">
      <c r="A443" s="323" t="s">
        <v>439</v>
      </c>
      <c r="B443" s="311" t="s">
        <v>469</v>
      </c>
      <c r="C443" s="177" t="s">
        <v>13</v>
      </c>
      <c r="D443" s="209">
        <v>0</v>
      </c>
      <c r="E443" s="355">
        <v>0</v>
      </c>
      <c r="F443" s="211">
        <v>52</v>
      </c>
      <c r="G443" s="208">
        <v>52.14</v>
      </c>
      <c r="H443" s="269">
        <v>0</v>
      </c>
      <c r="I443" s="211">
        <v>0</v>
      </c>
      <c r="J443" s="384">
        <v>0</v>
      </c>
      <c r="L443" s="135"/>
      <c r="M443" s="135"/>
      <c r="N443" s="135"/>
      <c r="O443" s="135"/>
      <c r="P443" s="135"/>
      <c r="Q443" s="135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</row>
    <row r="444" spans="1:53" x14ac:dyDescent="0.25">
      <c r="A444" s="323" t="s">
        <v>439</v>
      </c>
      <c r="B444" s="311" t="s">
        <v>470</v>
      </c>
      <c r="C444" s="177" t="s">
        <v>14</v>
      </c>
      <c r="D444" s="209">
        <v>0</v>
      </c>
      <c r="E444" s="355">
        <v>0</v>
      </c>
      <c r="F444" s="211">
        <v>196</v>
      </c>
      <c r="G444" s="208">
        <v>195.67</v>
      </c>
      <c r="H444" s="269">
        <v>0</v>
      </c>
      <c r="I444" s="211">
        <v>0</v>
      </c>
      <c r="J444" s="384">
        <v>0</v>
      </c>
      <c r="L444" s="135"/>
      <c r="M444" s="135"/>
      <c r="N444" s="135"/>
      <c r="O444" s="135"/>
      <c r="P444" s="135"/>
      <c r="Q444" s="135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</row>
    <row r="445" spans="1:53" x14ac:dyDescent="0.25">
      <c r="A445" s="323" t="s">
        <v>439</v>
      </c>
      <c r="B445" s="311" t="s">
        <v>471</v>
      </c>
      <c r="C445" s="177" t="s">
        <v>15</v>
      </c>
      <c r="D445" s="209">
        <v>0</v>
      </c>
      <c r="E445" s="355">
        <v>0</v>
      </c>
      <c r="F445" s="211">
        <v>65</v>
      </c>
      <c r="G445" s="208">
        <v>65.16</v>
      </c>
      <c r="H445" s="269">
        <v>0</v>
      </c>
      <c r="I445" s="211">
        <v>0</v>
      </c>
      <c r="J445" s="384">
        <v>0</v>
      </c>
      <c r="L445" s="135"/>
      <c r="M445" s="135"/>
      <c r="N445" s="135"/>
      <c r="O445" s="135"/>
      <c r="P445" s="135"/>
      <c r="Q445" s="135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</row>
    <row r="446" spans="1:53" x14ac:dyDescent="0.25">
      <c r="A446" s="323" t="s">
        <v>439</v>
      </c>
      <c r="B446" s="311" t="s">
        <v>472</v>
      </c>
      <c r="C446" s="177" t="s">
        <v>16</v>
      </c>
      <c r="D446" s="209">
        <v>0</v>
      </c>
      <c r="E446" s="355">
        <v>0</v>
      </c>
      <c r="F446" s="211">
        <v>310</v>
      </c>
      <c r="G446" s="208">
        <v>309.79000000000002</v>
      </c>
      <c r="H446" s="269">
        <v>0</v>
      </c>
      <c r="I446" s="211">
        <v>0</v>
      </c>
      <c r="J446" s="384">
        <v>0</v>
      </c>
      <c r="L446" s="135"/>
      <c r="M446" s="135"/>
      <c r="N446" s="135"/>
      <c r="O446" s="135"/>
      <c r="P446" s="135"/>
      <c r="Q446" s="135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</row>
    <row r="447" spans="1:53" x14ac:dyDescent="0.25">
      <c r="A447" s="323" t="s">
        <v>439</v>
      </c>
      <c r="B447" s="311" t="s">
        <v>485</v>
      </c>
      <c r="C447" s="177" t="s">
        <v>324</v>
      </c>
      <c r="D447" s="209">
        <v>0</v>
      </c>
      <c r="E447" s="355">
        <v>0</v>
      </c>
      <c r="F447" s="211">
        <v>738</v>
      </c>
      <c r="G447" s="208">
        <v>738.31</v>
      </c>
      <c r="H447" s="269">
        <v>0</v>
      </c>
      <c r="I447" s="211">
        <v>0</v>
      </c>
      <c r="J447" s="384">
        <v>0</v>
      </c>
      <c r="L447" s="135"/>
      <c r="M447" s="135"/>
      <c r="N447" s="135"/>
      <c r="O447" s="135"/>
      <c r="P447" s="135"/>
      <c r="Q447" s="135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</row>
    <row r="448" spans="1:53" x14ac:dyDescent="0.25">
      <c r="A448" s="323" t="s">
        <v>439</v>
      </c>
      <c r="B448" s="311" t="s">
        <v>486</v>
      </c>
      <c r="C448" s="177" t="s">
        <v>427</v>
      </c>
      <c r="D448" s="209">
        <v>0</v>
      </c>
      <c r="E448" s="355">
        <v>0</v>
      </c>
      <c r="F448" s="211">
        <v>385</v>
      </c>
      <c r="G448" s="208">
        <v>385.35</v>
      </c>
      <c r="H448" s="269">
        <v>0</v>
      </c>
      <c r="I448" s="211">
        <v>0</v>
      </c>
      <c r="J448" s="384">
        <v>0</v>
      </c>
      <c r="L448" s="135"/>
      <c r="M448" s="135"/>
      <c r="N448" s="135"/>
      <c r="O448" s="135"/>
      <c r="P448" s="135"/>
      <c r="Q448" s="135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</row>
    <row r="449" spans="1:53" x14ac:dyDescent="0.25">
      <c r="A449" s="153" t="s">
        <v>439</v>
      </c>
      <c r="B449" s="223" t="s">
        <v>473</v>
      </c>
      <c r="C449" s="177" t="s">
        <v>71</v>
      </c>
      <c r="D449" s="157">
        <v>0</v>
      </c>
      <c r="E449" s="348">
        <v>0</v>
      </c>
      <c r="F449" s="178">
        <v>149</v>
      </c>
      <c r="G449" s="294">
        <v>149.4</v>
      </c>
      <c r="H449" s="260">
        <v>0</v>
      </c>
      <c r="I449" s="178">
        <v>0</v>
      </c>
      <c r="J449" s="373">
        <v>0</v>
      </c>
      <c r="L449" s="135"/>
      <c r="M449" s="135"/>
      <c r="N449" s="135"/>
      <c r="O449" s="135"/>
      <c r="P449" s="135"/>
      <c r="Q449" s="135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</row>
    <row r="450" spans="1:53" x14ac:dyDescent="0.25">
      <c r="A450" s="323" t="s">
        <v>439</v>
      </c>
      <c r="B450" s="311" t="s">
        <v>474</v>
      </c>
      <c r="C450" s="174" t="s">
        <v>74</v>
      </c>
      <c r="D450" s="207">
        <v>0</v>
      </c>
      <c r="E450" s="354">
        <v>0</v>
      </c>
      <c r="F450" s="210">
        <v>6523</v>
      </c>
      <c r="G450" s="206">
        <v>6522.49</v>
      </c>
      <c r="H450" s="268">
        <v>0</v>
      </c>
      <c r="I450" s="210">
        <v>0</v>
      </c>
      <c r="J450" s="383">
        <v>0</v>
      </c>
      <c r="L450" s="135"/>
      <c r="M450" s="135"/>
      <c r="N450" s="135"/>
      <c r="O450" s="135"/>
      <c r="P450" s="135"/>
      <c r="Q450" s="135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</row>
    <row r="451" spans="1:53" x14ac:dyDescent="0.25">
      <c r="A451" s="323" t="s">
        <v>439</v>
      </c>
      <c r="B451" s="311" t="s">
        <v>475</v>
      </c>
      <c r="C451" s="177" t="s">
        <v>423</v>
      </c>
      <c r="D451" s="207">
        <v>0</v>
      </c>
      <c r="E451" s="354">
        <v>0</v>
      </c>
      <c r="F451" s="210">
        <v>137</v>
      </c>
      <c r="G451" s="206">
        <v>136.58000000000001</v>
      </c>
      <c r="H451" s="268">
        <v>0</v>
      </c>
      <c r="I451" s="210">
        <v>0</v>
      </c>
      <c r="J451" s="383">
        <v>0</v>
      </c>
      <c r="L451" s="135"/>
      <c r="M451" s="135"/>
      <c r="N451" s="135"/>
      <c r="O451" s="135"/>
      <c r="P451" s="135"/>
      <c r="Q451" s="135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</row>
    <row r="452" spans="1:53" x14ac:dyDescent="0.25">
      <c r="A452" s="323" t="s">
        <v>439</v>
      </c>
      <c r="B452" s="311" t="s">
        <v>476</v>
      </c>
      <c r="C452" s="177" t="s">
        <v>10</v>
      </c>
      <c r="D452" s="207">
        <v>0</v>
      </c>
      <c r="E452" s="354">
        <v>0</v>
      </c>
      <c r="F452" s="210">
        <v>516</v>
      </c>
      <c r="G452" s="208">
        <v>515.66</v>
      </c>
      <c r="H452" s="269">
        <v>0</v>
      </c>
      <c r="I452" s="211">
        <v>0</v>
      </c>
      <c r="J452" s="384">
        <v>0</v>
      </c>
      <c r="L452" s="135"/>
      <c r="M452" s="135"/>
      <c r="N452" s="135"/>
      <c r="O452" s="135"/>
      <c r="P452" s="135"/>
      <c r="Q452" s="135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</row>
    <row r="453" spans="1:53" x14ac:dyDescent="0.25">
      <c r="A453" s="323" t="s">
        <v>439</v>
      </c>
      <c r="B453" s="311" t="s">
        <v>477</v>
      </c>
      <c r="C453" s="177" t="s">
        <v>11</v>
      </c>
      <c r="D453" s="209">
        <v>0</v>
      </c>
      <c r="E453" s="355">
        <v>0</v>
      </c>
      <c r="F453" s="211">
        <v>91</v>
      </c>
      <c r="G453" s="208">
        <v>91.28</v>
      </c>
      <c r="H453" s="269">
        <v>0</v>
      </c>
      <c r="I453" s="211">
        <v>0</v>
      </c>
      <c r="J453" s="384">
        <v>0</v>
      </c>
      <c r="L453" s="135"/>
      <c r="M453" s="135"/>
      <c r="N453" s="135"/>
      <c r="O453" s="135"/>
      <c r="P453" s="135"/>
      <c r="Q453" s="135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</row>
    <row r="454" spans="1:53" x14ac:dyDescent="0.25">
      <c r="A454" s="323" t="s">
        <v>439</v>
      </c>
      <c r="B454" s="311" t="s">
        <v>478</v>
      </c>
      <c r="C454" s="177" t="s">
        <v>12</v>
      </c>
      <c r="D454" s="209">
        <v>0</v>
      </c>
      <c r="E454" s="355">
        <v>0</v>
      </c>
      <c r="F454" s="211">
        <v>913</v>
      </c>
      <c r="G454" s="208">
        <v>913.13</v>
      </c>
      <c r="H454" s="269">
        <v>0</v>
      </c>
      <c r="I454" s="211">
        <v>0</v>
      </c>
      <c r="J454" s="384">
        <v>0</v>
      </c>
      <c r="L454" s="135"/>
      <c r="M454" s="135"/>
      <c r="N454" s="135"/>
      <c r="O454" s="135"/>
      <c r="P454" s="135"/>
      <c r="Q454" s="135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</row>
    <row r="455" spans="1:53" x14ac:dyDescent="0.25">
      <c r="A455" s="323" t="s">
        <v>439</v>
      </c>
      <c r="B455" s="311" t="s">
        <v>479</v>
      </c>
      <c r="C455" s="177" t="s">
        <v>13</v>
      </c>
      <c r="D455" s="209">
        <v>0</v>
      </c>
      <c r="E455" s="355">
        <v>0</v>
      </c>
      <c r="F455" s="211">
        <v>52</v>
      </c>
      <c r="G455" s="208">
        <v>52.14</v>
      </c>
      <c r="H455" s="269">
        <v>0</v>
      </c>
      <c r="I455" s="211">
        <v>0</v>
      </c>
      <c r="J455" s="384">
        <v>0</v>
      </c>
      <c r="L455" s="135"/>
      <c r="M455" s="135"/>
      <c r="N455" s="135"/>
      <c r="O455" s="135"/>
      <c r="P455" s="135"/>
      <c r="Q455" s="135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</row>
    <row r="456" spans="1:53" x14ac:dyDescent="0.25">
      <c r="A456" s="323" t="s">
        <v>439</v>
      </c>
      <c r="B456" s="311" t="s">
        <v>480</v>
      </c>
      <c r="C456" s="177" t="s">
        <v>14</v>
      </c>
      <c r="D456" s="209">
        <v>0</v>
      </c>
      <c r="E456" s="355">
        <v>0</v>
      </c>
      <c r="F456" s="211">
        <v>196</v>
      </c>
      <c r="G456" s="208">
        <v>195.65</v>
      </c>
      <c r="H456" s="269">
        <v>0</v>
      </c>
      <c r="I456" s="211">
        <v>0</v>
      </c>
      <c r="J456" s="384">
        <v>0</v>
      </c>
      <c r="L456" s="135"/>
      <c r="M456" s="135"/>
      <c r="N456" s="135"/>
      <c r="O456" s="135"/>
      <c r="P456" s="135"/>
      <c r="Q456" s="135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</row>
    <row r="457" spans="1:53" x14ac:dyDescent="0.25">
      <c r="A457" s="323" t="s">
        <v>439</v>
      </c>
      <c r="B457" s="311" t="s">
        <v>481</v>
      </c>
      <c r="C457" s="177" t="s">
        <v>15</v>
      </c>
      <c r="D457" s="209">
        <v>0</v>
      </c>
      <c r="E457" s="355">
        <v>0</v>
      </c>
      <c r="F457" s="211">
        <v>65</v>
      </c>
      <c r="G457" s="208">
        <v>65.17</v>
      </c>
      <c r="H457" s="269">
        <v>0</v>
      </c>
      <c r="I457" s="211">
        <v>0</v>
      </c>
      <c r="J457" s="384">
        <v>0</v>
      </c>
      <c r="L457" s="135"/>
      <c r="M457" s="135"/>
      <c r="N457" s="135"/>
      <c r="O457" s="135"/>
      <c r="P457" s="135"/>
      <c r="Q457" s="135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</row>
    <row r="458" spans="1:53" x14ac:dyDescent="0.25">
      <c r="A458" s="323" t="s">
        <v>439</v>
      </c>
      <c r="B458" s="311" t="s">
        <v>482</v>
      </c>
      <c r="C458" s="177" t="s">
        <v>16</v>
      </c>
      <c r="D458" s="209">
        <v>0</v>
      </c>
      <c r="E458" s="355">
        <v>0</v>
      </c>
      <c r="F458" s="211">
        <v>310</v>
      </c>
      <c r="G458" s="208">
        <v>309.8</v>
      </c>
      <c r="H458" s="269">
        <v>0</v>
      </c>
      <c r="I458" s="211">
        <v>0</v>
      </c>
      <c r="J458" s="384">
        <v>0</v>
      </c>
      <c r="L458" s="135"/>
      <c r="M458" s="135"/>
      <c r="N458" s="135"/>
      <c r="O458" s="135"/>
      <c r="P458" s="135"/>
      <c r="Q458" s="135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</row>
    <row r="459" spans="1:53" x14ac:dyDescent="0.25">
      <c r="A459" s="323" t="s">
        <v>439</v>
      </c>
      <c r="B459" s="311" t="s">
        <v>487</v>
      </c>
      <c r="C459" s="177" t="s">
        <v>324</v>
      </c>
      <c r="D459" s="209">
        <v>0</v>
      </c>
      <c r="E459" s="355">
        <v>0</v>
      </c>
      <c r="F459" s="211">
        <v>738</v>
      </c>
      <c r="G459" s="208">
        <v>738.31</v>
      </c>
      <c r="H459" s="269">
        <v>0</v>
      </c>
      <c r="I459" s="211">
        <v>0</v>
      </c>
      <c r="J459" s="384">
        <v>0</v>
      </c>
      <c r="L459" s="135"/>
      <c r="M459" s="135"/>
      <c r="N459" s="135"/>
      <c r="O459" s="135"/>
      <c r="P459" s="135"/>
      <c r="Q459" s="135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</row>
    <row r="460" spans="1:53" x14ac:dyDescent="0.25">
      <c r="A460" s="323" t="s">
        <v>439</v>
      </c>
      <c r="B460" s="311" t="s">
        <v>488</v>
      </c>
      <c r="C460" s="177" t="s">
        <v>427</v>
      </c>
      <c r="D460" s="209">
        <v>0</v>
      </c>
      <c r="E460" s="355">
        <v>0</v>
      </c>
      <c r="F460" s="211">
        <v>385</v>
      </c>
      <c r="G460" s="294">
        <v>385.35</v>
      </c>
      <c r="H460" s="260">
        <v>0</v>
      </c>
      <c r="I460" s="178">
        <v>0</v>
      </c>
      <c r="J460" s="373">
        <v>0</v>
      </c>
      <c r="L460" s="135"/>
      <c r="M460" s="135"/>
      <c r="N460" s="135"/>
      <c r="O460" s="135"/>
      <c r="P460" s="135"/>
      <c r="Q460" s="135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</row>
    <row r="461" spans="1:53" ht="16.5" thickBot="1" x14ac:dyDescent="0.3">
      <c r="A461" s="228" t="s">
        <v>439</v>
      </c>
      <c r="B461" s="224" t="s">
        <v>483</v>
      </c>
      <c r="C461" s="203" t="s">
        <v>71</v>
      </c>
      <c r="D461" s="205">
        <v>0</v>
      </c>
      <c r="E461" s="340">
        <v>0</v>
      </c>
      <c r="F461" s="212">
        <v>149</v>
      </c>
      <c r="G461" s="187">
        <v>149.38999999999999</v>
      </c>
      <c r="H461" s="270">
        <v>0</v>
      </c>
      <c r="I461" s="212">
        <v>0</v>
      </c>
      <c r="J461" s="381">
        <v>0</v>
      </c>
      <c r="L461" s="135"/>
      <c r="M461" s="135"/>
      <c r="N461" s="135"/>
      <c r="O461" s="135"/>
      <c r="P461" s="135"/>
      <c r="Q461" s="135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</row>
    <row r="462" spans="1:53" s="242" customFormat="1" x14ac:dyDescent="0.25">
      <c r="A462" s="237"/>
      <c r="B462" s="296" t="s">
        <v>484</v>
      </c>
      <c r="C462" s="245" t="s">
        <v>321</v>
      </c>
      <c r="D462" s="239">
        <f>SUM(D463:D474)</f>
        <v>0</v>
      </c>
      <c r="E462" s="290">
        <f>SUM(E463:E474)</f>
        <v>0</v>
      </c>
      <c r="F462" s="244">
        <f>SUM(F463:F486)</f>
        <v>5019</v>
      </c>
      <c r="G462" s="289">
        <f>SUM(G463:G486)</f>
        <v>5019.260000000002</v>
      </c>
      <c r="H462" s="272">
        <f>SUM(H463:H486)</f>
        <v>0</v>
      </c>
      <c r="I462" s="244">
        <f>SUM(I463:I486)</f>
        <v>0</v>
      </c>
      <c r="J462" s="292">
        <f>SUM(J463:J486)</f>
        <v>0</v>
      </c>
      <c r="K462" s="240"/>
      <c r="L462" s="141"/>
      <c r="M462" s="141"/>
      <c r="N462" s="141"/>
      <c r="O462" s="141"/>
      <c r="P462" s="141"/>
      <c r="Q462" s="141"/>
      <c r="R462" s="241"/>
      <c r="S462" s="241"/>
      <c r="T462" s="241"/>
      <c r="U462" s="241"/>
      <c r="V462" s="241"/>
      <c r="W462" s="241"/>
      <c r="X462" s="241"/>
      <c r="Y462" s="241"/>
      <c r="Z462" s="241"/>
      <c r="AA462" s="241"/>
      <c r="AB462" s="241"/>
      <c r="AC462" s="241"/>
      <c r="AD462" s="241"/>
      <c r="AE462" s="241"/>
      <c r="AF462" s="241"/>
      <c r="AG462" s="241"/>
      <c r="AH462" s="241"/>
      <c r="AI462" s="241"/>
      <c r="AJ462" s="241"/>
      <c r="AK462" s="241"/>
      <c r="AL462" s="241"/>
      <c r="AM462" s="241"/>
      <c r="AN462" s="241"/>
      <c r="AO462" s="241"/>
      <c r="AP462" s="241"/>
      <c r="AQ462" s="241"/>
      <c r="AR462" s="241"/>
      <c r="AS462" s="241"/>
      <c r="AT462" s="241"/>
      <c r="AU462" s="241"/>
      <c r="AV462" s="241"/>
      <c r="AW462" s="241"/>
      <c r="AX462" s="241"/>
      <c r="AY462" s="241"/>
      <c r="AZ462" s="241"/>
      <c r="BA462" s="241"/>
    </row>
    <row r="463" spans="1:53" x14ac:dyDescent="0.25">
      <c r="A463" s="323" t="s">
        <v>440</v>
      </c>
      <c r="B463" s="311" t="s">
        <v>464</v>
      </c>
      <c r="C463" s="174" t="s">
        <v>74</v>
      </c>
      <c r="D463" s="207">
        <v>0</v>
      </c>
      <c r="E463" s="354">
        <v>0</v>
      </c>
      <c r="F463" s="210">
        <v>1686</v>
      </c>
      <c r="G463" s="206">
        <v>1685.5</v>
      </c>
      <c r="H463" s="268">
        <v>0</v>
      </c>
      <c r="I463" s="210">
        <v>0</v>
      </c>
      <c r="J463" s="383">
        <v>0</v>
      </c>
      <c r="L463" s="135"/>
      <c r="M463" s="135"/>
      <c r="N463" s="135"/>
      <c r="O463" s="135"/>
      <c r="P463" s="135"/>
      <c r="Q463" s="135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</row>
    <row r="464" spans="1:53" x14ac:dyDescent="0.25">
      <c r="A464" s="323" t="s">
        <v>440</v>
      </c>
      <c r="B464" s="311" t="s">
        <v>465</v>
      </c>
      <c r="C464" s="177" t="s">
        <v>423</v>
      </c>
      <c r="D464" s="207">
        <v>0</v>
      </c>
      <c r="E464" s="354">
        <v>0</v>
      </c>
      <c r="F464" s="210">
        <v>33</v>
      </c>
      <c r="G464" s="206">
        <v>33.25</v>
      </c>
      <c r="H464" s="268">
        <v>0</v>
      </c>
      <c r="I464" s="210">
        <v>0</v>
      </c>
      <c r="J464" s="383">
        <v>0</v>
      </c>
      <c r="L464" s="135"/>
      <c r="M464" s="135"/>
      <c r="N464" s="135"/>
      <c r="O464" s="135"/>
      <c r="P464" s="135"/>
      <c r="Q464" s="135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</row>
    <row r="465" spans="1:53" x14ac:dyDescent="0.25">
      <c r="A465" s="323" t="s">
        <v>440</v>
      </c>
      <c r="B465" s="311" t="s">
        <v>466</v>
      </c>
      <c r="C465" s="177" t="s">
        <v>10</v>
      </c>
      <c r="D465" s="207">
        <v>0</v>
      </c>
      <c r="E465" s="354">
        <v>0</v>
      </c>
      <c r="F465" s="210">
        <v>135</v>
      </c>
      <c r="G465" s="206">
        <v>135.28</v>
      </c>
      <c r="H465" s="268">
        <v>0</v>
      </c>
      <c r="I465" s="210">
        <v>0</v>
      </c>
      <c r="J465" s="383">
        <v>0</v>
      </c>
      <c r="L465" s="135"/>
      <c r="M465" s="135"/>
      <c r="N465" s="135"/>
      <c r="O465" s="135"/>
      <c r="P465" s="135"/>
      <c r="Q465" s="135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</row>
    <row r="466" spans="1:53" x14ac:dyDescent="0.25">
      <c r="A466" s="323" t="s">
        <v>440</v>
      </c>
      <c r="B466" s="311" t="s">
        <v>467</v>
      </c>
      <c r="C466" s="177" t="s">
        <v>11</v>
      </c>
      <c r="D466" s="209">
        <v>0</v>
      </c>
      <c r="E466" s="355">
        <v>0</v>
      </c>
      <c r="F466" s="211">
        <v>24</v>
      </c>
      <c r="G466" s="208">
        <v>23.59</v>
      </c>
      <c r="H466" s="269">
        <v>0</v>
      </c>
      <c r="I466" s="211">
        <v>0</v>
      </c>
      <c r="J466" s="384">
        <v>0</v>
      </c>
      <c r="L466" s="135"/>
      <c r="M466" s="135"/>
      <c r="N466" s="135"/>
      <c r="O466" s="135"/>
      <c r="P466" s="135"/>
      <c r="Q466" s="135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</row>
    <row r="467" spans="1:53" x14ac:dyDescent="0.25">
      <c r="A467" s="323" t="s">
        <v>440</v>
      </c>
      <c r="B467" s="311" t="s">
        <v>468</v>
      </c>
      <c r="C467" s="177" t="s">
        <v>12</v>
      </c>
      <c r="D467" s="209">
        <v>0</v>
      </c>
      <c r="E467" s="355">
        <v>0</v>
      </c>
      <c r="F467" s="211">
        <v>236</v>
      </c>
      <c r="G467" s="208">
        <v>235.96</v>
      </c>
      <c r="H467" s="269">
        <v>0</v>
      </c>
      <c r="I467" s="211">
        <v>0</v>
      </c>
      <c r="J467" s="384">
        <v>0</v>
      </c>
      <c r="L467" s="135"/>
      <c r="M467" s="135"/>
      <c r="N467" s="135"/>
      <c r="O467" s="135"/>
      <c r="P467" s="135"/>
      <c r="Q467" s="135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</row>
    <row r="468" spans="1:53" x14ac:dyDescent="0.25">
      <c r="A468" s="323" t="s">
        <v>440</v>
      </c>
      <c r="B468" s="311" t="s">
        <v>469</v>
      </c>
      <c r="C468" s="177" t="s">
        <v>13</v>
      </c>
      <c r="D468" s="209">
        <v>0</v>
      </c>
      <c r="E468" s="355">
        <v>0</v>
      </c>
      <c r="F468" s="211">
        <v>13</v>
      </c>
      <c r="G468" s="208">
        <v>13.48</v>
      </c>
      <c r="H468" s="269">
        <v>0</v>
      </c>
      <c r="I468" s="211">
        <v>0</v>
      </c>
      <c r="J468" s="384">
        <v>0</v>
      </c>
      <c r="L468" s="135"/>
      <c r="M468" s="135"/>
      <c r="N468" s="135"/>
      <c r="O468" s="135"/>
      <c r="P468" s="135"/>
      <c r="Q468" s="135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</row>
    <row r="469" spans="1:53" x14ac:dyDescent="0.25">
      <c r="A469" s="323" t="s">
        <v>440</v>
      </c>
      <c r="B469" s="311" t="s">
        <v>470</v>
      </c>
      <c r="C469" s="177" t="s">
        <v>14</v>
      </c>
      <c r="D469" s="209">
        <v>0</v>
      </c>
      <c r="E469" s="355">
        <v>0</v>
      </c>
      <c r="F469" s="211">
        <v>51</v>
      </c>
      <c r="G469" s="208">
        <v>50.55</v>
      </c>
      <c r="H469" s="269">
        <v>0</v>
      </c>
      <c r="I469" s="211">
        <v>0</v>
      </c>
      <c r="J469" s="384">
        <v>0</v>
      </c>
      <c r="L469" s="135"/>
      <c r="M469" s="135"/>
      <c r="N469" s="135"/>
      <c r="O469" s="135"/>
      <c r="P469" s="135"/>
      <c r="Q469" s="135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</row>
    <row r="470" spans="1:53" x14ac:dyDescent="0.25">
      <c r="A470" s="323" t="s">
        <v>440</v>
      </c>
      <c r="B470" s="311" t="s">
        <v>471</v>
      </c>
      <c r="C470" s="177" t="s">
        <v>15</v>
      </c>
      <c r="D470" s="209">
        <v>0</v>
      </c>
      <c r="E470" s="355">
        <v>0</v>
      </c>
      <c r="F470" s="211">
        <v>17</v>
      </c>
      <c r="G470" s="208">
        <v>16.84</v>
      </c>
      <c r="H470" s="269">
        <v>0</v>
      </c>
      <c r="I470" s="211">
        <v>0</v>
      </c>
      <c r="J470" s="384">
        <v>0</v>
      </c>
      <c r="L470" s="135"/>
      <c r="M470" s="135"/>
      <c r="N470" s="135"/>
      <c r="O470" s="135"/>
      <c r="P470" s="135"/>
      <c r="Q470" s="135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</row>
    <row r="471" spans="1:53" x14ac:dyDescent="0.25">
      <c r="A471" s="323" t="s">
        <v>440</v>
      </c>
      <c r="B471" s="311" t="s">
        <v>472</v>
      </c>
      <c r="C471" s="177" t="s">
        <v>16</v>
      </c>
      <c r="D471" s="209">
        <v>0</v>
      </c>
      <c r="E471" s="355">
        <v>0</v>
      </c>
      <c r="F471" s="211">
        <v>80</v>
      </c>
      <c r="G471" s="208">
        <v>80.05</v>
      </c>
      <c r="H471" s="269">
        <v>0</v>
      </c>
      <c r="I471" s="211">
        <v>0</v>
      </c>
      <c r="J471" s="384">
        <v>0</v>
      </c>
      <c r="L471" s="135"/>
      <c r="M471" s="135"/>
      <c r="N471" s="135"/>
      <c r="O471" s="135"/>
      <c r="P471" s="135"/>
      <c r="Q471" s="135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</row>
    <row r="472" spans="1:53" x14ac:dyDescent="0.25">
      <c r="A472" s="323" t="s">
        <v>440</v>
      </c>
      <c r="B472" s="311" t="s">
        <v>485</v>
      </c>
      <c r="C472" s="177" t="s">
        <v>324</v>
      </c>
      <c r="D472" s="209">
        <v>0</v>
      </c>
      <c r="E472" s="355">
        <v>0</v>
      </c>
      <c r="F472" s="211">
        <v>130</v>
      </c>
      <c r="G472" s="208">
        <v>130.29</v>
      </c>
      <c r="H472" s="269">
        <v>0</v>
      </c>
      <c r="I472" s="211">
        <v>0</v>
      </c>
      <c r="J472" s="384">
        <v>0</v>
      </c>
      <c r="L472" s="135"/>
      <c r="M472" s="135"/>
      <c r="N472" s="135"/>
      <c r="O472" s="135"/>
      <c r="P472" s="135"/>
      <c r="Q472" s="135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</row>
    <row r="473" spans="1:53" x14ac:dyDescent="0.25">
      <c r="A473" s="323" t="s">
        <v>440</v>
      </c>
      <c r="B473" s="311" t="s">
        <v>486</v>
      </c>
      <c r="C473" s="177" t="s">
        <v>427</v>
      </c>
      <c r="D473" s="209">
        <v>0</v>
      </c>
      <c r="E473" s="355">
        <v>0</v>
      </c>
      <c r="F473" s="211">
        <v>68</v>
      </c>
      <c r="G473" s="208">
        <v>68</v>
      </c>
      <c r="H473" s="269">
        <v>0</v>
      </c>
      <c r="I473" s="211">
        <v>0</v>
      </c>
      <c r="J473" s="384">
        <v>0</v>
      </c>
      <c r="L473" s="135"/>
      <c r="M473" s="135"/>
      <c r="N473" s="135"/>
      <c r="O473" s="135"/>
      <c r="P473" s="135"/>
      <c r="Q473" s="135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</row>
    <row r="474" spans="1:53" x14ac:dyDescent="0.25">
      <c r="A474" s="153" t="s">
        <v>440</v>
      </c>
      <c r="B474" s="223" t="s">
        <v>473</v>
      </c>
      <c r="C474" s="177" t="s">
        <v>71</v>
      </c>
      <c r="D474" s="157">
        <v>0</v>
      </c>
      <c r="E474" s="348">
        <v>0</v>
      </c>
      <c r="F474" s="178">
        <v>37</v>
      </c>
      <c r="G474" s="294">
        <v>36.83</v>
      </c>
      <c r="H474" s="260">
        <v>0</v>
      </c>
      <c r="I474" s="178">
        <v>0</v>
      </c>
      <c r="J474" s="373">
        <v>0</v>
      </c>
      <c r="L474" s="135"/>
      <c r="M474" s="135"/>
      <c r="N474" s="135"/>
      <c r="O474" s="135"/>
      <c r="P474" s="135"/>
      <c r="Q474" s="135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</row>
    <row r="475" spans="1:53" x14ac:dyDescent="0.25">
      <c r="A475" s="323" t="s">
        <v>440</v>
      </c>
      <c r="B475" s="311" t="s">
        <v>474</v>
      </c>
      <c r="C475" s="174" t="s">
        <v>74</v>
      </c>
      <c r="D475" s="207">
        <v>0</v>
      </c>
      <c r="E475" s="354">
        <v>0</v>
      </c>
      <c r="F475" s="210">
        <v>1686</v>
      </c>
      <c r="G475" s="206">
        <v>1685.49</v>
      </c>
      <c r="H475" s="268">
        <v>0</v>
      </c>
      <c r="I475" s="210">
        <v>0</v>
      </c>
      <c r="J475" s="383">
        <v>0</v>
      </c>
      <c r="L475" s="135"/>
      <c r="M475" s="135"/>
      <c r="N475" s="135"/>
      <c r="O475" s="135"/>
      <c r="P475" s="135"/>
      <c r="Q475" s="135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</row>
    <row r="476" spans="1:53" x14ac:dyDescent="0.25">
      <c r="A476" s="323" t="s">
        <v>440</v>
      </c>
      <c r="B476" s="311" t="s">
        <v>475</v>
      </c>
      <c r="C476" s="177" t="s">
        <v>423</v>
      </c>
      <c r="D476" s="207">
        <v>0</v>
      </c>
      <c r="E476" s="354">
        <v>0</v>
      </c>
      <c r="F476" s="210">
        <v>33</v>
      </c>
      <c r="G476" s="206">
        <v>33.270000000000003</v>
      </c>
      <c r="H476" s="268">
        <v>0</v>
      </c>
      <c r="I476" s="210">
        <v>0</v>
      </c>
      <c r="J476" s="383">
        <v>0</v>
      </c>
      <c r="L476" s="135"/>
      <c r="M476" s="135"/>
      <c r="N476" s="135"/>
      <c r="O476" s="135"/>
      <c r="P476" s="135"/>
      <c r="Q476" s="135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</row>
    <row r="477" spans="1:53" x14ac:dyDescent="0.25">
      <c r="A477" s="323" t="s">
        <v>440</v>
      </c>
      <c r="B477" s="311" t="s">
        <v>476</v>
      </c>
      <c r="C477" s="177" t="s">
        <v>10</v>
      </c>
      <c r="D477" s="207">
        <v>0</v>
      </c>
      <c r="E477" s="354">
        <v>0</v>
      </c>
      <c r="F477" s="210">
        <v>135</v>
      </c>
      <c r="G477" s="208">
        <v>135.29</v>
      </c>
      <c r="H477" s="269">
        <v>0</v>
      </c>
      <c r="I477" s="211">
        <v>0</v>
      </c>
      <c r="J477" s="384">
        <v>0</v>
      </c>
      <c r="L477" s="135"/>
      <c r="M477" s="135"/>
      <c r="N477" s="135"/>
      <c r="O477" s="135"/>
      <c r="P477" s="135"/>
      <c r="Q477" s="135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</row>
    <row r="478" spans="1:53" x14ac:dyDescent="0.25">
      <c r="A478" s="323" t="s">
        <v>440</v>
      </c>
      <c r="B478" s="311" t="s">
        <v>477</v>
      </c>
      <c r="C478" s="177" t="s">
        <v>11</v>
      </c>
      <c r="D478" s="209">
        <v>0</v>
      </c>
      <c r="E478" s="355">
        <v>0</v>
      </c>
      <c r="F478" s="211">
        <v>23</v>
      </c>
      <c r="G478" s="208">
        <v>23.58</v>
      </c>
      <c r="H478" s="269">
        <v>0</v>
      </c>
      <c r="I478" s="211">
        <v>0</v>
      </c>
      <c r="J478" s="384">
        <v>0</v>
      </c>
      <c r="L478" s="135"/>
      <c r="M478" s="135"/>
      <c r="N478" s="135"/>
      <c r="O478" s="135"/>
      <c r="P478" s="135"/>
      <c r="Q478" s="135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</row>
    <row r="479" spans="1:53" x14ac:dyDescent="0.25">
      <c r="A479" s="323" t="s">
        <v>440</v>
      </c>
      <c r="B479" s="311" t="s">
        <v>478</v>
      </c>
      <c r="C479" s="177" t="s">
        <v>12</v>
      </c>
      <c r="D479" s="209">
        <v>0</v>
      </c>
      <c r="E479" s="355">
        <v>0</v>
      </c>
      <c r="F479" s="211">
        <v>236</v>
      </c>
      <c r="G479" s="208">
        <v>239.14</v>
      </c>
      <c r="H479" s="269">
        <v>0</v>
      </c>
      <c r="I479" s="211">
        <v>0</v>
      </c>
      <c r="J479" s="384">
        <v>0</v>
      </c>
      <c r="L479" s="135"/>
      <c r="M479" s="135"/>
      <c r="N479" s="135"/>
      <c r="O479" s="135"/>
      <c r="P479" s="135"/>
      <c r="Q479" s="135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</row>
    <row r="480" spans="1:53" x14ac:dyDescent="0.25">
      <c r="A480" s="323" t="s">
        <v>440</v>
      </c>
      <c r="B480" s="311" t="s">
        <v>479</v>
      </c>
      <c r="C480" s="177" t="s">
        <v>13</v>
      </c>
      <c r="D480" s="209">
        <v>0</v>
      </c>
      <c r="E480" s="355">
        <v>0</v>
      </c>
      <c r="F480" s="211">
        <v>13</v>
      </c>
      <c r="G480" s="208">
        <v>13.47</v>
      </c>
      <c r="H480" s="269">
        <v>0</v>
      </c>
      <c r="I480" s="211">
        <v>0</v>
      </c>
      <c r="J480" s="384">
        <v>0</v>
      </c>
      <c r="L480" s="135"/>
      <c r="M480" s="135"/>
      <c r="N480" s="135"/>
      <c r="O480" s="135"/>
      <c r="P480" s="135"/>
      <c r="Q480" s="135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</row>
    <row r="481" spans="1:53" x14ac:dyDescent="0.25">
      <c r="A481" s="323" t="s">
        <v>440</v>
      </c>
      <c r="B481" s="311" t="s">
        <v>480</v>
      </c>
      <c r="C481" s="177" t="s">
        <v>14</v>
      </c>
      <c r="D481" s="209">
        <v>0</v>
      </c>
      <c r="E481" s="355">
        <v>0</v>
      </c>
      <c r="F481" s="211">
        <v>51</v>
      </c>
      <c r="G481" s="208">
        <v>50.56</v>
      </c>
      <c r="H481" s="269">
        <v>0</v>
      </c>
      <c r="I481" s="211">
        <v>0</v>
      </c>
      <c r="J481" s="384">
        <v>0</v>
      </c>
      <c r="L481" s="135"/>
      <c r="M481" s="135"/>
      <c r="N481" s="135"/>
      <c r="O481" s="135"/>
      <c r="P481" s="135"/>
      <c r="Q481" s="135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</row>
    <row r="482" spans="1:53" x14ac:dyDescent="0.25">
      <c r="A482" s="323" t="s">
        <v>440</v>
      </c>
      <c r="B482" s="311" t="s">
        <v>481</v>
      </c>
      <c r="C482" s="177" t="s">
        <v>15</v>
      </c>
      <c r="D482" s="209">
        <v>0</v>
      </c>
      <c r="E482" s="355">
        <v>0</v>
      </c>
      <c r="F482" s="211">
        <v>17</v>
      </c>
      <c r="G482" s="208">
        <v>13.66</v>
      </c>
      <c r="H482" s="269">
        <v>0</v>
      </c>
      <c r="I482" s="211">
        <v>0</v>
      </c>
      <c r="J482" s="384">
        <v>0</v>
      </c>
      <c r="L482" s="135"/>
      <c r="M482" s="135"/>
      <c r="N482" s="135"/>
      <c r="O482" s="135"/>
      <c r="P482" s="135"/>
      <c r="Q482" s="135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</row>
    <row r="483" spans="1:53" x14ac:dyDescent="0.25">
      <c r="A483" s="323" t="s">
        <v>440</v>
      </c>
      <c r="B483" s="311" t="s">
        <v>482</v>
      </c>
      <c r="C483" s="177" t="s">
        <v>16</v>
      </c>
      <c r="D483" s="209">
        <v>0</v>
      </c>
      <c r="E483" s="355">
        <v>0</v>
      </c>
      <c r="F483" s="211">
        <v>80</v>
      </c>
      <c r="G483" s="208">
        <v>80.06</v>
      </c>
      <c r="H483" s="269">
        <v>0</v>
      </c>
      <c r="I483" s="211">
        <v>0</v>
      </c>
      <c r="J483" s="384">
        <v>0</v>
      </c>
      <c r="L483" s="135"/>
      <c r="M483" s="135"/>
      <c r="N483" s="135"/>
      <c r="O483" s="135"/>
      <c r="P483" s="135"/>
      <c r="Q483" s="135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</row>
    <row r="484" spans="1:53" x14ac:dyDescent="0.25">
      <c r="A484" s="323" t="s">
        <v>440</v>
      </c>
      <c r="B484" s="311" t="s">
        <v>487</v>
      </c>
      <c r="C484" s="177" t="s">
        <v>324</v>
      </c>
      <c r="D484" s="209">
        <v>0</v>
      </c>
      <c r="E484" s="355">
        <v>0</v>
      </c>
      <c r="F484" s="211">
        <v>130</v>
      </c>
      <c r="G484" s="208">
        <v>130.29</v>
      </c>
      <c r="H484" s="269">
        <v>0</v>
      </c>
      <c r="I484" s="211">
        <v>0</v>
      </c>
      <c r="J484" s="384">
        <v>0</v>
      </c>
      <c r="L484" s="135"/>
      <c r="M484" s="135"/>
      <c r="N484" s="135"/>
      <c r="O484" s="135"/>
      <c r="P484" s="135"/>
      <c r="Q484" s="135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</row>
    <row r="485" spans="1:53" x14ac:dyDescent="0.25">
      <c r="A485" s="323" t="s">
        <v>440</v>
      </c>
      <c r="B485" s="311" t="s">
        <v>488</v>
      </c>
      <c r="C485" s="177" t="s">
        <v>427</v>
      </c>
      <c r="D485" s="209">
        <v>0</v>
      </c>
      <c r="E485" s="355">
        <v>0</v>
      </c>
      <c r="F485" s="211">
        <v>68</v>
      </c>
      <c r="G485" s="294">
        <v>68</v>
      </c>
      <c r="H485" s="260">
        <v>0</v>
      </c>
      <c r="I485" s="178">
        <v>0</v>
      </c>
      <c r="J485" s="373">
        <v>0</v>
      </c>
      <c r="L485" s="135"/>
      <c r="M485" s="135"/>
      <c r="N485" s="135"/>
      <c r="O485" s="135"/>
      <c r="P485" s="135"/>
      <c r="Q485" s="135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</row>
    <row r="486" spans="1:53" ht="16.5" thickBot="1" x14ac:dyDescent="0.3">
      <c r="A486" s="228" t="s">
        <v>440</v>
      </c>
      <c r="B486" s="224" t="s">
        <v>483</v>
      </c>
      <c r="C486" s="203" t="s">
        <v>71</v>
      </c>
      <c r="D486" s="205">
        <v>0</v>
      </c>
      <c r="E486" s="340">
        <v>0</v>
      </c>
      <c r="F486" s="212">
        <v>37</v>
      </c>
      <c r="G486" s="187">
        <v>36.83</v>
      </c>
      <c r="H486" s="270">
        <v>0</v>
      </c>
      <c r="I486" s="212">
        <v>0</v>
      </c>
      <c r="J486" s="381">
        <v>0</v>
      </c>
      <c r="L486" s="135"/>
      <c r="M486" s="135"/>
      <c r="N486" s="135"/>
      <c r="O486" s="135"/>
      <c r="P486" s="135"/>
      <c r="Q486" s="135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</row>
    <row r="487" spans="1:53" s="242" customFormat="1" x14ac:dyDescent="0.25">
      <c r="A487" s="237"/>
      <c r="B487" s="296" t="s">
        <v>484</v>
      </c>
      <c r="C487" s="245" t="s">
        <v>321</v>
      </c>
      <c r="D487" s="239">
        <f>SUM(D488:D489)</f>
        <v>0</v>
      </c>
      <c r="E487" s="290">
        <f>SUM(E488:E489)</f>
        <v>0</v>
      </c>
      <c r="F487" s="244">
        <f>SUM(F488:F491)</f>
        <v>356</v>
      </c>
      <c r="G487" s="289">
        <f>SUM(G488:G491)</f>
        <v>356.1</v>
      </c>
      <c r="H487" s="272">
        <f>SUM(H488:H491)</f>
        <v>0</v>
      </c>
      <c r="I487" s="244">
        <f>SUM(I488:I491)</f>
        <v>0</v>
      </c>
      <c r="J487" s="292">
        <f>SUM(J488:J491)</f>
        <v>0</v>
      </c>
      <c r="K487" s="240"/>
      <c r="L487" s="141"/>
      <c r="M487" s="141"/>
      <c r="N487" s="141"/>
      <c r="O487" s="141"/>
      <c r="P487" s="141"/>
      <c r="Q487" s="141"/>
      <c r="R487" s="241"/>
      <c r="S487" s="241"/>
      <c r="T487" s="241"/>
      <c r="U487" s="241"/>
      <c r="V487" s="241"/>
      <c r="W487" s="241"/>
      <c r="X487" s="241"/>
      <c r="Y487" s="241"/>
      <c r="Z487" s="241"/>
      <c r="AA487" s="241"/>
      <c r="AB487" s="241"/>
      <c r="AC487" s="241"/>
      <c r="AD487" s="241"/>
      <c r="AE487" s="241"/>
      <c r="AF487" s="241"/>
      <c r="AG487" s="241"/>
      <c r="AH487" s="241"/>
      <c r="AI487" s="241"/>
      <c r="AJ487" s="241"/>
      <c r="AK487" s="241"/>
      <c r="AL487" s="241"/>
      <c r="AM487" s="241"/>
      <c r="AN487" s="241"/>
      <c r="AO487" s="241"/>
      <c r="AP487" s="241"/>
      <c r="AQ487" s="241"/>
      <c r="AR487" s="241"/>
      <c r="AS487" s="241"/>
      <c r="AT487" s="241"/>
      <c r="AU487" s="241"/>
      <c r="AV487" s="241"/>
      <c r="AW487" s="241"/>
      <c r="AX487" s="241"/>
      <c r="AY487" s="241"/>
      <c r="AZ487" s="241"/>
      <c r="BA487" s="241"/>
    </row>
    <row r="488" spans="1:53" x14ac:dyDescent="0.25">
      <c r="A488" s="323" t="s">
        <v>441</v>
      </c>
      <c r="B488" s="311" t="s">
        <v>485</v>
      </c>
      <c r="C488" s="174" t="s">
        <v>324</v>
      </c>
      <c r="D488" s="207">
        <v>0</v>
      </c>
      <c r="E488" s="354">
        <v>0</v>
      </c>
      <c r="F488" s="210">
        <v>131</v>
      </c>
      <c r="G488" s="206">
        <v>131.4</v>
      </c>
      <c r="H488" s="268">
        <v>0</v>
      </c>
      <c r="I488" s="210">
        <v>0</v>
      </c>
      <c r="J488" s="383">
        <v>0</v>
      </c>
      <c r="L488" s="135"/>
      <c r="M488" s="135"/>
      <c r="N488" s="135"/>
      <c r="O488" s="135"/>
      <c r="P488" s="135"/>
      <c r="Q488" s="135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</row>
    <row r="489" spans="1:53" x14ac:dyDescent="0.25">
      <c r="A489" s="324" t="s">
        <v>441</v>
      </c>
      <c r="B489" s="314" t="s">
        <v>486</v>
      </c>
      <c r="C489" s="177" t="s">
        <v>427</v>
      </c>
      <c r="D489" s="209">
        <v>0</v>
      </c>
      <c r="E489" s="355">
        <v>0</v>
      </c>
      <c r="F489" s="211">
        <v>47</v>
      </c>
      <c r="G489" s="208">
        <v>46.65</v>
      </c>
      <c r="H489" s="269">
        <v>0</v>
      </c>
      <c r="I489" s="211">
        <v>0</v>
      </c>
      <c r="J489" s="384">
        <v>0</v>
      </c>
      <c r="L489" s="135"/>
      <c r="M489" s="135"/>
      <c r="N489" s="135"/>
      <c r="O489" s="135"/>
      <c r="P489" s="135"/>
      <c r="Q489" s="135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</row>
    <row r="490" spans="1:53" x14ac:dyDescent="0.25">
      <c r="A490" s="323" t="s">
        <v>441</v>
      </c>
      <c r="B490" s="311" t="s">
        <v>487</v>
      </c>
      <c r="C490" s="174" t="s">
        <v>324</v>
      </c>
      <c r="D490" s="207">
        <v>0</v>
      </c>
      <c r="E490" s="354">
        <v>0</v>
      </c>
      <c r="F490" s="210">
        <v>131</v>
      </c>
      <c r="G490" s="206">
        <v>131.4</v>
      </c>
      <c r="H490" s="268">
        <v>0</v>
      </c>
      <c r="I490" s="210">
        <v>0</v>
      </c>
      <c r="J490" s="383">
        <v>0</v>
      </c>
      <c r="L490" s="135"/>
      <c r="M490" s="135"/>
      <c r="N490" s="135"/>
      <c r="O490" s="135"/>
      <c r="P490" s="135"/>
      <c r="Q490" s="135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</row>
    <row r="491" spans="1:53" ht="16.5" thickBot="1" x14ac:dyDescent="0.3">
      <c r="A491" s="325" t="s">
        <v>441</v>
      </c>
      <c r="B491" s="315" t="s">
        <v>488</v>
      </c>
      <c r="C491" s="203" t="s">
        <v>427</v>
      </c>
      <c r="D491" s="220">
        <v>0</v>
      </c>
      <c r="E491" s="358">
        <v>0</v>
      </c>
      <c r="F491" s="221">
        <v>47</v>
      </c>
      <c r="G491" s="353">
        <v>46.65</v>
      </c>
      <c r="H491" s="273">
        <v>0</v>
      </c>
      <c r="I491" s="204">
        <v>0</v>
      </c>
      <c r="J491" s="386">
        <v>0</v>
      </c>
      <c r="L491" s="135"/>
      <c r="M491" s="135"/>
      <c r="N491" s="135"/>
      <c r="O491" s="135"/>
      <c r="P491" s="135"/>
      <c r="Q491" s="135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</row>
    <row r="492" spans="1:53" s="242" customFormat="1" x14ac:dyDescent="0.25">
      <c r="A492" s="237"/>
      <c r="B492" s="296" t="s">
        <v>484</v>
      </c>
      <c r="C492" s="245" t="s">
        <v>321</v>
      </c>
      <c r="D492" s="239">
        <f>SUM(D493:D502)</f>
        <v>0</v>
      </c>
      <c r="E492" s="290">
        <f>SUM(E493:E502)</f>
        <v>0</v>
      </c>
      <c r="F492" s="244">
        <f>SUM(F493:F512)</f>
        <v>16594</v>
      </c>
      <c r="G492" s="289">
        <f>SUM(G493:G512)</f>
        <v>16593.859999999997</v>
      </c>
      <c r="H492" s="272">
        <f>SUM(H493:H512)</f>
        <v>58100</v>
      </c>
      <c r="I492" s="244">
        <f>SUM(I493:I512)</f>
        <v>58100</v>
      </c>
      <c r="J492" s="292">
        <f>SUM(J493:J512)</f>
        <v>58100</v>
      </c>
      <c r="K492" s="240"/>
      <c r="L492" s="141"/>
      <c r="M492" s="141"/>
      <c r="N492" s="141"/>
      <c r="O492" s="141"/>
      <c r="P492" s="141"/>
      <c r="Q492" s="141"/>
      <c r="R492" s="241"/>
      <c r="S492" s="241"/>
      <c r="T492" s="241"/>
      <c r="U492" s="241"/>
      <c r="V492" s="241"/>
      <c r="W492" s="241"/>
      <c r="X492" s="241"/>
      <c r="Y492" s="241"/>
      <c r="Z492" s="241"/>
      <c r="AA492" s="241"/>
      <c r="AB492" s="241"/>
      <c r="AC492" s="241"/>
      <c r="AD492" s="241"/>
      <c r="AE492" s="241"/>
      <c r="AF492" s="241"/>
      <c r="AG492" s="241"/>
      <c r="AH492" s="241"/>
      <c r="AI492" s="241"/>
      <c r="AJ492" s="241"/>
      <c r="AK492" s="241"/>
      <c r="AL492" s="241"/>
      <c r="AM492" s="241"/>
      <c r="AN492" s="241"/>
      <c r="AO492" s="241"/>
      <c r="AP492" s="241"/>
      <c r="AQ492" s="241"/>
      <c r="AR492" s="241"/>
      <c r="AS492" s="241"/>
      <c r="AT492" s="241"/>
      <c r="AU492" s="241"/>
      <c r="AV492" s="241"/>
      <c r="AW492" s="241"/>
      <c r="AX492" s="241"/>
      <c r="AY492" s="241"/>
      <c r="AZ492" s="241"/>
      <c r="BA492" s="241"/>
    </row>
    <row r="493" spans="1:53" x14ac:dyDescent="0.25">
      <c r="A493" s="323" t="s">
        <v>442</v>
      </c>
      <c r="B493" s="311" t="s">
        <v>464</v>
      </c>
      <c r="C493" s="174" t="s">
        <v>74</v>
      </c>
      <c r="D493" s="207">
        <v>0</v>
      </c>
      <c r="E493" s="354">
        <v>0</v>
      </c>
      <c r="F493" s="210">
        <v>6149</v>
      </c>
      <c r="G493" s="206">
        <v>6148.23</v>
      </c>
      <c r="H493" s="268">
        <v>21368</v>
      </c>
      <c r="I493" s="210">
        <v>21368</v>
      </c>
      <c r="J493" s="383">
        <v>21368</v>
      </c>
      <c r="L493" s="135"/>
      <c r="M493" s="135"/>
      <c r="N493" s="135"/>
      <c r="O493" s="135"/>
      <c r="P493" s="135"/>
      <c r="Q493" s="135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</row>
    <row r="494" spans="1:53" x14ac:dyDescent="0.25">
      <c r="A494" s="323" t="s">
        <v>442</v>
      </c>
      <c r="B494" s="311" t="s">
        <v>465</v>
      </c>
      <c r="C494" s="177" t="s">
        <v>423</v>
      </c>
      <c r="D494" s="207">
        <v>0</v>
      </c>
      <c r="E494" s="354">
        <v>0</v>
      </c>
      <c r="F494" s="210">
        <v>165</v>
      </c>
      <c r="G494" s="206">
        <v>165</v>
      </c>
      <c r="H494" s="268">
        <v>634</v>
      </c>
      <c r="I494" s="210">
        <v>634</v>
      </c>
      <c r="J494" s="383">
        <v>634</v>
      </c>
      <c r="L494" s="135"/>
      <c r="M494" s="135"/>
      <c r="N494" s="135"/>
      <c r="O494" s="135"/>
      <c r="P494" s="135"/>
      <c r="Q494" s="135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</row>
    <row r="495" spans="1:53" x14ac:dyDescent="0.25">
      <c r="A495" s="323" t="s">
        <v>442</v>
      </c>
      <c r="B495" s="311" t="s">
        <v>466</v>
      </c>
      <c r="C495" s="177" t="s">
        <v>10</v>
      </c>
      <c r="D495" s="207">
        <v>0</v>
      </c>
      <c r="E495" s="354">
        <v>0</v>
      </c>
      <c r="F495" s="210">
        <v>450</v>
      </c>
      <c r="G495" s="206">
        <v>449.8</v>
      </c>
      <c r="H495" s="268">
        <v>1717</v>
      </c>
      <c r="I495" s="210">
        <v>1717</v>
      </c>
      <c r="J495" s="383">
        <v>1717</v>
      </c>
      <c r="L495" s="135"/>
      <c r="M495" s="135"/>
      <c r="N495" s="135"/>
      <c r="O495" s="135"/>
      <c r="P495" s="135"/>
      <c r="Q495" s="135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</row>
    <row r="496" spans="1:53" x14ac:dyDescent="0.25">
      <c r="A496" s="323" t="s">
        <v>442</v>
      </c>
      <c r="B496" s="311" t="s">
        <v>467</v>
      </c>
      <c r="C496" s="177" t="s">
        <v>11</v>
      </c>
      <c r="D496" s="209">
        <v>0</v>
      </c>
      <c r="E496" s="355">
        <v>0</v>
      </c>
      <c r="F496" s="211">
        <v>86</v>
      </c>
      <c r="G496" s="208">
        <v>86.07</v>
      </c>
      <c r="H496" s="269">
        <v>299</v>
      </c>
      <c r="I496" s="211">
        <v>299</v>
      </c>
      <c r="J496" s="384">
        <v>299</v>
      </c>
      <c r="L496" s="135"/>
      <c r="M496" s="135"/>
      <c r="N496" s="135"/>
      <c r="O496" s="135"/>
      <c r="P496" s="135"/>
      <c r="Q496" s="135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</row>
    <row r="497" spans="1:53" x14ac:dyDescent="0.25">
      <c r="A497" s="323" t="s">
        <v>442</v>
      </c>
      <c r="B497" s="311" t="s">
        <v>468</v>
      </c>
      <c r="C497" s="177" t="s">
        <v>12</v>
      </c>
      <c r="D497" s="209">
        <v>0</v>
      </c>
      <c r="E497" s="355">
        <v>0</v>
      </c>
      <c r="F497" s="211">
        <v>861</v>
      </c>
      <c r="G497" s="208">
        <v>860.74</v>
      </c>
      <c r="H497" s="269">
        <v>2992</v>
      </c>
      <c r="I497" s="211">
        <v>2992</v>
      </c>
      <c r="J497" s="384">
        <v>2992</v>
      </c>
      <c r="L497" s="135"/>
      <c r="M497" s="135"/>
      <c r="N497" s="135"/>
      <c r="O497" s="135"/>
      <c r="P497" s="135"/>
      <c r="Q497" s="135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</row>
    <row r="498" spans="1:53" x14ac:dyDescent="0.25">
      <c r="A498" s="323" t="s">
        <v>442</v>
      </c>
      <c r="B498" s="311" t="s">
        <v>469</v>
      </c>
      <c r="C498" s="177" t="s">
        <v>13</v>
      </c>
      <c r="D498" s="209">
        <v>0</v>
      </c>
      <c r="E498" s="355">
        <v>0</v>
      </c>
      <c r="F498" s="211">
        <v>49</v>
      </c>
      <c r="G498" s="208">
        <v>49.17</v>
      </c>
      <c r="H498" s="269">
        <v>171</v>
      </c>
      <c r="I498" s="211">
        <v>171</v>
      </c>
      <c r="J498" s="384">
        <v>171</v>
      </c>
      <c r="L498" s="135"/>
      <c r="M498" s="135"/>
      <c r="N498" s="135"/>
      <c r="O498" s="135"/>
      <c r="P498" s="135"/>
      <c r="Q498" s="135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</row>
    <row r="499" spans="1:53" x14ac:dyDescent="0.25">
      <c r="A499" s="323" t="s">
        <v>442</v>
      </c>
      <c r="B499" s="311" t="s">
        <v>470</v>
      </c>
      <c r="C499" s="177" t="s">
        <v>14</v>
      </c>
      <c r="D499" s="209">
        <v>0</v>
      </c>
      <c r="E499" s="355">
        <v>0</v>
      </c>
      <c r="F499" s="211">
        <v>183</v>
      </c>
      <c r="G499" s="208">
        <v>184.43</v>
      </c>
      <c r="H499" s="269">
        <v>641</v>
      </c>
      <c r="I499" s="211">
        <v>641</v>
      </c>
      <c r="J499" s="384">
        <v>641</v>
      </c>
      <c r="L499" s="135"/>
      <c r="M499" s="135"/>
      <c r="N499" s="135"/>
      <c r="O499" s="135"/>
      <c r="P499" s="135"/>
      <c r="Q499" s="135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</row>
    <row r="500" spans="1:53" x14ac:dyDescent="0.25">
      <c r="A500" s="323" t="s">
        <v>442</v>
      </c>
      <c r="B500" s="311" t="s">
        <v>471</v>
      </c>
      <c r="C500" s="177" t="s">
        <v>15</v>
      </c>
      <c r="D500" s="209">
        <v>0</v>
      </c>
      <c r="E500" s="355">
        <v>0</v>
      </c>
      <c r="F500" s="211">
        <v>62</v>
      </c>
      <c r="G500" s="208">
        <v>61.46</v>
      </c>
      <c r="H500" s="269">
        <v>214</v>
      </c>
      <c r="I500" s="211">
        <v>214</v>
      </c>
      <c r="J500" s="384">
        <v>214</v>
      </c>
      <c r="L500" s="135"/>
      <c r="M500" s="135"/>
      <c r="N500" s="135"/>
      <c r="O500" s="135"/>
      <c r="P500" s="135"/>
      <c r="Q500" s="135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</row>
    <row r="501" spans="1:53" x14ac:dyDescent="0.25">
      <c r="A501" s="323" t="s">
        <v>442</v>
      </c>
      <c r="B501" s="311" t="s">
        <v>472</v>
      </c>
      <c r="C501" s="177" t="s">
        <v>16</v>
      </c>
      <c r="D501" s="209">
        <v>0</v>
      </c>
      <c r="E501" s="355">
        <v>0</v>
      </c>
      <c r="F501" s="211">
        <v>293</v>
      </c>
      <c r="G501" s="208">
        <v>292.04000000000002</v>
      </c>
      <c r="H501" s="269">
        <v>1015</v>
      </c>
      <c r="I501" s="211">
        <v>1015</v>
      </c>
      <c r="J501" s="384">
        <v>1015</v>
      </c>
      <c r="L501" s="135"/>
      <c r="M501" s="135"/>
      <c r="N501" s="135"/>
      <c r="O501" s="135"/>
      <c r="P501" s="135"/>
      <c r="Q501" s="135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</row>
    <row r="502" spans="1:53" x14ac:dyDescent="0.25">
      <c r="A502" s="153" t="s">
        <v>442</v>
      </c>
      <c r="B502" s="223" t="s">
        <v>473</v>
      </c>
      <c r="C502" s="177" t="s">
        <v>71</v>
      </c>
      <c r="D502" s="157">
        <v>0</v>
      </c>
      <c r="E502" s="348">
        <v>0</v>
      </c>
      <c r="F502" s="178">
        <v>0</v>
      </c>
      <c r="G502" s="294">
        <v>0</v>
      </c>
      <c r="H502" s="260">
        <v>0</v>
      </c>
      <c r="I502" s="178">
        <v>0</v>
      </c>
      <c r="J502" s="373">
        <v>0</v>
      </c>
      <c r="L502" s="135"/>
      <c r="M502" s="135"/>
      <c r="N502" s="135"/>
      <c r="O502" s="135"/>
      <c r="P502" s="135"/>
      <c r="Q502" s="135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</row>
    <row r="503" spans="1:53" x14ac:dyDescent="0.25">
      <c r="A503" s="323" t="s">
        <v>442</v>
      </c>
      <c r="B503" s="311" t="s">
        <v>474</v>
      </c>
      <c r="C503" s="174" t="s">
        <v>74</v>
      </c>
      <c r="D503" s="207">
        <v>0</v>
      </c>
      <c r="E503" s="354">
        <v>0</v>
      </c>
      <c r="F503" s="210">
        <v>6148</v>
      </c>
      <c r="G503" s="206">
        <v>6148.2</v>
      </c>
      <c r="H503" s="268">
        <v>21368</v>
      </c>
      <c r="I503" s="210">
        <v>21368</v>
      </c>
      <c r="J503" s="383">
        <v>21368</v>
      </c>
      <c r="L503" s="135"/>
      <c r="M503" s="135"/>
      <c r="N503" s="135"/>
      <c r="O503" s="135"/>
      <c r="P503" s="135"/>
      <c r="Q503" s="135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</row>
    <row r="504" spans="1:53" x14ac:dyDescent="0.25">
      <c r="A504" s="323" t="s">
        <v>442</v>
      </c>
      <c r="B504" s="311" t="s">
        <v>475</v>
      </c>
      <c r="C504" s="177" t="s">
        <v>423</v>
      </c>
      <c r="D504" s="207">
        <v>0</v>
      </c>
      <c r="E504" s="354">
        <v>0</v>
      </c>
      <c r="F504" s="210">
        <v>165</v>
      </c>
      <c r="G504" s="206">
        <v>165</v>
      </c>
      <c r="H504" s="268">
        <v>633</v>
      </c>
      <c r="I504" s="210">
        <v>633</v>
      </c>
      <c r="J504" s="383">
        <v>633</v>
      </c>
      <c r="L504" s="135"/>
      <c r="M504" s="135"/>
      <c r="N504" s="135"/>
      <c r="O504" s="135"/>
      <c r="P504" s="135"/>
      <c r="Q504" s="135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</row>
    <row r="505" spans="1:53" x14ac:dyDescent="0.25">
      <c r="A505" s="323" t="s">
        <v>442</v>
      </c>
      <c r="B505" s="311" t="s">
        <v>476</v>
      </c>
      <c r="C505" s="177" t="s">
        <v>10</v>
      </c>
      <c r="D505" s="207">
        <v>0</v>
      </c>
      <c r="E505" s="354">
        <v>0</v>
      </c>
      <c r="F505" s="210">
        <v>450</v>
      </c>
      <c r="G505" s="208">
        <v>449.82</v>
      </c>
      <c r="H505" s="269">
        <v>1717</v>
      </c>
      <c r="I505" s="211">
        <v>1717</v>
      </c>
      <c r="J505" s="384">
        <v>1717</v>
      </c>
      <c r="L505" s="135"/>
      <c r="M505" s="135"/>
      <c r="N505" s="135"/>
      <c r="O505" s="135"/>
      <c r="P505" s="135"/>
      <c r="Q505" s="135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</row>
    <row r="506" spans="1:53" x14ac:dyDescent="0.25">
      <c r="A506" s="323" t="s">
        <v>442</v>
      </c>
      <c r="B506" s="311" t="s">
        <v>477</v>
      </c>
      <c r="C506" s="177" t="s">
        <v>11</v>
      </c>
      <c r="D506" s="209">
        <v>0</v>
      </c>
      <c r="E506" s="355">
        <v>0</v>
      </c>
      <c r="F506" s="211">
        <v>86</v>
      </c>
      <c r="G506" s="208">
        <v>86.06</v>
      </c>
      <c r="H506" s="269">
        <v>299</v>
      </c>
      <c r="I506" s="211">
        <v>299</v>
      </c>
      <c r="J506" s="384">
        <v>299</v>
      </c>
      <c r="L506" s="135"/>
      <c r="M506" s="135"/>
      <c r="N506" s="135"/>
      <c r="O506" s="135"/>
      <c r="P506" s="135"/>
      <c r="Q506" s="135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</row>
    <row r="507" spans="1:53" x14ac:dyDescent="0.25">
      <c r="A507" s="323" t="s">
        <v>442</v>
      </c>
      <c r="B507" s="311" t="s">
        <v>478</v>
      </c>
      <c r="C507" s="177" t="s">
        <v>12</v>
      </c>
      <c r="D507" s="209">
        <v>0</v>
      </c>
      <c r="E507" s="355">
        <v>0</v>
      </c>
      <c r="F507" s="211">
        <v>861</v>
      </c>
      <c r="G507" s="208">
        <v>860.74</v>
      </c>
      <c r="H507" s="269">
        <v>2991</v>
      </c>
      <c r="I507" s="211">
        <v>2991</v>
      </c>
      <c r="J507" s="384">
        <v>2991</v>
      </c>
      <c r="L507" s="135"/>
      <c r="M507" s="135"/>
      <c r="N507" s="135"/>
      <c r="O507" s="135"/>
      <c r="P507" s="135"/>
      <c r="Q507" s="135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</row>
    <row r="508" spans="1:53" x14ac:dyDescent="0.25">
      <c r="A508" s="323" t="s">
        <v>442</v>
      </c>
      <c r="B508" s="311" t="s">
        <v>479</v>
      </c>
      <c r="C508" s="177" t="s">
        <v>13</v>
      </c>
      <c r="D508" s="209">
        <v>0</v>
      </c>
      <c r="E508" s="355">
        <v>0</v>
      </c>
      <c r="F508" s="211">
        <v>49</v>
      </c>
      <c r="G508" s="208">
        <v>49.18</v>
      </c>
      <c r="H508" s="269">
        <v>171</v>
      </c>
      <c r="I508" s="211">
        <v>171</v>
      </c>
      <c r="J508" s="384">
        <v>171</v>
      </c>
      <c r="L508" s="135"/>
      <c r="M508" s="135"/>
      <c r="N508" s="135"/>
      <c r="O508" s="135"/>
      <c r="P508" s="135"/>
      <c r="Q508" s="135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</row>
    <row r="509" spans="1:53" x14ac:dyDescent="0.25">
      <c r="A509" s="323" t="s">
        <v>442</v>
      </c>
      <c r="B509" s="311" t="s">
        <v>480</v>
      </c>
      <c r="C509" s="177" t="s">
        <v>14</v>
      </c>
      <c r="D509" s="209">
        <v>0</v>
      </c>
      <c r="E509" s="355">
        <v>0</v>
      </c>
      <c r="F509" s="211">
        <v>183</v>
      </c>
      <c r="G509" s="208">
        <v>184.44</v>
      </c>
      <c r="H509" s="269">
        <v>641</v>
      </c>
      <c r="I509" s="211">
        <v>641</v>
      </c>
      <c r="J509" s="384">
        <v>641</v>
      </c>
      <c r="L509" s="135"/>
      <c r="M509" s="135"/>
      <c r="N509" s="135"/>
      <c r="O509" s="135"/>
      <c r="P509" s="135"/>
      <c r="Q509" s="135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</row>
    <row r="510" spans="1:53" x14ac:dyDescent="0.25">
      <c r="A510" s="323" t="s">
        <v>442</v>
      </c>
      <c r="B510" s="311" t="s">
        <v>481</v>
      </c>
      <c r="C510" s="177" t="s">
        <v>15</v>
      </c>
      <c r="D510" s="209">
        <v>0</v>
      </c>
      <c r="E510" s="355">
        <v>0</v>
      </c>
      <c r="F510" s="211">
        <v>62</v>
      </c>
      <c r="G510" s="208">
        <v>61.46</v>
      </c>
      <c r="H510" s="269">
        <v>214</v>
      </c>
      <c r="I510" s="211">
        <v>214</v>
      </c>
      <c r="J510" s="384">
        <v>214</v>
      </c>
      <c r="L510" s="135"/>
      <c r="M510" s="135"/>
      <c r="N510" s="135"/>
      <c r="O510" s="135"/>
      <c r="P510" s="135"/>
      <c r="Q510" s="135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</row>
    <row r="511" spans="1:53" x14ac:dyDescent="0.25">
      <c r="A511" s="323" t="s">
        <v>442</v>
      </c>
      <c r="B511" s="311" t="s">
        <v>482</v>
      </c>
      <c r="C511" s="177" t="s">
        <v>16</v>
      </c>
      <c r="D511" s="209">
        <v>0</v>
      </c>
      <c r="E511" s="355">
        <v>0</v>
      </c>
      <c r="F511" s="211">
        <v>292</v>
      </c>
      <c r="G511" s="208">
        <v>292.02</v>
      </c>
      <c r="H511" s="269">
        <v>1015</v>
      </c>
      <c r="I511" s="211">
        <v>1015</v>
      </c>
      <c r="J511" s="384">
        <v>1015</v>
      </c>
      <c r="L511" s="135"/>
      <c r="M511" s="135"/>
      <c r="N511" s="135"/>
      <c r="O511" s="135"/>
      <c r="P511" s="135"/>
      <c r="Q511" s="135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</row>
    <row r="512" spans="1:53" ht="16.5" thickBot="1" x14ac:dyDescent="0.3">
      <c r="A512" s="228" t="s">
        <v>442</v>
      </c>
      <c r="B512" s="224" t="s">
        <v>483</v>
      </c>
      <c r="C512" s="203" t="s">
        <v>71</v>
      </c>
      <c r="D512" s="205">
        <v>0</v>
      </c>
      <c r="E512" s="340">
        <v>0</v>
      </c>
      <c r="F512" s="212">
        <v>0</v>
      </c>
      <c r="G512" s="187">
        <v>0</v>
      </c>
      <c r="H512" s="270">
        <v>0</v>
      </c>
      <c r="I512" s="212">
        <v>0</v>
      </c>
      <c r="J512" s="381">
        <v>0</v>
      </c>
      <c r="L512" s="135"/>
      <c r="M512" s="135"/>
      <c r="N512" s="135"/>
      <c r="O512" s="135"/>
      <c r="P512" s="135"/>
      <c r="Q512" s="135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</row>
    <row r="513" spans="1:53" s="242" customFormat="1" x14ac:dyDescent="0.25">
      <c r="A513" s="237"/>
      <c r="B513" s="296" t="s">
        <v>484</v>
      </c>
      <c r="C513" s="245" t="s">
        <v>321</v>
      </c>
      <c r="D513" s="239">
        <f>SUM(D514:D523)</f>
        <v>0</v>
      </c>
      <c r="E513" s="290">
        <f>SUM(E514:E523)</f>
        <v>0</v>
      </c>
      <c r="F513" s="244">
        <f>SUM(F514:F533)</f>
        <v>2928</v>
      </c>
      <c r="G513" s="289">
        <f>SUM(G514:G533)</f>
        <v>2928.3300000000004</v>
      </c>
      <c r="H513" s="272">
        <f>SUM(H514:H533)</f>
        <v>10326</v>
      </c>
      <c r="I513" s="244">
        <f>SUM(I514:I533)</f>
        <v>10326</v>
      </c>
      <c r="J513" s="292">
        <f>SUM(J514:J533)</f>
        <v>10326</v>
      </c>
      <c r="K513" s="240"/>
      <c r="L513" s="141"/>
      <c r="M513" s="141"/>
      <c r="N513" s="141"/>
      <c r="O513" s="141"/>
      <c r="P513" s="141"/>
      <c r="Q513" s="141"/>
      <c r="R513" s="241"/>
      <c r="S513" s="241"/>
      <c r="T513" s="241"/>
      <c r="U513" s="241"/>
      <c r="V513" s="241"/>
      <c r="W513" s="241"/>
      <c r="X513" s="241"/>
      <c r="Y513" s="241"/>
      <c r="Z513" s="241"/>
      <c r="AA513" s="241"/>
      <c r="AB513" s="241"/>
      <c r="AC513" s="241"/>
      <c r="AD513" s="241"/>
      <c r="AE513" s="241"/>
      <c r="AF513" s="241"/>
      <c r="AG513" s="241"/>
      <c r="AH513" s="241"/>
      <c r="AI513" s="241"/>
      <c r="AJ513" s="241"/>
      <c r="AK513" s="241"/>
      <c r="AL513" s="241"/>
      <c r="AM513" s="241"/>
      <c r="AN513" s="241"/>
      <c r="AO513" s="241"/>
      <c r="AP513" s="241"/>
      <c r="AQ513" s="241"/>
      <c r="AR513" s="241"/>
      <c r="AS513" s="241"/>
      <c r="AT513" s="241"/>
      <c r="AU513" s="241"/>
      <c r="AV513" s="241"/>
      <c r="AW513" s="241"/>
      <c r="AX513" s="241"/>
      <c r="AY513" s="241"/>
      <c r="AZ513" s="241"/>
      <c r="BA513" s="241"/>
    </row>
    <row r="514" spans="1:53" x14ac:dyDescent="0.25">
      <c r="A514" s="323" t="s">
        <v>443</v>
      </c>
      <c r="B514" s="311" t="s">
        <v>464</v>
      </c>
      <c r="C514" s="174" t="s">
        <v>74</v>
      </c>
      <c r="D514" s="207">
        <v>0</v>
      </c>
      <c r="E514" s="354">
        <v>0</v>
      </c>
      <c r="F514" s="210">
        <v>1084</v>
      </c>
      <c r="G514" s="206">
        <v>1085.02</v>
      </c>
      <c r="H514" s="268">
        <v>3796</v>
      </c>
      <c r="I514" s="210">
        <v>3796</v>
      </c>
      <c r="J514" s="383">
        <v>3796</v>
      </c>
      <c r="L514" s="135"/>
      <c r="M514" s="135"/>
      <c r="N514" s="135"/>
      <c r="O514" s="135"/>
      <c r="P514" s="135"/>
      <c r="Q514" s="135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</row>
    <row r="515" spans="1:53" x14ac:dyDescent="0.25">
      <c r="A515" s="323" t="s">
        <v>443</v>
      </c>
      <c r="B515" s="311" t="s">
        <v>465</v>
      </c>
      <c r="C515" s="177" t="s">
        <v>423</v>
      </c>
      <c r="D515" s="207">
        <v>0</v>
      </c>
      <c r="E515" s="354">
        <v>0</v>
      </c>
      <c r="F515" s="210">
        <v>0</v>
      </c>
      <c r="G515" s="206">
        <v>0</v>
      </c>
      <c r="H515" s="268">
        <v>113</v>
      </c>
      <c r="I515" s="210">
        <v>113</v>
      </c>
      <c r="J515" s="383">
        <v>113</v>
      </c>
      <c r="L515" s="135"/>
      <c r="M515" s="135"/>
      <c r="N515" s="135"/>
      <c r="O515" s="135"/>
      <c r="P515" s="135"/>
      <c r="Q515" s="135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</row>
    <row r="516" spans="1:53" x14ac:dyDescent="0.25">
      <c r="A516" s="323" t="s">
        <v>443</v>
      </c>
      <c r="B516" s="311" t="s">
        <v>466</v>
      </c>
      <c r="C516" s="177" t="s">
        <v>10</v>
      </c>
      <c r="D516" s="207">
        <v>0</v>
      </c>
      <c r="E516" s="354">
        <v>0</v>
      </c>
      <c r="F516" s="210">
        <v>109</v>
      </c>
      <c r="G516" s="206">
        <v>108.49</v>
      </c>
      <c r="H516" s="268">
        <v>305</v>
      </c>
      <c r="I516" s="210">
        <v>305</v>
      </c>
      <c r="J516" s="383">
        <v>305</v>
      </c>
      <c r="L516" s="135"/>
      <c r="M516" s="135"/>
      <c r="N516" s="135"/>
      <c r="O516" s="135"/>
      <c r="P516" s="135"/>
      <c r="Q516" s="135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</row>
    <row r="517" spans="1:53" x14ac:dyDescent="0.25">
      <c r="A517" s="323" t="s">
        <v>443</v>
      </c>
      <c r="B517" s="311" t="s">
        <v>467</v>
      </c>
      <c r="C517" s="177" t="s">
        <v>11</v>
      </c>
      <c r="D517" s="209">
        <v>0</v>
      </c>
      <c r="E517" s="355">
        <v>0</v>
      </c>
      <c r="F517" s="211">
        <v>15</v>
      </c>
      <c r="G517" s="208">
        <v>15.19</v>
      </c>
      <c r="H517" s="269">
        <v>53</v>
      </c>
      <c r="I517" s="211">
        <v>53</v>
      </c>
      <c r="J517" s="384">
        <v>53</v>
      </c>
      <c r="L517" s="135"/>
      <c r="M517" s="135"/>
      <c r="N517" s="135"/>
      <c r="O517" s="135"/>
      <c r="P517" s="135"/>
      <c r="Q517" s="135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</row>
    <row r="518" spans="1:53" x14ac:dyDescent="0.25">
      <c r="A518" s="323" t="s">
        <v>443</v>
      </c>
      <c r="B518" s="311" t="s">
        <v>468</v>
      </c>
      <c r="C518" s="177" t="s">
        <v>12</v>
      </c>
      <c r="D518" s="209">
        <v>0</v>
      </c>
      <c r="E518" s="355">
        <v>0</v>
      </c>
      <c r="F518" s="211">
        <v>152</v>
      </c>
      <c r="G518" s="208">
        <v>151.88999999999999</v>
      </c>
      <c r="H518" s="269">
        <v>532</v>
      </c>
      <c r="I518" s="211">
        <v>532</v>
      </c>
      <c r="J518" s="384">
        <v>532</v>
      </c>
      <c r="L518" s="135"/>
      <c r="M518" s="135"/>
      <c r="N518" s="135"/>
      <c r="O518" s="135"/>
      <c r="P518" s="135"/>
      <c r="Q518" s="135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</row>
    <row r="519" spans="1:53" x14ac:dyDescent="0.25">
      <c r="A519" s="323" t="s">
        <v>443</v>
      </c>
      <c r="B519" s="311" t="s">
        <v>469</v>
      </c>
      <c r="C519" s="177" t="s">
        <v>13</v>
      </c>
      <c r="D519" s="209">
        <v>0</v>
      </c>
      <c r="E519" s="355">
        <v>0</v>
      </c>
      <c r="F519" s="211">
        <v>9</v>
      </c>
      <c r="G519" s="208">
        <v>8.68</v>
      </c>
      <c r="H519" s="269">
        <v>31</v>
      </c>
      <c r="I519" s="211">
        <v>31</v>
      </c>
      <c r="J519" s="384">
        <v>31</v>
      </c>
      <c r="L519" s="135"/>
      <c r="M519" s="135"/>
      <c r="N519" s="135"/>
      <c r="O519" s="135"/>
      <c r="P519" s="135"/>
      <c r="Q519" s="135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</row>
    <row r="520" spans="1:53" x14ac:dyDescent="0.25">
      <c r="A520" s="323" t="s">
        <v>443</v>
      </c>
      <c r="B520" s="311" t="s">
        <v>470</v>
      </c>
      <c r="C520" s="177" t="s">
        <v>14</v>
      </c>
      <c r="D520" s="209">
        <v>0</v>
      </c>
      <c r="E520" s="355">
        <v>0</v>
      </c>
      <c r="F520" s="211">
        <v>32</v>
      </c>
      <c r="G520" s="208">
        <v>32.54</v>
      </c>
      <c r="H520" s="269">
        <v>114</v>
      </c>
      <c r="I520" s="211">
        <v>114</v>
      </c>
      <c r="J520" s="384">
        <v>114</v>
      </c>
      <c r="L520" s="135"/>
      <c r="M520" s="135"/>
      <c r="N520" s="135"/>
      <c r="O520" s="135"/>
      <c r="P520" s="135"/>
      <c r="Q520" s="135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</row>
    <row r="521" spans="1:53" x14ac:dyDescent="0.25">
      <c r="A521" s="323" t="s">
        <v>443</v>
      </c>
      <c r="B521" s="311" t="s">
        <v>471</v>
      </c>
      <c r="C521" s="177" t="s">
        <v>15</v>
      </c>
      <c r="D521" s="209">
        <v>0</v>
      </c>
      <c r="E521" s="355">
        <v>0</v>
      </c>
      <c r="F521" s="211">
        <v>11</v>
      </c>
      <c r="G521" s="208">
        <v>10.83</v>
      </c>
      <c r="H521" s="269">
        <v>38</v>
      </c>
      <c r="I521" s="211">
        <v>38</v>
      </c>
      <c r="J521" s="384">
        <v>38</v>
      </c>
      <c r="L521" s="135"/>
      <c r="M521" s="135"/>
      <c r="N521" s="135"/>
      <c r="O521" s="135"/>
      <c r="P521" s="135"/>
      <c r="Q521" s="135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</row>
    <row r="522" spans="1:53" x14ac:dyDescent="0.25">
      <c r="A522" s="323" t="s">
        <v>443</v>
      </c>
      <c r="B522" s="311" t="s">
        <v>472</v>
      </c>
      <c r="C522" s="177" t="s">
        <v>16</v>
      </c>
      <c r="D522" s="209">
        <v>0</v>
      </c>
      <c r="E522" s="355">
        <v>0</v>
      </c>
      <c r="F522" s="211">
        <v>52</v>
      </c>
      <c r="G522" s="208">
        <v>51.52</v>
      </c>
      <c r="H522" s="269">
        <v>181</v>
      </c>
      <c r="I522" s="211">
        <v>181</v>
      </c>
      <c r="J522" s="384">
        <v>181</v>
      </c>
      <c r="L522" s="135"/>
      <c r="M522" s="135"/>
      <c r="N522" s="135"/>
      <c r="O522" s="135"/>
      <c r="P522" s="135"/>
      <c r="Q522" s="135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</row>
    <row r="523" spans="1:53" x14ac:dyDescent="0.25">
      <c r="A523" s="153" t="s">
        <v>443</v>
      </c>
      <c r="B523" s="223" t="s">
        <v>473</v>
      </c>
      <c r="C523" s="177" t="s">
        <v>71</v>
      </c>
      <c r="D523" s="157">
        <v>0</v>
      </c>
      <c r="E523" s="348">
        <v>0</v>
      </c>
      <c r="F523" s="178">
        <v>0</v>
      </c>
      <c r="G523" s="294">
        <v>0</v>
      </c>
      <c r="H523" s="260">
        <v>0</v>
      </c>
      <c r="I523" s="178">
        <v>0</v>
      </c>
      <c r="J523" s="373">
        <v>0</v>
      </c>
      <c r="L523" s="135"/>
      <c r="M523" s="135"/>
      <c r="N523" s="135"/>
      <c r="O523" s="135"/>
      <c r="P523" s="135"/>
      <c r="Q523" s="135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</row>
    <row r="524" spans="1:53" x14ac:dyDescent="0.25">
      <c r="A524" s="323" t="s">
        <v>443</v>
      </c>
      <c r="B524" s="311" t="s">
        <v>474</v>
      </c>
      <c r="C524" s="174" t="s">
        <v>74</v>
      </c>
      <c r="D524" s="207">
        <v>0</v>
      </c>
      <c r="E524" s="354">
        <v>0</v>
      </c>
      <c r="F524" s="210">
        <v>1084</v>
      </c>
      <c r="G524" s="206">
        <v>1085.02</v>
      </c>
      <c r="H524" s="268">
        <v>3796</v>
      </c>
      <c r="I524" s="210">
        <v>3796</v>
      </c>
      <c r="J524" s="383">
        <v>3796</v>
      </c>
      <c r="L524" s="135"/>
      <c r="M524" s="135"/>
      <c r="N524" s="135"/>
      <c r="O524" s="135"/>
      <c r="P524" s="135"/>
      <c r="Q524" s="135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</row>
    <row r="525" spans="1:53" x14ac:dyDescent="0.25">
      <c r="A525" s="323" t="s">
        <v>443</v>
      </c>
      <c r="B525" s="311" t="s">
        <v>475</v>
      </c>
      <c r="C525" s="177" t="s">
        <v>423</v>
      </c>
      <c r="D525" s="207">
        <v>0</v>
      </c>
      <c r="E525" s="354">
        <v>0</v>
      </c>
      <c r="F525" s="210">
        <v>0</v>
      </c>
      <c r="G525" s="206">
        <v>0</v>
      </c>
      <c r="H525" s="268">
        <v>113</v>
      </c>
      <c r="I525" s="210">
        <v>113</v>
      </c>
      <c r="J525" s="383">
        <v>113</v>
      </c>
      <c r="L525" s="135"/>
      <c r="M525" s="135"/>
      <c r="N525" s="135"/>
      <c r="O525" s="135"/>
      <c r="P525" s="135"/>
      <c r="Q525" s="135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</row>
    <row r="526" spans="1:53" x14ac:dyDescent="0.25">
      <c r="A526" s="323" t="s">
        <v>443</v>
      </c>
      <c r="B526" s="311" t="s">
        <v>476</v>
      </c>
      <c r="C526" s="177" t="s">
        <v>10</v>
      </c>
      <c r="D526" s="207">
        <v>0</v>
      </c>
      <c r="E526" s="354">
        <v>0</v>
      </c>
      <c r="F526" s="210">
        <v>109</v>
      </c>
      <c r="G526" s="208">
        <v>108.49</v>
      </c>
      <c r="H526" s="269">
        <v>305</v>
      </c>
      <c r="I526" s="211">
        <v>305</v>
      </c>
      <c r="J526" s="384">
        <v>305</v>
      </c>
      <c r="L526" s="135"/>
      <c r="M526" s="135"/>
      <c r="N526" s="135"/>
      <c r="O526" s="135"/>
      <c r="P526" s="135"/>
      <c r="Q526" s="135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</row>
    <row r="527" spans="1:53" x14ac:dyDescent="0.25">
      <c r="A527" s="323" t="s">
        <v>443</v>
      </c>
      <c r="B527" s="311" t="s">
        <v>477</v>
      </c>
      <c r="C527" s="177" t="s">
        <v>11</v>
      </c>
      <c r="D527" s="209">
        <v>0</v>
      </c>
      <c r="E527" s="355">
        <v>0</v>
      </c>
      <c r="F527" s="211">
        <v>15</v>
      </c>
      <c r="G527" s="208">
        <v>15.17</v>
      </c>
      <c r="H527" s="269">
        <v>53</v>
      </c>
      <c r="I527" s="211">
        <v>53</v>
      </c>
      <c r="J527" s="384">
        <v>53</v>
      </c>
      <c r="L527" s="135"/>
      <c r="M527" s="135"/>
      <c r="N527" s="135"/>
      <c r="O527" s="135"/>
      <c r="P527" s="135"/>
      <c r="Q527" s="135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</row>
    <row r="528" spans="1:53" x14ac:dyDescent="0.25">
      <c r="A528" s="323" t="s">
        <v>443</v>
      </c>
      <c r="B528" s="311" t="s">
        <v>478</v>
      </c>
      <c r="C528" s="177" t="s">
        <v>12</v>
      </c>
      <c r="D528" s="209">
        <v>0</v>
      </c>
      <c r="E528" s="355">
        <v>0</v>
      </c>
      <c r="F528" s="211">
        <v>152</v>
      </c>
      <c r="G528" s="208">
        <v>151.9</v>
      </c>
      <c r="H528" s="269">
        <v>532</v>
      </c>
      <c r="I528" s="211">
        <v>532</v>
      </c>
      <c r="J528" s="384">
        <v>532</v>
      </c>
      <c r="L528" s="135"/>
      <c r="M528" s="135"/>
      <c r="N528" s="135"/>
      <c r="O528" s="135"/>
      <c r="P528" s="135"/>
      <c r="Q528" s="135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</row>
    <row r="529" spans="1:53" x14ac:dyDescent="0.25">
      <c r="A529" s="323" t="s">
        <v>443</v>
      </c>
      <c r="B529" s="311" t="s">
        <v>479</v>
      </c>
      <c r="C529" s="177" t="s">
        <v>13</v>
      </c>
      <c r="D529" s="209">
        <v>0</v>
      </c>
      <c r="E529" s="355">
        <v>0</v>
      </c>
      <c r="F529" s="211">
        <v>9</v>
      </c>
      <c r="G529" s="208">
        <v>8.67</v>
      </c>
      <c r="H529" s="269">
        <v>31</v>
      </c>
      <c r="I529" s="211">
        <v>31</v>
      </c>
      <c r="J529" s="384">
        <v>31</v>
      </c>
      <c r="L529" s="135"/>
      <c r="M529" s="135"/>
      <c r="N529" s="135"/>
      <c r="O529" s="135"/>
      <c r="P529" s="135"/>
      <c r="Q529" s="135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</row>
    <row r="530" spans="1:53" x14ac:dyDescent="0.25">
      <c r="A530" s="323" t="s">
        <v>443</v>
      </c>
      <c r="B530" s="311" t="s">
        <v>480</v>
      </c>
      <c r="C530" s="177" t="s">
        <v>14</v>
      </c>
      <c r="D530" s="209">
        <v>0</v>
      </c>
      <c r="E530" s="355">
        <v>0</v>
      </c>
      <c r="F530" s="211">
        <v>32</v>
      </c>
      <c r="G530" s="208">
        <v>32.549999999999997</v>
      </c>
      <c r="H530" s="269">
        <v>114</v>
      </c>
      <c r="I530" s="211">
        <v>114</v>
      </c>
      <c r="J530" s="384">
        <v>114</v>
      </c>
      <c r="L530" s="135"/>
      <c r="M530" s="135"/>
      <c r="N530" s="135"/>
      <c r="O530" s="135"/>
      <c r="P530" s="135"/>
      <c r="Q530" s="135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</row>
    <row r="531" spans="1:53" x14ac:dyDescent="0.25">
      <c r="A531" s="323" t="s">
        <v>443</v>
      </c>
      <c r="B531" s="311" t="s">
        <v>481</v>
      </c>
      <c r="C531" s="177" t="s">
        <v>15</v>
      </c>
      <c r="D531" s="209">
        <v>0</v>
      </c>
      <c r="E531" s="355">
        <v>0</v>
      </c>
      <c r="F531" s="211">
        <v>11</v>
      </c>
      <c r="G531" s="208">
        <v>10.83</v>
      </c>
      <c r="H531" s="269">
        <v>38</v>
      </c>
      <c r="I531" s="211">
        <v>38</v>
      </c>
      <c r="J531" s="384">
        <v>38</v>
      </c>
      <c r="L531" s="135"/>
      <c r="M531" s="135"/>
      <c r="N531" s="135"/>
      <c r="O531" s="135"/>
      <c r="P531" s="135"/>
      <c r="Q531" s="135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</row>
    <row r="532" spans="1:53" x14ac:dyDescent="0.25">
      <c r="A532" s="323" t="s">
        <v>443</v>
      </c>
      <c r="B532" s="311" t="s">
        <v>482</v>
      </c>
      <c r="C532" s="177" t="s">
        <v>16</v>
      </c>
      <c r="D532" s="209">
        <v>0</v>
      </c>
      <c r="E532" s="355">
        <v>0</v>
      </c>
      <c r="F532" s="211">
        <v>52</v>
      </c>
      <c r="G532" s="208">
        <v>51.54</v>
      </c>
      <c r="H532" s="269">
        <v>181</v>
      </c>
      <c r="I532" s="211">
        <v>181</v>
      </c>
      <c r="J532" s="384">
        <v>181</v>
      </c>
      <c r="L532" s="135"/>
      <c r="M532" s="135"/>
      <c r="N532" s="135"/>
      <c r="O532" s="135"/>
      <c r="P532" s="135"/>
      <c r="Q532" s="135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</row>
    <row r="533" spans="1:53" ht="16.5" thickBot="1" x14ac:dyDescent="0.3">
      <c r="A533" s="228" t="s">
        <v>443</v>
      </c>
      <c r="B533" s="224" t="s">
        <v>483</v>
      </c>
      <c r="C533" s="203" t="s">
        <v>71</v>
      </c>
      <c r="D533" s="205">
        <v>0</v>
      </c>
      <c r="E533" s="340">
        <v>0</v>
      </c>
      <c r="F533" s="212">
        <v>0</v>
      </c>
      <c r="G533" s="187">
        <v>0</v>
      </c>
      <c r="H533" s="270">
        <v>0</v>
      </c>
      <c r="I533" s="212">
        <v>0</v>
      </c>
      <c r="J533" s="381">
        <v>0</v>
      </c>
      <c r="L533" s="135"/>
      <c r="M533" s="135"/>
      <c r="N533" s="135"/>
      <c r="O533" s="135"/>
      <c r="P533" s="135"/>
      <c r="Q533" s="135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</row>
    <row r="534" spans="1:53" s="242" customFormat="1" x14ac:dyDescent="0.25">
      <c r="A534" s="237"/>
      <c r="B534" s="296" t="s">
        <v>484</v>
      </c>
      <c r="C534" s="245" t="s">
        <v>321</v>
      </c>
      <c r="D534" s="239">
        <f>SUM(D535:D544)</f>
        <v>0</v>
      </c>
      <c r="E534" s="290">
        <f>SUM(E535:E544)</f>
        <v>0</v>
      </c>
      <c r="F534" s="244">
        <f>SUM(F535:F554)</f>
        <v>0</v>
      </c>
      <c r="G534" s="290">
        <f>SUM(G535:G554)</f>
        <v>0</v>
      </c>
      <c r="H534" s="272">
        <f>SUM(H535:H554)</f>
        <v>7350</v>
      </c>
      <c r="I534" s="244">
        <f>SUM(I535:I554)</f>
        <v>7350</v>
      </c>
      <c r="J534" s="292">
        <f>SUM(J535:J554)</f>
        <v>7350</v>
      </c>
      <c r="K534" s="240"/>
      <c r="L534" s="141"/>
      <c r="M534" s="141"/>
      <c r="N534" s="141"/>
      <c r="O534" s="141"/>
      <c r="P534" s="141"/>
      <c r="Q534" s="141"/>
      <c r="R534" s="241"/>
      <c r="S534" s="241"/>
      <c r="T534" s="241"/>
      <c r="U534" s="241"/>
      <c r="V534" s="241"/>
      <c r="W534" s="241"/>
      <c r="X534" s="241"/>
      <c r="Y534" s="241"/>
      <c r="Z534" s="241"/>
      <c r="AA534" s="241"/>
      <c r="AB534" s="241"/>
      <c r="AC534" s="241"/>
      <c r="AD534" s="241"/>
      <c r="AE534" s="241"/>
      <c r="AF534" s="241"/>
      <c r="AG534" s="241"/>
      <c r="AH534" s="241"/>
      <c r="AI534" s="241"/>
      <c r="AJ534" s="241"/>
      <c r="AK534" s="241"/>
      <c r="AL534" s="241"/>
      <c r="AM534" s="241"/>
      <c r="AN534" s="241"/>
      <c r="AO534" s="241"/>
      <c r="AP534" s="241"/>
      <c r="AQ534" s="241"/>
      <c r="AR534" s="241"/>
      <c r="AS534" s="241"/>
      <c r="AT534" s="241"/>
      <c r="AU534" s="241"/>
      <c r="AV534" s="241"/>
      <c r="AW534" s="241"/>
      <c r="AX534" s="241"/>
      <c r="AY534" s="241"/>
      <c r="AZ534" s="241"/>
      <c r="BA534" s="241"/>
    </row>
    <row r="535" spans="1:53" x14ac:dyDescent="0.25">
      <c r="A535" s="323" t="s">
        <v>449</v>
      </c>
      <c r="B535" s="311" t="s">
        <v>464</v>
      </c>
      <c r="C535" s="174" t="s">
        <v>74</v>
      </c>
      <c r="D535" s="207">
        <v>0</v>
      </c>
      <c r="E535" s="354">
        <v>0</v>
      </c>
      <c r="F535" s="210">
        <v>0</v>
      </c>
      <c r="G535" s="354">
        <v>0</v>
      </c>
      <c r="H535" s="268">
        <v>2703</v>
      </c>
      <c r="I535" s="210">
        <v>2703</v>
      </c>
      <c r="J535" s="383">
        <v>2703</v>
      </c>
      <c r="L535" s="135"/>
      <c r="M535" s="135"/>
      <c r="N535" s="135"/>
      <c r="O535" s="135"/>
      <c r="P535" s="135"/>
      <c r="Q535" s="135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</row>
    <row r="536" spans="1:53" x14ac:dyDescent="0.25">
      <c r="A536" s="323" t="s">
        <v>449</v>
      </c>
      <c r="B536" s="311" t="s">
        <v>465</v>
      </c>
      <c r="C536" s="177" t="s">
        <v>423</v>
      </c>
      <c r="D536" s="207">
        <v>0</v>
      </c>
      <c r="E536" s="354">
        <v>0</v>
      </c>
      <c r="F536" s="210">
        <v>0</v>
      </c>
      <c r="G536" s="354">
        <v>0</v>
      </c>
      <c r="H536" s="268">
        <v>80</v>
      </c>
      <c r="I536" s="210">
        <v>80</v>
      </c>
      <c r="J536" s="383">
        <v>80</v>
      </c>
      <c r="L536" s="135"/>
      <c r="M536" s="135"/>
      <c r="N536" s="135"/>
      <c r="O536" s="135"/>
      <c r="P536" s="135"/>
      <c r="Q536" s="135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</row>
    <row r="537" spans="1:53" x14ac:dyDescent="0.25">
      <c r="A537" s="323" t="s">
        <v>449</v>
      </c>
      <c r="B537" s="311" t="s">
        <v>466</v>
      </c>
      <c r="C537" s="177" t="s">
        <v>10</v>
      </c>
      <c r="D537" s="207">
        <v>0</v>
      </c>
      <c r="E537" s="354">
        <v>0</v>
      </c>
      <c r="F537" s="210">
        <v>0</v>
      </c>
      <c r="G537" s="354">
        <v>0</v>
      </c>
      <c r="H537" s="268">
        <v>218</v>
      </c>
      <c r="I537" s="210">
        <v>218</v>
      </c>
      <c r="J537" s="383">
        <v>218</v>
      </c>
      <c r="L537" s="135"/>
      <c r="M537" s="135"/>
      <c r="N537" s="135"/>
      <c r="O537" s="135"/>
      <c r="P537" s="135"/>
      <c r="Q537" s="135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</row>
    <row r="538" spans="1:53" x14ac:dyDescent="0.25">
      <c r="A538" s="323" t="s">
        <v>449</v>
      </c>
      <c r="B538" s="311" t="s">
        <v>467</v>
      </c>
      <c r="C538" s="177" t="s">
        <v>11</v>
      </c>
      <c r="D538" s="209">
        <v>0</v>
      </c>
      <c r="E538" s="355">
        <v>0</v>
      </c>
      <c r="F538" s="211">
        <v>0</v>
      </c>
      <c r="G538" s="355">
        <v>0</v>
      </c>
      <c r="H538" s="269">
        <v>38</v>
      </c>
      <c r="I538" s="211">
        <v>38</v>
      </c>
      <c r="J538" s="384">
        <v>38</v>
      </c>
      <c r="L538" s="135"/>
      <c r="M538" s="135"/>
      <c r="N538" s="135"/>
      <c r="O538" s="135"/>
      <c r="P538" s="135"/>
      <c r="Q538" s="135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</row>
    <row r="539" spans="1:53" x14ac:dyDescent="0.25">
      <c r="A539" s="323" t="s">
        <v>449</v>
      </c>
      <c r="B539" s="311" t="s">
        <v>468</v>
      </c>
      <c r="C539" s="177" t="s">
        <v>12</v>
      </c>
      <c r="D539" s="209">
        <v>0</v>
      </c>
      <c r="E539" s="355">
        <v>0</v>
      </c>
      <c r="F539" s="211">
        <v>0</v>
      </c>
      <c r="G539" s="355">
        <v>0</v>
      </c>
      <c r="H539" s="269">
        <v>378</v>
      </c>
      <c r="I539" s="211">
        <v>378</v>
      </c>
      <c r="J539" s="384">
        <v>378</v>
      </c>
      <c r="L539" s="135"/>
      <c r="M539" s="135"/>
      <c r="N539" s="135"/>
      <c r="O539" s="135"/>
      <c r="P539" s="135"/>
      <c r="Q539" s="135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</row>
    <row r="540" spans="1:53" x14ac:dyDescent="0.25">
      <c r="A540" s="323" t="s">
        <v>449</v>
      </c>
      <c r="B540" s="311" t="s">
        <v>469</v>
      </c>
      <c r="C540" s="177" t="s">
        <v>13</v>
      </c>
      <c r="D540" s="209">
        <v>0</v>
      </c>
      <c r="E540" s="355">
        <v>0</v>
      </c>
      <c r="F540" s="211">
        <v>0</v>
      </c>
      <c r="G540" s="355">
        <v>0</v>
      </c>
      <c r="H540" s="269">
        <v>22</v>
      </c>
      <c r="I540" s="211">
        <v>22</v>
      </c>
      <c r="J540" s="384">
        <v>22</v>
      </c>
      <c r="L540" s="135"/>
      <c r="M540" s="135"/>
      <c r="N540" s="135"/>
      <c r="O540" s="135"/>
      <c r="P540" s="135"/>
      <c r="Q540" s="135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</row>
    <row r="541" spans="1:53" x14ac:dyDescent="0.25">
      <c r="A541" s="323" t="s">
        <v>449</v>
      </c>
      <c r="B541" s="311" t="s">
        <v>470</v>
      </c>
      <c r="C541" s="177" t="s">
        <v>14</v>
      </c>
      <c r="D541" s="209">
        <v>0</v>
      </c>
      <c r="E541" s="355">
        <v>0</v>
      </c>
      <c r="F541" s="211">
        <v>0</v>
      </c>
      <c r="G541" s="355">
        <v>0</v>
      </c>
      <c r="H541" s="269">
        <v>81</v>
      </c>
      <c r="I541" s="211">
        <v>81</v>
      </c>
      <c r="J541" s="384">
        <v>81</v>
      </c>
      <c r="L541" s="135"/>
      <c r="M541" s="135"/>
      <c r="N541" s="135"/>
      <c r="O541" s="135"/>
      <c r="P541" s="135"/>
      <c r="Q541" s="135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</row>
    <row r="542" spans="1:53" x14ac:dyDescent="0.25">
      <c r="A542" s="323" t="s">
        <v>449</v>
      </c>
      <c r="B542" s="311" t="s">
        <v>471</v>
      </c>
      <c r="C542" s="177" t="s">
        <v>15</v>
      </c>
      <c r="D542" s="209">
        <v>0</v>
      </c>
      <c r="E542" s="355">
        <v>0</v>
      </c>
      <c r="F542" s="211">
        <v>0</v>
      </c>
      <c r="G542" s="355">
        <v>0</v>
      </c>
      <c r="H542" s="269">
        <v>27</v>
      </c>
      <c r="I542" s="211">
        <v>27</v>
      </c>
      <c r="J542" s="384">
        <v>27</v>
      </c>
      <c r="L542" s="135"/>
      <c r="M542" s="135"/>
      <c r="N542" s="135"/>
      <c r="O542" s="135"/>
      <c r="P542" s="135"/>
      <c r="Q542" s="135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</row>
    <row r="543" spans="1:53" x14ac:dyDescent="0.25">
      <c r="A543" s="323" t="s">
        <v>449</v>
      </c>
      <c r="B543" s="311" t="s">
        <v>472</v>
      </c>
      <c r="C543" s="177" t="s">
        <v>16</v>
      </c>
      <c r="D543" s="209">
        <v>0</v>
      </c>
      <c r="E543" s="355">
        <v>0</v>
      </c>
      <c r="F543" s="211">
        <v>0</v>
      </c>
      <c r="G543" s="355">
        <v>0</v>
      </c>
      <c r="H543" s="269">
        <v>128</v>
      </c>
      <c r="I543" s="211">
        <v>128</v>
      </c>
      <c r="J543" s="384">
        <v>128</v>
      </c>
      <c r="L543" s="135"/>
      <c r="M543" s="135"/>
      <c r="N543" s="135"/>
      <c r="O543" s="135"/>
      <c r="P543" s="135"/>
      <c r="Q543" s="135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</row>
    <row r="544" spans="1:53" x14ac:dyDescent="0.25">
      <c r="A544" s="153" t="s">
        <v>449</v>
      </c>
      <c r="B544" s="223" t="s">
        <v>473</v>
      </c>
      <c r="C544" s="177" t="s">
        <v>71</v>
      </c>
      <c r="D544" s="157">
        <v>0</v>
      </c>
      <c r="E544" s="348">
        <v>0</v>
      </c>
      <c r="F544" s="178">
        <v>0</v>
      </c>
      <c r="G544" s="348">
        <v>0</v>
      </c>
      <c r="H544" s="260">
        <v>0</v>
      </c>
      <c r="I544" s="178">
        <v>0</v>
      </c>
      <c r="J544" s="373">
        <v>0</v>
      </c>
      <c r="L544" s="135"/>
      <c r="M544" s="135"/>
      <c r="N544" s="135"/>
      <c r="O544" s="135"/>
      <c r="P544" s="135"/>
      <c r="Q544" s="135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</row>
    <row r="545" spans="1:53" x14ac:dyDescent="0.25">
      <c r="A545" s="323" t="s">
        <v>449</v>
      </c>
      <c r="B545" s="311" t="s">
        <v>474</v>
      </c>
      <c r="C545" s="174" t="s">
        <v>74</v>
      </c>
      <c r="D545" s="207">
        <v>0</v>
      </c>
      <c r="E545" s="354">
        <v>0</v>
      </c>
      <c r="F545" s="210">
        <v>0</v>
      </c>
      <c r="G545" s="354">
        <v>0</v>
      </c>
      <c r="H545" s="268">
        <v>2703</v>
      </c>
      <c r="I545" s="210">
        <v>2703</v>
      </c>
      <c r="J545" s="383">
        <v>2703</v>
      </c>
      <c r="L545" s="135"/>
      <c r="M545" s="135"/>
      <c r="N545" s="135"/>
      <c r="O545" s="135"/>
      <c r="P545" s="135"/>
      <c r="Q545" s="135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</row>
    <row r="546" spans="1:53" x14ac:dyDescent="0.25">
      <c r="A546" s="323" t="s">
        <v>449</v>
      </c>
      <c r="B546" s="311" t="s">
        <v>475</v>
      </c>
      <c r="C546" s="177" t="s">
        <v>423</v>
      </c>
      <c r="D546" s="207">
        <v>0</v>
      </c>
      <c r="E546" s="354">
        <v>0</v>
      </c>
      <c r="F546" s="210">
        <v>0</v>
      </c>
      <c r="G546" s="354">
        <v>0</v>
      </c>
      <c r="H546" s="268">
        <v>80</v>
      </c>
      <c r="I546" s="210">
        <v>80</v>
      </c>
      <c r="J546" s="383">
        <v>80</v>
      </c>
      <c r="L546" s="135"/>
      <c r="M546" s="135"/>
      <c r="N546" s="135"/>
      <c r="O546" s="135"/>
      <c r="P546" s="135"/>
      <c r="Q546" s="135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</row>
    <row r="547" spans="1:53" x14ac:dyDescent="0.25">
      <c r="A547" s="323" t="s">
        <v>449</v>
      </c>
      <c r="B547" s="311" t="s">
        <v>476</v>
      </c>
      <c r="C547" s="177" t="s">
        <v>10</v>
      </c>
      <c r="D547" s="207">
        <v>0</v>
      </c>
      <c r="E547" s="354">
        <v>0</v>
      </c>
      <c r="F547" s="210">
        <v>0</v>
      </c>
      <c r="G547" s="355">
        <v>0</v>
      </c>
      <c r="H547" s="269">
        <v>217</v>
      </c>
      <c r="I547" s="211">
        <v>217</v>
      </c>
      <c r="J547" s="384">
        <v>217</v>
      </c>
      <c r="L547" s="135"/>
      <c r="M547" s="135"/>
      <c r="N547" s="135"/>
      <c r="O547" s="135"/>
      <c r="P547" s="135"/>
      <c r="Q547" s="135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</row>
    <row r="548" spans="1:53" x14ac:dyDescent="0.25">
      <c r="A548" s="323" t="s">
        <v>449</v>
      </c>
      <c r="B548" s="311" t="s">
        <v>477</v>
      </c>
      <c r="C548" s="177" t="s">
        <v>11</v>
      </c>
      <c r="D548" s="209">
        <v>0</v>
      </c>
      <c r="E548" s="355">
        <v>0</v>
      </c>
      <c r="F548" s="211">
        <v>0</v>
      </c>
      <c r="G548" s="355">
        <v>0</v>
      </c>
      <c r="H548" s="269">
        <v>38</v>
      </c>
      <c r="I548" s="211">
        <v>38</v>
      </c>
      <c r="J548" s="384">
        <v>38</v>
      </c>
      <c r="L548" s="135"/>
      <c r="M548" s="135"/>
      <c r="N548" s="135"/>
      <c r="O548" s="135"/>
      <c r="P548" s="135"/>
      <c r="Q548" s="135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</row>
    <row r="549" spans="1:53" x14ac:dyDescent="0.25">
      <c r="A549" s="323" t="s">
        <v>449</v>
      </c>
      <c r="B549" s="311" t="s">
        <v>478</v>
      </c>
      <c r="C549" s="177" t="s">
        <v>12</v>
      </c>
      <c r="D549" s="209">
        <v>0</v>
      </c>
      <c r="E549" s="355">
        <v>0</v>
      </c>
      <c r="F549" s="211">
        <v>0</v>
      </c>
      <c r="G549" s="355">
        <v>0</v>
      </c>
      <c r="H549" s="269">
        <v>379</v>
      </c>
      <c r="I549" s="211">
        <v>379</v>
      </c>
      <c r="J549" s="384">
        <v>379</v>
      </c>
      <c r="L549" s="135"/>
      <c r="M549" s="135"/>
      <c r="N549" s="135"/>
      <c r="O549" s="135"/>
      <c r="P549" s="135"/>
      <c r="Q549" s="135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</row>
    <row r="550" spans="1:53" x14ac:dyDescent="0.25">
      <c r="A550" s="323" t="s">
        <v>449</v>
      </c>
      <c r="B550" s="311" t="s">
        <v>479</v>
      </c>
      <c r="C550" s="177" t="s">
        <v>13</v>
      </c>
      <c r="D550" s="209">
        <v>0</v>
      </c>
      <c r="E550" s="355">
        <v>0</v>
      </c>
      <c r="F550" s="211">
        <v>0</v>
      </c>
      <c r="G550" s="355">
        <v>0</v>
      </c>
      <c r="H550" s="269">
        <v>21</v>
      </c>
      <c r="I550" s="211">
        <v>21</v>
      </c>
      <c r="J550" s="384">
        <v>21</v>
      </c>
      <c r="L550" s="135"/>
      <c r="M550" s="135"/>
      <c r="N550" s="135"/>
      <c r="O550" s="135"/>
      <c r="P550" s="135"/>
      <c r="Q550" s="135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</row>
    <row r="551" spans="1:53" x14ac:dyDescent="0.25">
      <c r="A551" s="323" t="s">
        <v>449</v>
      </c>
      <c r="B551" s="311" t="s">
        <v>480</v>
      </c>
      <c r="C551" s="177" t="s">
        <v>14</v>
      </c>
      <c r="D551" s="209">
        <v>0</v>
      </c>
      <c r="E551" s="355">
        <v>0</v>
      </c>
      <c r="F551" s="211">
        <v>0</v>
      </c>
      <c r="G551" s="355">
        <v>0</v>
      </c>
      <c r="H551" s="269">
        <v>81</v>
      </c>
      <c r="I551" s="211">
        <v>81</v>
      </c>
      <c r="J551" s="384">
        <v>81</v>
      </c>
      <c r="L551" s="135"/>
      <c r="M551" s="135"/>
      <c r="N551" s="135"/>
      <c r="O551" s="135"/>
      <c r="P551" s="135"/>
      <c r="Q551" s="135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</row>
    <row r="552" spans="1:53" x14ac:dyDescent="0.25">
      <c r="A552" s="323" t="s">
        <v>449</v>
      </c>
      <c r="B552" s="311" t="s">
        <v>481</v>
      </c>
      <c r="C552" s="177" t="s">
        <v>15</v>
      </c>
      <c r="D552" s="209">
        <v>0</v>
      </c>
      <c r="E552" s="355">
        <v>0</v>
      </c>
      <c r="F552" s="211">
        <v>0</v>
      </c>
      <c r="G552" s="355">
        <v>0</v>
      </c>
      <c r="H552" s="269">
        <v>27</v>
      </c>
      <c r="I552" s="211">
        <v>27</v>
      </c>
      <c r="J552" s="384">
        <v>27</v>
      </c>
      <c r="L552" s="135"/>
      <c r="M552" s="135"/>
      <c r="N552" s="135"/>
      <c r="O552" s="135"/>
      <c r="P552" s="135"/>
      <c r="Q552" s="135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</row>
    <row r="553" spans="1:53" x14ac:dyDescent="0.25">
      <c r="A553" s="323" t="s">
        <v>449</v>
      </c>
      <c r="B553" s="311" t="s">
        <v>482</v>
      </c>
      <c r="C553" s="177" t="s">
        <v>16</v>
      </c>
      <c r="D553" s="209">
        <v>0</v>
      </c>
      <c r="E553" s="355">
        <v>0</v>
      </c>
      <c r="F553" s="211">
        <v>0</v>
      </c>
      <c r="G553" s="355">
        <v>0</v>
      </c>
      <c r="H553" s="269">
        <v>129</v>
      </c>
      <c r="I553" s="211">
        <v>129</v>
      </c>
      <c r="J553" s="384">
        <v>129</v>
      </c>
      <c r="L553" s="135"/>
      <c r="M553" s="135"/>
      <c r="N553" s="135"/>
      <c r="O553" s="135"/>
      <c r="P553" s="135"/>
      <c r="Q553" s="135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</row>
    <row r="554" spans="1:53" ht="16.5" thickBot="1" x14ac:dyDescent="0.3">
      <c r="A554" s="228" t="s">
        <v>449</v>
      </c>
      <c r="B554" s="224" t="s">
        <v>483</v>
      </c>
      <c r="C554" s="203" t="s">
        <v>71</v>
      </c>
      <c r="D554" s="205">
        <v>0</v>
      </c>
      <c r="E554" s="340">
        <v>0</v>
      </c>
      <c r="F554" s="212">
        <v>0</v>
      </c>
      <c r="G554" s="340">
        <v>0</v>
      </c>
      <c r="H554" s="270">
        <v>0</v>
      </c>
      <c r="I554" s="212">
        <v>0</v>
      </c>
      <c r="J554" s="381">
        <v>0</v>
      </c>
      <c r="L554" s="135"/>
      <c r="M554" s="135"/>
      <c r="N554" s="135"/>
      <c r="O554" s="135"/>
      <c r="P554" s="135"/>
      <c r="Q554" s="135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</row>
    <row r="555" spans="1:53" s="242" customFormat="1" x14ac:dyDescent="0.25">
      <c r="A555" s="237"/>
      <c r="B555" s="296" t="s">
        <v>484</v>
      </c>
      <c r="C555" s="245" t="s">
        <v>321</v>
      </c>
      <c r="D555" s="239">
        <f>SUM(D556:D565)</f>
        <v>0</v>
      </c>
      <c r="E555" s="290">
        <f>SUM(E556:E565)</f>
        <v>0</v>
      </c>
      <c r="F555" s="244">
        <f>SUM(F556:F575)</f>
        <v>0</v>
      </c>
      <c r="G555" s="290">
        <f>SUM(G556:G575)</f>
        <v>0</v>
      </c>
      <c r="H555" s="272">
        <f>SUM(H556:H575)</f>
        <v>1224</v>
      </c>
      <c r="I555" s="244">
        <f>SUM(I556:I575)</f>
        <v>1224</v>
      </c>
      <c r="J555" s="292">
        <f>SUM(J556:J575)</f>
        <v>1224</v>
      </c>
      <c r="K555" s="240"/>
      <c r="L555" s="141"/>
      <c r="M555" s="141"/>
      <c r="N555" s="141"/>
      <c r="O555" s="141"/>
      <c r="P555" s="141"/>
      <c r="Q555" s="141"/>
      <c r="R555" s="241"/>
      <c r="S555" s="241"/>
      <c r="T555" s="241"/>
      <c r="U555" s="241"/>
      <c r="V555" s="241"/>
      <c r="W555" s="241"/>
      <c r="X555" s="241"/>
      <c r="Y555" s="241"/>
      <c r="Z555" s="241"/>
      <c r="AA555" s="241"/>
      <c r="AB555" s="241"/>
      <c r="AC555" s="241"/>
      <c r="AD555" s="241"/>
      <c r="AE555" s="241"/>
      <c r="AF555" s="241"/>
      <c r="AG555" s="241"/>
      <c r="AH555" s="241"/>
      <c r="AI555" s="241"/>
      <c r="AJ555" s="241"/>
      <c r="AK555" s="241"/>
      <c r="AL555" s="241"/>
      <c r="AM555" s="241"/>
      <c r="AN555" s="241"/>
      <c r="AO555" s="241"/>
      <c r="AP555" s="241"/>
      <c r="AQ555" s="241"/>
      <c r="AR555" s="241"/>
      <c r="AS555" s="241"/>
      <c r="AT555" s="241"/>
      <c r="AU555" s="241"/>
      <c r="AV555" s="241"/>
      <c r="AW555" s="241"/>
      <c r="AX555" s="241"/>
      <c r="AY555" s="241"/>
      <c r="AZ555" s="241"/>
      <c r="BA555" s="241"/>
    </row>
    <row r="556" spans="1:53" x14ac:dyDescent="0.25">
      <c r="A556" s="323" t="s">
        <v>450</v>
      </c>
      <c r="B556" s="311" t="s">
        <v>464</v>
      </c>
      <c r="C556" s="174" t="s">
        <v>74</v>
      </c>
      <c r="D556" s="207">
        <v>0</v>
      </c>
      <c r="E556" s="354">
        <v>0</v>
      </c>
      <c r="F556" s="210">
        <v>0</v>
      </c>
      <c r="G556" s="354">
        <v>0</v>
      </c>
      <c r="H556" s="268">
        <v>450</v>
      </c>
      <c r="I556" s="210">
        <v>450</v>
      </c>
      <c r="J556" s="383">
        <v>450</v>
      </c>
      <c r="L556" s="135"/>
      <c r="M556" s="135"/>
      <c r="N556" s="135"/>
      <c r="O556" s="135"/>
      <c r="P556" s="135"/>
      <c r="Q556" s="135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</row>
    <row r="557" spans="1:53" x14ac:dyDescent="0.25">
      <c r="A557" s="323" t="s">
        <v>450</v>
      </c>
      <c r="B557" s="311" t="s">
        <v>465</v>
      </c>
      <c r="C557" s="177" t="s">
        <v>423</v>
      </c>
      <c r="D557" s="207">
        <v>0</v>
      </c>
      <c r="E557" s="354">
        <v>0</v>
      </c>
      <c r="F557" s="210">
        <v>0</v>
      </c>
      <c r="G557" s="354">
        <v>0</v>
      </c>
      <c r="H557" s="268">
        <v>0</v>
      </c>
      <c r="I557" s="210">
        <v>0</v>
      </c>
      <c r="J557" s="383">
        <v>0</v>
      </c>
      <c r="L557" s="135"/>
      <c r="M557" s="135"/>
      <c r="N557" s="135"/>
      <c r="O557" s="135"/>
      <c r="P557" s="135"/>
      <c r="Q557" s="135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</row>
    <row r="558" spans="1:53" x14ac:dyDescent="0.25">
      <c r="A558" s="323" t="s">
        <v>450</v>
      </c>
      <c r="B558" s="311" t="s">
        <v>466</v>
      </c>
      <c r="C558" s="177" t="s">
        <v>10</v>
      </c>
      <c r="D558" s="207">
        <v>0</v>
      </c>
      <c r="E558" s="354">
        <v>0</v>
      </c>
      <c r="F558" s="210">
        <v>0</v>
      </c>
      <c r="G558" s="354">
        <v>0</v>
      </c>
      <c r="H558" s="268">
        <v>50</v>
      </c>
      <c r="I558" s="210">
        <v>50</v>
      </c>
      <c r="J558" s="383">
        <v>50</v>
      </c>
      <c r="L558" s="135"/>
      <c r="M558" s="135"/>
      <c r="N558" s="135"/>
      <c r="O558" s="135"/>
      <c r="P558" s="135"/>
      <c r="Q558" s="135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</row>
    <row r="559" spans="1:53" x14ac:dyDescent="0.25">
      <c r="A559" s="323" t="s">
        <v>450</v>
      </c>
      <c r="B559" s="311" t="s">
        <v>467</v>
      </c>
      <c r="C559" s="177" t="s">
        <v>11</v>
      </c>
      <c r="D559" s="209">
        <v>0</v>
      </c>
      <c r="E559" s="355">
        <v>0</v>
      </c>
      <c r="F559" s="211">
        <v>0</v>
      </c>
      <c r="G559" s="355">
        <v>0</v>
      </c>
      <c r="H559" s="269">
        <v>6</v>
      </c>
      <c r="I559" s="211">
        <v>6</v>
      </c>
      <c r="J559" s="384">
        <v>6</v>
      </c>
      <c r="L559" s="135"/>
      <c r="M559" s="135"/>
      <c r="N559" s="135"/>
      <c r="O559" s="135"/>
      <c r="P559" s="135"/>
      <c r="Q559" s="135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</row>
    <row r="560" spans="1:53" x14ac:dyDescent="0.25">
      <c r="A560" s="323" t="s">
        <v>450</v>
      </c>
      <c r="B560" s="311" t="s">
        <v>468</v>
      </c>
      <c r="C560" s="177" t="s">
        <v>12</v>
      </c>
      <c r="D560" s="209">
        <v>0</v>
      </c>
      <c r="E560" s="355">
        <v>0</v>
      </c>
      <c r="F560" s="211">
        <v>0</v>
      </c>
      <c r="G560" s="355">
        <v>0</v>
      </c>
      <c r="H560" s="269">
        <v>63</v>
      </c>
      <c r="I560" s="211">
        <v>63</v>
      </c>
      <c r="J560" s="384">
        <v>63</v>
      </c>
      <c r="L560" s="135"/>
      <c r="M560" s="135"/>
      <c r="N560" s="135"/>
      <c r="O560" s="135"/>
      <c r="P560" s="135"/>
      <c r="Q560" s="135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</row>
    <row r="561" spans="1:53" x14ac:dyDescent="0.25">
      <c r="A561" s="323" t="s">
        <v>450</v>
      </c>
      <c r="B561" s="311" t="s">
        <v>469</v>
      </c>
      <c r="C561" s="177" t="s">
        <v>13</v>
      </c>
      <c r="D561" s="209">
        <v>0</v>
      </c>
      <c r="E561" s="355">
        <v>0</v>
      </c>
      <c r="F561" s="211">
        <v>0</v>
      </c>
      <c r="G561" s="355">
        <v>0</v>
      </c>
      <c r="H561" s="269">
        <v>4</v>
      </c>
      <c r="I561" s="211">
        <v>4</v>
      </c>
      <c r="J561" s="384">
        <v>4</v>
      </c>
      <c r="L561" s="135"/>
      <c r="M561" s="135"/>
      <c r="N561" s="135"/>
      <c r="O561" s="135"/>
      <c r="P561" s="135"/>
      <c r="Q561" s="135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</row>
    <row r="562" spans="1:53" x14ac:dyDescent="0.25">
      <c r="A562" s="323" t="s">
        <v>450</v>
      </c>
      <c r="B562" s="311" t="s">
        <v>470</v>
      </c>
      <c r="C562" s="177" t="s">
        <v>14</v>
      </c>
      <c r="D562" s="209">
        <v>0</v>
      </c>
      <c r="E562" s="355">
        <v>0</v>
      </c>
      <c r="F562" s="211">
        <v>0</v>
      </c>
      <c r="G562" s="355">
        <v>0</v>
      </c>
      <c r="H562" s="269">
        <v>13</v>
      </c>
      <c r="I562" s="211">
        <v>13</v>
      </c>
      <c r="J562" s="384">
        <v>13</v>
      </c>
      <c r="L562" s="135"/>
      <c r="M562" s="135"/>
      <c r="N562" s="135"/>
      <c r="O562" s="135"/>
      <c r="P562" s="135"/>
      <c r="Q562" s="135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</row>
    <row r="563" spans="1:53" x14ac:dyDescent="0.25">
      <c r="A563" s="323" t="s">
        <v>450</v>
      </c>
      <c r="B563" s="311" t="s">
        <v>471</v>
      </c>
      <c r="C563" s="177" t="s">
        <v>15</v>
      </c>
      <c r="D563" s="209">
        <v>0</v>
      </c>
      <c r="E563" s="355">
        <v>0</v>
      </c>
      <c r="F563" s="211">
        <v>0</v>
      </c>
      <c r="G563" s="355">
        <v>0</v>
      </c>
      <c r="H563" s="269">
        <v>5</v>
      </c>
      <c r="I563" s="211">
        <v>5</v>
      </c>
      <c r="J563" s="384">
        <v>5</v>
      </c>
      <c r="L563" s="135"/>
      <c r="M563" s="135"/>
      <c r="N563" s="135"/>
      <c r="O563" s="135"/>
      <c r="P563" s="135"/>
      <c r="Q563" s="135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</row>
    <row r="564" spans="1:53" x14ac:dyDescent="0.25">
      <c r="A564" s="323" t="s">
        <v>450</v>
      </c>
      <c r="B564" s="311" t="s">
        <v>472</v>
      </c>
      <c r="C564" s="177" t="s">
        <v>16</v>
      </c>
      <c r="D564" s="209">
        <v>0</v>
      </c>
      <c r="E564" s="355">
        <v>0</v>
      </c>
      <c r="F564" s="211">
        <v>0</v>
      </c>
      <c r="G564" s="355">
        <v>0</v>
      </c>
      <c r="H564" s="269">
        <v>21</v>
      </c>
      <c r="I564" s="211">
        <v>21</v>
      </c>
      <c r="J564" s="384">
        <v>21</v>
      </c>
      <c r="L564" s="135"/>
      <c r="M564" s="135"/>
      <c r="N564" s="135"/>
      <c r="O564" s="135"/>
      <c r="P564" s="135"/>
      <c r="Q564" s="135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</row>
    <row r="565" spans="1:53" x14ac:dyDescent="0.25">
      <c r="A565" s="153" t="s">
        <v>450</v>
      </c>
      <c r="B565" s="223" t="s">
        <v>473</v>
      </c>
      <c r="C565" s="177" t="s">
        <v>71</v>
      </c>
      <c r="D565" s="157">
        <v>0</v>
      </c>
      <c r="E565" s="348">
        <v>0</v>
      </c>
      <c r="F565" s="178">
        <v>0</v>
      </c>
      <c r="G565" s="348">
        <v>0</v>
      </c>
      <c r="H565" s="260">
        <v>0</v>
      </c>
      <c r="I565" s="178">
        <v>0</v>
      </c>
      <c r="J565" s="373">
        <v>0</v>
      </c>
      <c r="L565" s="135"/>
      <c r="M565" s="135"/>
      <c r="N565" s="135"/>
      <c r="O565" s="135"/>
      <c r="P565" s="135"/>
      <c r="Q565" s="135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</row>
    <row r="566" spans="1:53" x14ac:dyDescent="0.25">
      <c r="A566" s="323" t="s">
        <v>450</v>
      </c>
      <c r="B566" s="311" t="s">
        <v>474</v>
      </c>
      <c r="C566" s="174" t="s">
        <v>74</v>
      </c>
      <c r="D566" s="207">
        <v>0</v>
      </c>
      <c r="E566" s="354">
        <v>0</v>
      </c>
      <c r="F566" s="210">
        <v>0</v>
      </c>
      <c r="G566" s="354">
        <v>0</v>
      </c>
      <c r="H566" s="268">
        <v>450</v>
      </c>
      <c r="I566" s="210">
        <v>450</v>
      </c>
      <c r="J566" s="383">
        <v>450</v>
      </c>
      <c r="L566" s="135"/>
      <c r="M566" s="135"/>
      <c r="N566" s="135"/>
      <c r="O566" s="135"/>
      <c r="P566" s="135"/>
      <c r="Q566" s="135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</row>
    <row r="567" spans="1:53" x14ac:dyDescent="0.25">
      <c r="A567" s="323" t="s">
        <v>450</v>
      </c>
      <c r="B567" s="311" t="s">
        <v>475</v>
      </c>
      <c r="C567" s="177" t="s">
        <v>423</v>
      </c>
      <c r="D567" s="207">
        <v>0</v>
      </c>
      <c r="E567" s="354">
        <v>0</v>
      </c>
      <c r="F567" s="210">
        <v>0</v>
      </c>
      <c r="G567" s="354">
        <v>0</v>
      </c>
      <c r="H567" s="268">
        <v>0</v>
      </c>
      <c r="I567" s="210">
        <v>0</v>
      </c>
      <c r="J567" s="383">
        <v>0</v>
      </c>
      <c r="L567" s="135"/>
      <c r="M567" s="135"/>
      <c r="N567" s="135"/>
      <c r="O567" s="135"/>
      <c r="P567" s="135"/>
      <c r="Q567" s="135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</row>
    <row r="568" spans="1:53" x14ac:dyDescent="0.25">
      <c r="A568" s="323" t="s">
        <v>450</v>
      </c>
      <c r="B568" s="311" t="s">
        <v>476</v>
      </c>
      <c r="C568" s="177" t="s">
        <v>10</v>
      </c>
      <c r="D568" s="207">
        <v>0</v>
      </c>
      <c r="E568" s="354">
        <v>0</v>
      </c>
      <c r="F568" s="210">
        <v>0</v>
      </c>
      <c r="G568" s="355">
        <v>0</v>
      </c>
      <c r="H568" s="269">
        <v>49</v>
      </c>
      <c r="I568" s="211">
        <v>49</v>
      </c>
      <c r="J568" s="384">
        <v>49</v>
      </c>
      <c r="L568" s="135"/>
      <c r="M568" s="135"/>
      <c r="N568" s="135"/>
      <c r="O568" s="135"/>
      <c r="P568" s="135"/>
      <c r="Q568" s="135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</row>
    <row r="569" spans="1:53" x14ac:dyDescent="0.25">
      <c r="A569" s="323" t="s">
        <v>450</v>
      </c>
      <c r="B569" s="311" t="s">
        <v>477</v>
      </c>
      <c r="C569" s="177" t="s">
        <v>11</v>
      </c>
      <c r="D569" s="209">
        <v>0</v>
      </c>
      <c r="E569" s="355">
        <v>0</v>
      </c>
      <c r="F569" s="211">
        <v>0</v>
      </c>
      <c r="G569" s="355">
        <v>0</v>
      </c>
      <c r="H569" s="269">
        <v>7</v>
      </c>
      <c r="I569" s="211">
        <v>7</v>
      </c>
      <c r="J569" s="384">
        <v>7</v>
      </c>
      <c r="L569" s="135"/>
      <c r="M569" s="135"/>
      <c r="N569" s="135"/>
      <c r="O569" s="135"/>
      <c r="P569" s="135"/>
      <c r="Q569" s="135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</row>
    <row r="570" spans="1:53" x14ac:dyDescent="0.25">
      <c r="A570" s="323" t="s">
        <v>450</v>
      </c>
      <c r="B570" s="311" t="s">
        <v>478</v>
      </c>
      <c r="C570" s="177" t="s">
        <v>12</v>
      </c>
      <c r="D570" s="209">
        <v>0</v>
      </c>
      <c r="E570" s="355">
        <v>0</v>
      </c>
      <c r="F570" s="211">
        <v>0</v>
      </c>
      <c r="G570" s="355">
        <v>0</v>
      </c>
      <c r="H570" s="269">
        <v>63</v>
      </c>
      <c r="I570" s="211">
        <v>63</v>
      </c>
      <c r="J570" s="384">
        <v>63</v>
      </c>
      <c r="L570" s="135"/>
      <c r="M570" s="135"/>
      <c r="N570" s="135"/>
      <c r="O570" s="135"/>
      <c r="P570" s="135"/>
      <c r="Q570" s="135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</row>
    <row r="571" spans="1:53" x14ac:dyDescent="0.25">
      <c r="A571" s="323" t="s">
        <v>450</v>
      </c>
      <c r="B571" s="311" t="s">
        <v>479</v>
      </c>
      <c r="C571" s="177" t="s">
        <v>13</v>
      </c>
      <c r="D571" s="209">
        <v>0</v>
      </c>
      <c r="E571" s="355">
        <v>0</v>
      </c>
      <c r="F571" s="211">
        <v>0</v>
      </c>
      <c r="G571" s="355">
        <v>0</v>
      </c>
      <c r="H571" s="269">
        <v>3</v>
      </c>
      <c r="I571" s="211">
        <v>3</v>
      </c>
      <c r="J571" s="384">
        <v>3</v>
      </c>
      <c r="L571" s="135"/>
      <c r="M571" s="135"/>
      <c r="N571" s="135"/>
      <c r="O571" s="135"/>
      <c r="P571" s="135"/>
      <c r="Q571" s="135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</row>
    <row r="572" spans="1:53" x14ac:dyDescent="0.25">
      <c r="A572" s="323" t="s">
        <v>450</v>
      </c>
      <c r="B572" s="311" t="s">
        <v>480</v>
      </c>
      <c r="C572" s="177" t="s">
        <v>14</v>
      </c>
      <c r="D572" s="209">
        <v>0</v>
      </c>
      <c r="E572" s="355">
        <v>0</v>
      </c>
      <c r="F572" s="211">
        <v>0</v>
      </c>
      <c r="G572" s="355">
        <v>0</v>
      </c>
      <c r="H572" s="269">
        <v>14</v>
      </c>
      <c r="I572" s="211">
        <v>14</v>
      </c>
      <c r="J572" s="384">
        <v>14</v>
      </c>
      <c r="L572" s="135"/>
      <c r="M572" s="135"/>
      <c r="N572" s="135"/>
      <c r="O572" s="135"/>
      <c r="P572" s="135"/>
      <c r="Q572" s="135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</row>
    <row r="573" spans="1:53" x14ac:dyDescent="0.25">
      <c r="A573" s="323" t="s">
        <v>450</v>
      </c>
      <c r="B573" s="311" t="s">
        <v>481</v>
      </c>
      <c r="C573" s="177" t="s">
        <v>15</v>
      </c>
      <c r="D573" s="209">
        <v>0</v>
      </c>
      <c r="E573" s="355">
        <v>0</v>
      </c>
      <c r="F573" s="211">
        <v>0</v>
      </c>
      <c r="G573" s="355">
        <v>0</v>
      </c>
      <c r="H573" s="269">
        <v>4</v>
      </c>
      <c r="I573" s="211">
        <v>4</v>
      </c>
      <c r="J573" s="384">
        <v>4</v>
      </c>
      <c r="L573" s="135"/>
      <c r="M573" s="135"/>
      <c r="N573" s="135"/>
      <c r="O573" s="135"/>
      <c r="P573" s="135"/>
      <c r="Q573" s="135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</row>
    <row r="574" spans="1:53" x14ac:dyDescent="0.25">
      <c r="A574" s="323" t="s">
        <v>450</v>
      </c>
      <c r="B574" s="311" t="s">
        <v>482</v>
      </c>
      <c r="C574" s="177" t="s">
        <v>16</v>
      </c>
      <c r="D574" s="209">
        <v>0</v>
      </c>
      <c r="E574" s="355">
        <v>0</v>
      </c>
      <c r="F574" s="211">
        <v>0</v>
      </c>
      <c r="G574" s="355">
        <v>0</v>
      </c>
      <c r="H574" s="269">
        <v>22</v>
      </c>
      <c r="I574" s="211">
        <v>22</v>
      </c>
      <c r="J574" s="384">
        <v>22</v>
      </c>
      <c r="L574" s="135"/>
      <c r="M574" s="135"/>
      <c r="N574" s="135"/>
      <c r="O574" s="135"/>
      <c r="P574" s="135"/>
      <c r="Q574" s="135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</row>
    <row r="575" spans="1:53" ht="16.5" thickBot="1" x14ac:dyDescent="0.3">
      <c r="A575" s="228" t="s">
        <v>450</v>
      </c>
      <c r="B575" s="224" t="s">
        <v>483</v>
      </c>
      <c r="C575" s="203" t="s">
        <v>71</v>
      </c>
      <c r="D575" s="205">
        <v>0</v>
      </c>
      <c r="E575" s="340">
        <v>0</v>
      </c>
      <c r="F575" s="212">
        <v>0</v>
      </c>
      <c r="G575" s="340">
        <v>0</v>
      </c>
      <c r="H575" s="270">
        <v>0</v>
      </c>
      <c r="I575" s="212">
        <v>0</v>
      </c>
      <c r="J575" s="381">
        <v>0</v>
      </c>
      <c r="L575" s="135"/>
      <c r="M575" s="135"/>
      <c r="N575" s="135"/>
      <c r="O575" s="135"/>
      <c r="P575" s="135"/>
      <c r="Q575" s="135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</row>
    <row r="576" spans="1:53" s="242" customFormat="1" x14ac:dyDescent="0.25">
      <c r="A576" s="237" t="s">
        <v>403</v>
      </c>
      <c r="B576" s="243" t="s">
        <v>420</v>
      </c>
      <c r="C576" s="238" t="s">
        <v>421</v>
      </c>
      <c r="D576" s="239">
        <f>D577+D578</f>
        <v>4524</v>
      </c>
      <c r="E576" s="289">
        <f>E577+E578</f>
        <v>2532</v>
      </c>
      <c r="F576" s="239">
        <f>F577+F578+F579+F580+F581+F582</f>
        <v>5763</v>
      </c>
      <c r="G576" s="289">
        <f>G577+G578+G579+G580+G581+G582</f>
        <v>0</v>
      </c>
      <c r="H576" s="272">
        <f>H577+H578+H579+H580+H581+H582</f>
        <v>5763</v>
      </c>
      <c r="I576" s="239">
        <f>I577+I578+I579+I580+I581+I582</f>
        <v>5763</v>
      </c>
      <c r="J576" s="291">
        <f>J577+J578+J579+J580+J581+J582</f>
        <v>5763</v>
      </c>
      <c r="K576" s="240"/>
      <c r="L576" s="141"/>
      <c r="M576" s="141"/>
      <c r="N576" s="141"/>
      <c r="O576" s="141"/>
      <c r="P576" s="141"/>
      <c r="Q576" s="141"/>
      <c r="R576" s="241"/>
      <c r="S576" s="241"/>
      <c r="T576" s="241"/>
      <c r="U576" s="241"/>
      <c r="V576" s="241"/>
      <c r="W576" s="241"/>
      <c r="X576" s="241"/>
      <c r="Y576" s="241"/>
      <c r="Z576" s="241"/>
      <c r="AA576" s="241"/>
      <c r="AB576" s="241"/>
      <c r="AC576" s="241"/>
      <c r="AD576" s="241"/>
      <c r="AE576" s="241"/>
      <c r="AF576" s="241"/>
      <c r="AG576" s="241"/>
      <c r="AH576" s="241"/>
      <c r="AI576" s="241"/>
      <c r="AJ576" s="241"/>
      <c r="AK576" s="241"/>
      <c r="AL576" s="241"/>
      <c r="AM576" s="241"/>
      <c r="AN576" s="241"/>
      <c r="AO576" s="241"/>
      <c r="AP576" s="241"/>
      <c r="AQ576" s="241"/>
      <c r="AR576" s="241"/>
      <c r="AS576" s="241"/>
      <c r="AT576" s="241"/>
      <c r="AU576" s="241"/>
      <c r="AV576" s="241"/>
      <c r="AW576" s="241"/>
      <c r="AX576" s="241"/>
      <c r="AY576" s="241"/>
      <c r="AZ576" s="241"/>
      <c r="BA576" s="241"/>
    </row>
    <row r="577" spans="1:53" x14ac:dyDescent="0.25">
      <c r="A577" s="173" t="s">
        <v>403</v>
      </c>
      <c r="B577" s="222" t="s">
        <v>413</v>
      </c>
      <c r="C577" s="174" t="s">
        <v>421</v>
      </c>
      <c r="D577" s="176">
        <v>2262</v>
      </c>
      <c r="E577" s="338">
        <v>1266</v>
      </c>
      <c r="F577" s="176">
        <v>2881</v>
      </c>
      <c r="G577" s="338">
        <v>0</v>
      </c>
      <c r="H577" s="259">
        <v>0</v>
      </c>
      <c r="I577" s="176">
        <v>0</v>
      </c>
      <c r="J577" s="372">
        <v>0</v>
      </c>
      <c r="L577" s="135"/>
      <c r="M577" s="135"/>
      <c r="N577" s="135"/>
      <c r="O577" s="135"/>
      <c r="P577" s="135"/>
      <c r="Q577" s="135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</row>
    <row r="578" spans="1:53" x14ac:dyDescent="0.25">
      <c r="A578" s="173" t="s">
        <v>403</v>
      </c>
      <c r="B578" s="222" t="s">
        <v>414</v>
      </c>
      <c r="C578" s="174" t="s">
        <v>421</v>
      </c>
      <c r="D578" s="176">
        <v>2262</v>
      </c>
      <c r="E578" s="338">
        <v>1266</v>
      </c>
      <c r="F578" s="176">
        <v>2882</v>
      </c>
      <c r="G578" s="338">
        <v>0</v>
      </c>
      <c r="H578" s="259">
        <v>0</v>
      </c>
      <c r="I578" s="176">
        <v>0</v>
      </c>
      <c r="J578" s="372">
        <v>0</v>
      </c>
      <c r="L578" s="135"/>
      <c r="M578" s="135"/>
      <c r="N578" s="135"/>
      <c r="O578" s="135"/>
      <c r="P578" s="135"/>
      <c r="Q578" s="135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</row>
    <row r="579" spans="1:53" x14ac:dyDescent="0.25">
      <c r="A579" s="153">
        <v>131</v>
      </c>
      <c r="B579" s="222" t="s">
        <v>489</v>
      </c>
      <c r="C579" s="174" t="s">
        <v>421</v>
      </c>
      <c r="D579" s="176">
        <v>0</v>
      </c>
      <c r="E579" s="338">
        <v>0</v>
      </c>
      <c r="F579" s="176">
        <v>0</v>
      </c>
      <c r="G579" s="338">
        <v>0</v>
      </c>
      <c r="H579" s="259">
        <v>1882</v>
      </c>
      <c r="I579" s="176">
        <v>1882</v>
      </c>
      <c r="J579" s="372">
        <v>1882</v>
      </c>
      <c r="L579" s="135"/>
      <c r="M579" s="135"/>
      <c r="N579" s="135"/>
      <c r="O579" s="135"/>
      <c r="P579" s="135"/>
      <c r="Q579" s="135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</row>
    <row r="580" spans="1:53" x14ac:dyDescent="0.25">
      <c r="A580" s="227">
        <v>131</v>
      </c>
      <c r="B580" s="222" t="s">
        <v>490</v>
      </c>
      <c r="C580" s="174" t="s">
        <v>421</v>
      </c>
      <c r="D580" s="176">
        <v>0</v>
      </c>
      <c r="E580" s="338">
        <v>0</v>
      </c>
      <c r="F580" s="176">
        <v>0</v>
      </c>
      <c r="G580" s="338">
        <v>0</v>
      </c>
      <c r="H580" s="259">
        <v>1881</v>
      </c>
      <c r="I580" s="176">
        <v>1881</v>
      </c>
      <c r="J580" s="372">
        <v>1881</v>
      </c>
      <c r="L580" s="135"/>
      <c r="M580" s="135"/>
      <c r="N580" s="135"/>
      <c r="O580" s="135"/>
      <c r="P580" s="135"/>
      <c r="Q580" s="135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</row>
    <row r="581" spans="1:53" x14ac:dyDescent="0.25">
      <c r="A581" s="153">
        <v>131</v>
      </c>
      <c r="B581" s="223" t="s">
        <v>413</v>
      </c>
      <c r="C581" s="177" t="s">
        <v>421</v>
      </c>
      <c r="D581" s="176">
        <v>0</v>
      </c>
      <c r="E581" s="338">
        <v>0</v>
      </c>
      <c r="F581" s="178">
        <v>0</v>
      </c>
      <c r="G581" s="348">
        <v>0</v>
      </c>
      <c r="H581" s="260">
        <v>1000</v>
      </c>
      <c r="I581" s="178">
        <v>1000</v>
      </c>
      <c r="J581" s="373">
        <v>1000</v>
      </c>
      <c r="L581" s="135"/>
      <c r="M581" s="135"/>
      <c r="N581" s="135"/>
      <c r="O581" s="135"/>
      <c r="P581" s="135"/>
      <c r="Q581" s="135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</row>
    <row r="582" spans="1:53" ht="16.5" thickBot="1" x14ac:dyDescent="0.3">
      <c r="A582" s="227">
        <v>131</v>
      </c>
      <c r="B582" s="224" t="s">
        <v>414</v>
      </c>
      <c r="C582" s="218" t="s">
        <v>421</v>
      </c>
      <c r="D582" s="176">
        <v>0</v>
      </c>
      <c r="E582" s="338">
        <v>0</v>
      </c>
      <c r="F582" s="212">
        <v>0</v>
      </c>
      <c r="G582" s="340">
        <v>0</v>
      </c>
      <c r="H582" s="270">
        <v>1000</v>
      </c>
      <c r="I582" s="212">
        <v>1000</v>
      </c>
      <c r="J582" s="381">
        <v>1000</v>
      </c>
      <c r="L582" s="135"/>
      <c r="M582" s="135"/>
      <c r="N582" s="135"/>
      <c r="O582" s="135"/>
      <c r="P582" s="135"/>
      <c r="Q582" s="135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</row>
    <row r="583" spans="1:53" s="242" customFormat="1" x14ac:dyDescent="0.25">
      <c r="A583" s="237" t="s">
        <v>401</v>
      </c>
      <c r="B583" s="243" t="s">
        <v>412</v>
      </c>
      <c r="C583" s="238" t="s">
        <v>415</v>
      </c>
      <c r="D583" s="239">
        <f t="shared" ref="D583:J583" si="13">D584+D585</f>
        <v>2394.3900000000003</v>
      </c>
      <c r="E583" s="289">
        <f t="shared" si="13"/>
        <v>2990</v>
      </c>
      <c r="F583" s="239">
        <f t="shared" si="13"/>
        <v>0</v>
      </c>
      <c r="G583" s="289">
        <f t="shared" si="13"/>
        <v>0</v>
      </c>
      <c r="H583" s="274">
        <f t="shared" si="13"/>
        <v>0</v>
      </c>
      <c r="I583" s="239">
        <f t="shared" si="13"/>
        <v>0</v>
      </c>
      <c r="J583" s="291">
        <f t="shared" si="13"/>
        <v>0</v>
      </c>
      <c r="K583" s="240"/>
      <c r="L583" s="141"/>
      <c r="M583" s="141"/>
      <c r="N583" s="141"/>
      <c r="O583" s="141"/>
      <c r="P583" s="141"/>
      <c r="Q583" s="141"/>
      <c r="R583" s="241"/>
      <c r="S583" s="241"/>
      <c r="T583" s="241"/>
      <c r="U583" s="241"/>
      <c r="V583" s="241"/>
      <c r="W583" s="241"/>
      <c r="X583" s="241"/>
      <c r="Y583" s="241"/>
      <c r="Z583" s="241"/>
      <c r="AA583" s="241"/>
      <c r="AB583" s="241"/>
      <c r="AC583" s="241"/>
      <c r="AD583" s="241"/>
      <c r="AE583" s="241"/>
      <c r="AF583" s="241"/>
      <c r="AG583" s="241"/>
      <c r="AH583" s="241"/>
      <c r="AI583" s="241"/>
      <c r="AJ583" s="241"/>
      <c r="AK583" s="241"/>
      <c r="AL583" s="241"/>
      <c r="AM583" s="241"/>
      <c r="AN583" s="241"/>
      <c r="AO583" s="241"/>
      <c r="AP583" s="241"/>
      <c r="AQ583" s="241"/>
      <c r="AR583" s="241"/>
      <c r="AS583" s="241"/>
      <c r="AT583" s="241"/>
      <c r="AU583" s="241"/>
      <c r="AV583" s="241"/>
      <c r="AW583" s="241"/>
      <c r="AX583" s="241"/>
      <c r="AY583" s="241"/>
      <c r="AZ583" s="241"/>
      <c r="BA583" s="241"/>
    </row>
    <row r="584" spans="1:53" ht="16.5" thickBot="1" x14ac:dyDescent="0.3">
      <c r="A584" s="234" t="s">
        <v>401</v>
      </c>
      <c r="B584" s="316" t="s">
        <v>413</v>
      </c>
      <c r="C584" s="235" t="s">
        <v>415</v>
      </c>
      <c r="D584" s="207">
        <v>1197.2</v>
      </c>
      <c r="E584" s="354">
        <v>1495</v>
      </c>
      <c r="F584" s="210">
        <v>0</v>
      </c>
      <c r="G584" s="206">
        <v>0</v>
      </c>
      <c r="H584" s="268">
        <v>0</v>
      </c>
      <c r="I584" s="210">
        <v>0</v>
      </c>
      <c r="J584" s="383">
        <v>0</v>
      </c>
      <c r="L584" s="135"/>
      <c r="M584" s="135"/>
      <c r="N584" s="135"/>
      <c r="O584" s="135"/>
      <c r="P584" s="135"/>
      <c r="Q584" s="135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</row>
    <row r="585" spans="1:53" ht="16.5" thickBot="1" x14ac:dyDescent="0.3">
      <c r="A585" s="173" t="s">
        <v>401</v>
      </c>
      <c r="B585" s="222" t="s">
        <v>414</v>
      </c>
      <c r="C585" s="226" t="s">
        <v>415</v>
      </c>
      <c r="D585" s="175">
        <v>1197.19</v>
      </c>
      <c r="E585" s="338">
        <v>1495</v>
      </c>
      <c r="F585" s="176">
        <v>0</v>
      </c>
      <c r="G585" s="339">
        <v>0</v>
      </c>
      <c r="H585" s="259">
        <v>0</v>
      </c>
      <c r="I585" s="176">
        <v>0</v>
      </c>
      <c r="J585" s="372">
        <v>0</v>
      </c>
      <c r="L585" s="135"/>
      <c r="M585" s="135"/>
      <c r="N585" s="135"/>
      <c r="O585" s="135"/>
      <c r="P585" s="135"/>
      <c r="Q585" s="135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</row>
    <row r="586" spans="1:53" s="242" customFormat="1" x14ac:dyDescent="0.25">
      <c r="A586" s="237" t="s">
        <v>402</v>
      </c>
      <c r="B586" s="243" t="s">
        <v>412</v>
      </c>
      <c r="C586" s="238"/>
      <c r="D586" s="239">
        <f t="shared" ref="D586:J586" si="14">D587+D588</f>
        <v>239.42</v>
      </c>
      <c r="E586" s="289">
        <f t="shared" si="14"/>
        <v>299</v>
      </c>
      <c r="F586" s="239">
        <f t="shared" si="14"/>
        <v>0</v>
      </c>
      <c r="G586" s="289">
        <f t="shared" si="14"/>
        <v>0</v>
      </c>
      <c r="H586" s="274">
        <f t="shared" si="14"/>
        <v>0</v>
      </c>
      <c r="I586" s="239">
        <f t="shared" si="14"/>
        <v>0</v>
      </c>
      <c r="J586" s="292">
        <f t="shared" si="14"/>
        <v>0</v>
      </c>
      <c r="K586" s="240"/>
      <c r="L586" s="141"/>
      <c r="M586" s="141"/>
      <c r="N586" s="141"/>
      <c r="O586" s="141"/>
      <c r="P586" s="141"/>
      <c r="Q586" s="141"/>
      <c r="R586" s="241"/>
      <c r="S586" s="241"/>
      <c r="T586" s="241"/>
      <c r="U586" s="241"/>
      <c r="V586" s="241"/>
      <c r="W586" s="241"/>
      <c r="X586" s="241"/>
      <c r="Y586" s="241"/>
      <c r="Z586" s="241"/>
      <c r="AA586" s="241"/>
      <c r="AB586" s="241"/>
      <c r="AC586" s="241"/>
      <c r="AD586" s="241"/>
      <c r="AE586" s="241"/>
      <c r="AF586" s="241"/>
      <c r="AG586" s="241"/>
      <c r="AH586" s="241"/>
      <c r="AI586" s="241"/>
      <c r="AJ586" s="241"/>
      <c r="AK586" s="241"/>
      <c r="AL586" s="241"/>
      <c r="AM586" s="241"/>
      <c r="AN586" s="241"/>
      <c r="AO586" s="241"/>
      <c r="AP586" s="241"/>
      <c r="AQ586" s="241"/>
      <c r="AR586" s="241"/>
      <c r="AS586" s="241"/>
      <c r="AT586" s="241"/>
      <c r="AU586" s="241"/>
      <c r="AV586" s="241"/>
      <c r="AW586" s="241"/>
      <c r="AX586" s="241"/>
      <c r="AY586" s="241"/>
      <c r="AZ586" s="241"/>
      <c r="BA586" s="241"/>
    </row>
    <row r="587" spans="1:53" x14ac:dyDescent="0.25">
      <c r="A587" s="234" t="s">
        <v>402</v>
      </c>
      <c r="B587" s="316" t="s">
        <v>416</v>
      </c>
      <c r="C587" s="235" t="s">
        <v>417</v>
      </c>
      <c r="D587" s="207">
        <v>119.71</v>
      </c>
      <c r="E587" s="354">
        <v>149</v>
      </c>
      <c r="F587" s="210">
        <v>0</v>
      </c>
      <c r="G587" s="354">
        <v>0</v>
      </c>
      <c r="H587" s="268">
        <v>0</v>
      </c>
      <c r="I587" s="210">
        <v>0</v>
      </c>
      <c r="J587" s="383">
        <v>0</v>
      </c>
      <c r="L587" s="135"/>
      <c r="M587" s="135"/>
      <c r="N587" s="135"/>
      <c r="O587" s="135"/>
      <c r="P587" s="135"/>
      <c r="Q587" s="135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</row>
    <row r="588" spans="1:53" ht="16.5" thickBot="1" x14ac:dyDescent="0.3">
      <c r="A588" s="228" t="s">
        <v>402</v>
      </c>
      <c r="B588" s="301" t="s">
        <v>418</v>
      </c>
      <c r="C588" s="218" t="s">
        <v>419</v>
      </c>
      <c r="D588" s="193">
        <v>119.71</v>
      </c>
      <c r="E588" s="172">
        <v>150</v>
      </c>
      <c r="F588" s="194">
        <v>0</v>
      </c>
      <c r="G588" s="172">
        <v>0</v>
      </c>
      <c r="H588" s="263">
        <v>0</v>
      </c>
      <c r="I588" s="194">
        <v>0</v>
      </c>
      <c r="J588" s="375">
        <v>0</v>
      </c>
      <c r="L588" s="135"/>
      <c r="M588" s="135"/>
      <c r="N588" s="135"/>
      <c r="O588" s="135"/>
      <c r="P588" s="135"/>
      <c r="Q588" s="135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</row>
    <row r="589" spans="1:53" ht="16.5" hidden="1" thickBot="1" x14ac:dyDescent="0.3">
      <c r="A589" s="213">
        <v>43</v>
      </c>
      <c r="B589" s="214" t="s">
        <v>432</v>
      </c>
      <c r="C589" s="225" t="s">
        <v>433</v>
      </c>
      <c r="D589" s="215">
        <f t="shared" ref="D589:J589" si="15">D590</f>
        <v>1482.94</v>
      </c>
      <c r="E589" s="359">
        <f t="shared" si="15"/>
        <v>0</v>
      </c>
      <c r="F589" s="216">
        <f t="shared" si="15"/>
        <v>0</v>
      </c>
      <c r="G589" s="368">
        <f t="shared" si="15"/>
        <v>0</v>
      </c>
      <c r="H589" s="275">
        <f t="shared" si="15"/>
        <v>0</v>
      </c>
      <c r="I589" s="216">
        <f t="shared" si="15"/>
        <v>0</v>
      </c>
      <c r="J589" s="387">
        <f t="shared" si="15"/>
        <v>0</v>
      </c>
      <c r="L589" s="135"/>
      <c r="M589" s="135"/>
      <c r="N589" s="135"/>
      <c r="O589" s="135"/>
      <c r="P589" s="135"/>
      <c r="Q589" s="135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</row>
    <row r="590" spans="1:53" ht="16.5" hidden="1" thickBot="1" x14ac:dyDescent="0.3">
      <c r="A590" s="228">
        <v>43</v>
      </c>
      <c r="B590" s="229" t="s">
        <v>434</v>
      </c>
      <c r="C590" s="219" t="s">
        <v>435</v>
      </c>
      <c r="D590" s="205">
        <v>1482.94</v>
      </c>
      <c r="E590" s="340">
        <v>0</v>
      </c>
      <c r="F590" s="212">
        <v>0</v>
      </c>
      <c r="G590" s="187">
        <v>0</v>
      </c>
      <c r="H590" s="270">
        <v>0</v>
      </c>
      <c r="I590" s="212">
        <v>0</v>
      </c>
      <c r="J590" s="381">
        <v>0</v>
      </c>
      <c r="L590" s="135"/>
      <c r="M590" s="135"/>
      <c r="N590" s="135"/>
      <c r="O590" s="135"/>
      <c r="P590" s="135"/>
      <c r="Q590" s="135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</row>
    <row r="591" spans="1:53" ht="16.5" thickBot="1" x14ac:dyDescent="0.3">
      <c r="A591" s="236"/>
      <c r="B591" s="333"/>
      <c r="C591" s="337" t="s">
        <v>171</v>
      </c>
      <c r="D591" s="347">
        <f>D352+D350+D312+D196+D83+D354+D364+D399+D583+D586+D576+D589+D396+D410+D413</f>
        <v>671623.04</v>
      </c>
      <c r="E591" s="342">
        <f>E352+E350+E312+E196+E83+E354+E364+E399+E583+E586+E576+E589+E396+E410+E413</f>
        <v>739232</v>
      </c>
      <c r="F591" s="362">
        <f>F352+F350+F312+F196+F83+F354+F364+F399+F583+F586+F576+F589+F396+F410+F413+F513+F492+F487+F375+F462+F437+F416</f>
        <v>827185</v>
      </c>
      <c r="G591" s="360">
        <f>G352+G350+G312+G196+G83+G354+G364+G399+G583+G586+G576+G589+G396+G410+G413+G513+G492+G487+G375+G462+G437+G416</f>
        <v>798168.97999999975</v>
      </c>
      <c r="H591" s="371">
        <f>H352+H350+H312+H196+H83+H354+H364+H399+H583+H586+H576+H589+H396+H410+H413+H513+H492+H487+H375+H462+H437+H416+H555+H534</f>
        <v>893794</v>
      </c>
      <c r="I591" s="347">
        <f>I352+I350+I312+I196+I83+I354+I364+I399+I583+I586+I576+I589+I396+I410+I413+I513+I492+I487+I375+I462+I437+I416+I555+I534</f>
        <v>893794</v>
      </c>
      <c r="J591" s="388">
        <f>J352+J350+J312+J196+J83+J354+J364+J399+J583+J586+J576+J589+J396+J410+J413+J513+J492+J487+J375+J462+J437+J416+J555+J534</f>
        <v>893794</v>
      </c>
      <c r="L591" s="146">
        <f>739232-H591</f>
        <v>-154562</v>
      </c>
      <c r="M591" s="146"/>
      <c r="N591" s="135"/>
      <c r="O591" s="135"/>
      <c r="P591" s="135"/>
      <c r="Q591" s="135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</row>
    <row r="592" spans="1:53" x14ac:dyDescent="0.25">
      <c r="L592" s="135"/>
      <c r="M592" s="135"/>
      <c r="N592" s="135"/>
      <c r="O592" s="135"/>
      <c r="P592" s="135"/>
      <c r="Q592" s="135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</row>
    <row r="593" spans="2:53" x14ac:dyDescent="0.25">
      <c r="D593" s="121"/>
      <c r="E593" s="121"/>
      <c r="G593" s="120">
        <f>798168.98-G591</f>
        <v>0</v>
      </c>
      <c r="H593" s="276">
        <f>886944-H591</f>
        <v>-6850</v>
      </c>
      <c r="L593" s="135"/>
      <c r="M593" s="135"/>
      <c r="N593" s="135"/>
      <c r="O593" s="135"/>
      <c r="P593" s="135"/>
      <c r="Q593" s="135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</row>
    <row r="594" spans="2:53" x14ac:dyDescent="0.25">
      <c r="B594" s="192"/>
      <c r="C594" s="192"/>
      <c r="D594" s="121"/>
      <c r="E594" s="121"/>
      <c r="H594" s="276"/>
      <c r="L594" s="135"/>
      <c r="M594" s="135"/>
      <c r="N594" s="135"/>
      <c r="O594" s="135"/>
      <c r="P594" s="135"/>
      <c r="Q594" s="135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</row>
    <row r="595" spans="2:53" x14ac:dyDescent="0.25">
      <c r="B595" s="192"/>
      <c r="C595" s="192"/>
      <c r="D595" s="121"/>
      <c r="E595" s="121"/>
      <c r="H595" s="276"/>
      <c r="L595" s="135"/>
      <c r="M595" s="135"/>
      <c r="N595" s="135"/>
      <c r="O595" s="135"/>
      <c r="P595" s="135"/>
      <c r="Q595" s="135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</row>
    <row r="596" spans="2:53" x14ac:dyDescent="0.25">
      <c r="B596" s="192"/>
      <c r="C596" s="192"/>
      <c r="L596" s="135"/>
      <c r="M596" s="135"/>
      <c r="N596" s="135"/>
      <c r="O596" s="135"/>
      <c r="P596" s="135"/>
      <c r="Q596" s="135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</row>
    <row r="597" spans="2:53" x14ac:dyDescent="0.25">
      <c r="B597" s="192"/>
      <c r="C597" s="192"/>
      <c r="L597" s="135"/>
      <c r="M597" s="135"/>
      <c r="N597" s="135"/>
      <c r="O597" s="135"/>
      <c r="P597" s="135"/>
      <c r="Q597" s="135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</row>
    <row r="598" spans="2:53" x14ac:dyDescent="0.25">
      <c r="B598" s="192"/>
      <c r="C598" s="192"/>
      <c r="L598" s="135"/>
      <c r="M598" s="135"/>
      <c r="N598" s="135"/>
      <c r="O598" s="135"/>
      <c r="P598" s="135"/>
      <c r="Q598" s="135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</row>
    <row r="599" spans="2:53" x14ac:dyDescent="0.25">
      <c r="B599" s="192"/>
      <c r="C599" s="145"/>
      <c r="L599" s="135"/>
      <c r="M599" s="135"/>
      <c r="N599" s="135"/>
      <c r="O599" s="135"/>
      <c r="P599" s="135"/>
      <c r="Q599" s="135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</row>
    <row r="600" spans="2:53" x14ac:dyDescent="0.25">
      <c r="B600" s="192"/>
      <c r="C600" s="129"/>
      <c r="L600" s="135"/>
      <c r="M600" s="135"/>
      <c r="N600" s="135"/>
      <c r="O600" s="135"/>
      <c r="P600" s="135"/>
      <c r="Q600" s="135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</row>
    <row r="601" spans="2:53" x14ac:dyDescent="0.25">
      <c r="B601" s="192"/>
      <c r="C601" s="145"/>
      <c r="L601" s="135"/>
      <c r="M601" s="135"/>
      <c r="N601" s="135"/>
      <c r="O601" s="135"/>
      <c r="P601" s="135"/>
      <c r="Q601" s="135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</row>
    <row r="602" spans="2:53" x14ac:dyDescent="0.25">
      <c r="B602" s="192"/>
      <c r="C602" s="145"/>
      <c r="L602" s="135"/>
      <c r="M602" s="135"/>
      <c r="N602" s="135"/>
      <c r="O602" s="135"/>
      <c r="P602" s="135"/>
      <c r="Q602" s="135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</row>
    <row r="603" spans="2:53" x14ac:dyDescent="0.25">
      <c r="L603" s="135"/>
      <c r="M603" s="135"/>
      <c r="N603" s="135"/>
      <c r="O603" s="135"/>
      <c r="P603" s="135"/>
      <c r="Q603" s="135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</row>
    <row r="604" spans="2:53" x14ac:dyDescent="0.25">
      <c r="L604" s="135"/>
      <c r="M604" s="135"/>
      <c r="N604" s="135"/>
      <c r="O604" s="135"/>
      <c r="P604" s="135"/>
      <c r="Q604" s="135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</row>
    <row r="605" spans="2:53" x14ac:dyDescent="0.25">
      <c r="L605" s="135"/>
      <c r="M605" s="135"/>
      <c r="N605" s="135"/>
      <c r="O605" s="135"/>
      <c r="P605" s="135"/>
      <c r="Q605" s="135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</row>
    <row r="606" spans="2:53" x14ac:dyDescent="0.25">
      <c r="L606" s="135"/>
      <c r="M606" s="135"/>
      <c r="N606" s="135"/>
      <c r="O606" s="135"/>
      <c r="P606" s="135"/>
      <c r="Q606" s="135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</row>
    <row r="607" spans="2:53" x14ac:dyDescent="0.25">
      <c r="L607" s="135"/>
      <c r="M607" s="135"/>
      <c r="N607" s="135"/>
      <c r="O607" s="135"/>
      <c r="P607" s="135"/>
      <c r="Q607" s="135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</row>
    <row r="608" spans="2:53" x14ac:dyDescent="0.25">
      <c r="L608" s="135"/>
      <c r="M608" s="135"/>
      <c r="N608" s="135"/>
      <c r="O608" s="135"/>
      <c r="P608" s="135"/>
      <c r="Q608" s="135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</row>
    <row r="609" spans="12:53" x14ac:dyDescent="0.25">
      <c r="L609" s="135"/>
      <c r="M609" s="135"/>
      <c r="N609" s="135"/>
      <c r="O609" s="135"/>
      <c r="P609" s="135"/>
      <c r="Q609" s="135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</row>
    <row r="610" spans="12:53" x14ac:dyDescent="0.25">
      <c r="L610" s="135"/>
      <c r="M610" s="135"/>
      <c r="N610" s="135"/>
      <c r="O610" s="135"/>
      <c r="P610" s="135"/>
      <c r="Q610" s="135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</row>
    <row r="611" spans="12:53" x14ac:dyDescent="0.25">
      <c r="L611" s="135"/>
      <c r="M611" s="135"/>
      <c r="N611" s="135"/>
      <c r="O611" s="135"/>
      <c r="P611" s="135"/>
      <c r="Q611" s="135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</row>
    <row r="612" spans="12:53" x14ac:dyDescent="0.25">
      <c r="L612" s="135"/>
      <c r="M612" s="135"/>
      <c r="N612" s="135"/>
      <c r="O612" s="135"/>
      <c r="P612" s="135"/>
      <c r="Q612" s="135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</row>
    <row r="613" spans="12:53" x14ac:dyDescent="0.25">
      <c r="L613" s="135"/>
      <c r="M613" s="135"/>
      <c r="N613" s="135"/>
      <c r="O613" s="135"/>
      <c r="P613" s="135"/>
      <c r="Q613" s="135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</row>
    <row r="614" spans="12:53" x14ac:dyDescent="0.25">
      <c r="L614" s="135"/>
      <c r="M614" s="135"/>
      <c r="N614" s="135"/>
      <c r="O614" s="135"/>
      <c r="P614" s="135"/>
      <c r="Q614" s="135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</row>
    <row r="615" spans="12:53" x14ac:dyDescent="0.25">
      <c r="L615" s="135"/>
      <c r="M615" s="135"/>
      <c r="N615" s="135"/>
      <c r="O615" s="135"/>
      <c r="P615" s="135"/>
      <c r="Q615" s="135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</row>
    <row r="616" spans="12:53" x14ac:dyDescent="0.25">
      <c r="L616" s="135"/>
      <c r="M616" s="135"/>
      <c r="N616" s="135"/>
      <c r="O616" s="135"/>
      <c r="P616" s="135"/>
      <c r="Q616" s="135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</row>
    <row r="617" spans="12:53" x14ac:dyDescent="0.25">
      <c r="L617" s="135"/>
      <c r="M617" s="135"/>
      <c r="N617" s="135"/>
      <c r="O617" s="135"/>
      <c r="P617" s="135"/>
      <c r="Q617" s="135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</row>
    <row r="618" spans="12:53" x14ac:dyDescent="0.25">
      <c r="L618" s="135"/>
      <c r="M618" s="135"/>
      <c r="N618" s="135"/>
      <c r="O618" s="135"/>
      <c r="P618" s="135"/>
      <c r="Q618" s="135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</row>
    <row r="619" spans="12:53" x14ac:dyDescent="0.25">
      <c r="L619" s="135"/>
      <c r="M619" s="135"/>
      <c r="N619" s="135"/>
      <c r="O619" s="135"/>
      <c r="P619" s="135"/>
      <c r="Q619" s="135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</row>
    <row r="620" spans="12:53" x14ac:dyDescent="0.25">
      <c r="L620" s="135"/>
      <c r="M620" s="135"/>
      <c r="N620" s="135"/>
      <c r="O620" s="135"/>
      <c r="P620" s="135"/>
      <c r="Q620" s="135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</row>
    <row r="621" spans="12:53" x14ac:dyDescent="0.25">
      <c r="L621" s="135"/>
      <c r="M621" s="135"/>
      <c r="N621" s="135"/>
      <c r="O621" s="135"/>
      <c r="P621" s="135"/>
      <c r="Q621" s="135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</row>
    <row r="622" spans="12:53" x14ac:dyDescent="0.25">
      <c r="L622" s="135"/>
      <c r="M622" s="135"/>
      <c r="N622" s="135"/>
      <c r="O622" s="135"/>
      <c r="P622" s="135"/>
      <c r="Q622" s="135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</row>
    <row r="623" spans="12:53" x14ac:dyDescent="0.25">
      <c r="L623" s="135"/>
      <c r="M623" s="135"/>
      <c r="N623" s="135"/>
      <c r="O623" s="135"/>
      <c r="P623" s="135"/>
      <c r="Q623" s="135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</row>
    <row r="624" spans="12:53" x14ac:dyDescent="0.25">
      <c r="L624" s="135"/>
      <c r="M624" s="135"/>
      <c r="N624" s="135"/>
      <c r="O624" s="135"/>
      <c r="P624" s="135"/>
      <c r="Q624" s="135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</row>
    <row r="625" spans="12:53" x14ac:dyDescent="0.25">
      <c r="L625" s="135"/>
      <c r="M625" s="135"/>
      <c r="N625" s="135"/>
      <c r="O625" s="135"/>
      <c r="P625" s="135"/>
      <c r="Q625" s="135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</row>
    <row r="626" spans="12:53" x14ac:dyDescent="0.25">
      <c r="L626" s="135"/>
      <c r="M626" s="135"/>
      <c r="N626" s="135"/>
      <c r="O626" s="135"/>
      <c r="P626" s="135"/>
      <c r="Q626" s="135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</row>
    <row r="627" spans="12:53" x14ac:dyDescent="0.25">
      <c r="L627" s="135"/>
      <c r="M627" s="135"/>
      <c r="N627" s="135"/>
      <c r="O627" s="135"/>
      <c r="P627" s="135"/>
      <c r="Q627" s="135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</row>
    <row r="628" spans="12:53" x14ac:dyDescent="0.25">
      <c r="L628" s="135"/>
      <c r="M628" s="135"/>
      <c r="N628" s="135"/>
      <c r="O628" s="135"/>
      <c r="P628" s="135"/>
      <c r="Q628" s="135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</row>
    <row r="629" spans="12:53" x14ac:dyDescent="0.25">
      <c r="L629" s="135"/>
      <c r="M629" s="135"/>
      <c r="N629" s="135"/>
      <c r="O629" s="135"/>
      <c r="P629" s="135"/>
      <c r="Q629" s="135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</row>
    <row r="630" spans="12:53" x14ac:dyDescent="0.25">
      <c r="L630" s="135"/>
      <c r="M630" s="135"/>
      <c r="N630" s="135"/>
      <c r="O630" s="135"/>
      <c r="P630" s="135"/>
      <c r="Q630" s="135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</row>
    <row r="631" spans="12:53" x14ac:dyDescent="0.25">
      <c r="L631" s="135"/>
      <c r="M631" s="135"/>
      <c r="N631" s="135"/>
      <c r="O631" s="135"/>
      <c r="P631" s="135"/>
      <c r="Q631" s="135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</row>
    <row r="632" spans="12:53" x14ac:dyDescent="0.25">
      <c r="L632" s="135"/>
      <c r="M632" s="135"/>
      <c r="N632" s="135"/>
      <c r="O632" s="135"/>
      <c r="P632" s="135"/>
      <c r="Q632" s="135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</row>
    <row r="633" spans="12:53" x14ac:dyDescent="0.25">
      <c r="L633" s="135"/>
      <c r="M633" s="135"/>
      <c r="N633" s="135"/>
      <c r="O633" s="135"/>
      <c r="P633" s="135"/>
      <c r="Q633" s="135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</row>
    <row r="634" spans="12:53" x14ac:dyDescent="0.25">
      <c r="L634" s="135"/>
      <c r="M634" s="135"/>
      <c r="N634" s="135"/>
      <c r="O634" s="135"/>
      <c r="P634" s="135"/>
      <c r="Q634" s="135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</row>
    <row r="635" spans="12:53" x14ac:dyDescent="0.25">
      <c r="L635" s="135"/>
      <c r="M635" s="135"/>
      <c r="N635" s="135"/>
      <c r="O635" s="135"/>
      <c r="P635" s="135"/>
      <c r="Q635" s="135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</row>
    <row r="636" spans="12:53" x14ac:dyDescent="0.25">
      <c r="L636" s="135"/>
      <c r="M636" s="135"/>
      <c r="N636" s="135"/>
      <c r="O636" s="135"/>
      <c r="P636" s="135"/>
      <c r="Q636" s="135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</row>
    <row r="637" spans="12:53" x14ac:dyDescent="0.25">
      <c r="L637" s="135"/>
      <c r="M637" s="135"/>
      <c r="N637" s="135"/>
      <c r="O637" s="135"/>
      <c r="P637" s="135"/>
      <c r="Q637" s="135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</row>
    <row r="638" spans="12:53" x14ac:dyDescent="0.25">
      <c r="L638" s="135"/>
      <c r="M638" s="135"/>
      <c r="N638" s="135"/>
      <c r="O638" s="135"/>
      <c r="P638" s="135"/>
      <c r="Q638" s="135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</row>
    <row r="639" spans="12:53" x14ac:dyDescent="0.25">
      <c r="L639" s="135"/>
      <c r="M639" s="135"/>
      <c r="N639" s="135"/>
      <c r="O639" s="135"/>
      <c r="P639" s="135"/>
      <c r="Q639" s="135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</row>
    <row r="640" spans="12:53" x14ac:dyDescent="0.25">
      <c r="L640" s="135"/>
      <c r="M640" s="135"/>
      <c r="N640" s="135"/>
      <c r="O640" s="135"/>
      <c r="P640" s="135"/>
      <c r="Q640" s="135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</row>
    <row r="641" spans="12:53" x14ac:dyDescent="0.25">
      <c r="L641" s="135"/>
      <c r="M641" s="135"/>
      <c r="N641" s="135"/>
      <c r="O641" s="135"/>
      <c r="P641" s="135"/>
      <c r="Q641" s="135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</row>
    <row r="642" spans="12:53" x14ac:dyDescent="0.25">
      <c r="L642" s="135"/>
      <c r="M642" s="135"/>
      <c r="N642" s="135"/>
      <c r="O642" s="135"/>
      <c r="P642" s="135"/>
      <c r="Q642" s="135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</row>
    <row r="643" spans="12:53" x14ac:dyDescent="0.25">
      <c r="L643" s="135"/>
      <c r="M643" s="135"/>
      <c r="N643" s="135"/>
      <c r="O643" s="135"/>
      <c r="P643" s="135"/>
      <c r="Q643" s="135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</row>
    <row r="644" spans="12:53" x14ac:dyDescent="0.25">
      <c r="L644" s="135"/>
      <c r="M644" s="135"/>
      <c r="N644" s="135"/>
      <c r="O644" s="135"/>
      <c r="P644" s="135"/>
      <c r="Q644" s="135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</row>
    <row r="645" spans="12:53" x14ac:dyDescent="0.25">
      <c r="L645" s="135"/>
      <c r="M645" s="135"/>
      <c r="N645" s="135"/>
      <c r="O645" s="135"/>
      <c r="P645" s="135"/>
      <c r="Q645" s="135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</row>
    <row r="646" spans="12:53" x14ac:dyDescent="0.25">
      <c r="L646" s="135"/>
      <c r="M646" s="135"/>
      <c r="N646" s="135"/>
      <c r="O646" s="135"/>
      <c r="P646" s="135"/>
      <c r="Q646" s="135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</row>
    <row r="647" spans="12:53" x14ac:dyDescent="0.25">
      <c r="L647" s="135"/>
      <c r="M647" s="135"/>
      <c r="N647" s="135"/>
      <c r="O647" s="135"/>
      <c r="P647" s="135"/>
      <c r="Q647" s="135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</row>
    <row r="648" spans="12:53" x14ac:dyDescent="0.25">
      <c r="L648" s="135"/>
      <c r="M648" s="135"/>
      <c r="N648" s="135"/>
      <c r="O648" s="135"/>
      <c r="P648" s="135"/>
      <c r="Q648" s="135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</row>
    <row r="649" spans="12:53" x14ac:dyDescent="0.25">
      <c r="L649" s="135"/>
      <c r="M649" s="135"/>
      <c r="N649" s="135"/>
      <c r="O649" s="135"/>
      <c r="P649" s="135"/>
      <c r="Q649" s="135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</row>
    <row r="650" spans="12:53" x14ac:dyDescent="0.25">
      <c r="L650" s="135"/>
      <c r="M650" s="135"/>
      <c r="N650" s="135"/>
      <c r="O650" s="135"/>
      <c r="P650" s="135"/>
      <c r="Q650" s="135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</row>
    <row r="651" spans="12:53" x14ac:dyDescent="0.25">
      <c r="L651" s="135"/>
      <c r="M651" s="135"/>
      <c r="N651" s="135"/>
      <c r="O651" s="135"/>
      <c r="P651" s="135"/>
      <c r="Q651" s="135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</row>
    <row r="652" spans="12:53" x14ac:dyDescent="0.25">
      <c r="L652" s="135"/>
      <c r="M652" s="135"/>
      <c r="N652" s="135"/>
      <c r="O652" s="135"/>
      <c r="P652" s="135"/>
      <c r="Q652" s="135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</row>
    <row r="653" spans="12:53" x14ac:dyDescent="0.25">
      <c r="L653" s="135"/>
      <c r="M653" s="135"/>
      <c r="N653" s="135"/>
      <c r="O653" s="135"/>
      <c r="P653" s="135"/>
      <c r="Q653" s="135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</row>
    <row r="654" spans="12:53" x14ac:dyDescent="0.25">
      <c r="L654" s="135"/>
      <c r="M654" s="135"/>
      <c r="N654" s="135"/>
      <c r="O654" s="135"/>
      <c r="P654" s="135"/>
      <c r="Q654" s="135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</row>
    <row r="655" spans="12:53" x14ac:dyDescent="0.25">
      <c r="L655" s="135"/>
      <c r="M655" s="135"/>
      <c r="N655" s="135"/>
      <c r="O655" s="135"/>
      <c r="P655" s="135"/>
      <c r="Q655" s="135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</row>
    <row r="656" spans="12:53" x14ac:dyDescent="0.25">
      <c r="L656" s="135"/>
      <c r="M656" s="135"/>
      <c r="N656" s="135"/>
      <c r="O656" s="135"/>
      <c r="P656" s="135"/>
      <c r="Q656" s="135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</row>
    <row r="657" spans="12:53" x14ac:dyDescent="0.25">
      <c r="L657" s="135"/>
      <c r="M657" s="135"/>
      <c r="N657" s="135"/>
      <c r="O657" s="135"/>
      <c r="P657" s="135"/>
      <c r="Q657" s="135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</row>
    <row r="658" spans="12:53" x14ac:dyDescent="0.25">
      <c r="L658" s="135"/>
      <c r="M658" s="135"/>
      <c r="N658" s="135"/>
      <c r="O658" s="135"/>
      <c r="P658" s="135"/>
      <c r="Q658" s="135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</row>
    <row r="659" spans="12:53" x14ac:dyDescent="0.25">
      <c r="L659" s="135"/>
      <c r="M659" s="135"/>
      <c r="N659" s="135"/>
      <c r="O659" s="135"/>
      <c r="P659" s="135"/>
      <c r="Q659" s="135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</row>
    <row r="660" spans="12:53" x14ac:dyDescent="0.25">
      <c r="L660" s="135"/>
      <c r="M660" s="135"/>
      <c r="N660" s="135"/>
      <c r="O660" s="135"/>
      <c r="P660" s="135"/>
      <c r="Q660" s="135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</row>
    <row r="661" spans="12:53" x14ac:dyDescent="0.25">
      <c r="L661" s="135"/>
      <c r="M661" s="135"/>
      <c r="N661" s="135"/>
      <c r="O661" s="135"/>
      <c r="P661" s="135"/>
      <c r="Q661" s="135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</row>
    <row r="662" spans="12:53" x14ac:dyDescent="0.25">
      <c r="L662" s="135"/>
      <c r="M662" s="135"/>
      <c r="N662" s="135"/>
      <c r="O662" s="135"/>
      <c r="P662" s="135"/>
      <c r="Q662" s="135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</row>
    <row r="663" spans="12:53" x14ac:dyDescent="0.25">
      <c r="L663" s="135"/>
      <c r="M663" s="135"/>
      <c r="N663" s="135"/>
      <c r="O663" s="135"/>
      <c r="P663" s="135"/>
      <c r="Q663" s="135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</row>
    <row r="664" spans="12:53" x14ac:dyDescent="0.25">
      <c r="L664" s="135"/>
      <c r="M664" s="135"/>
      <c r="N664" s="135"/>
      <c r="O664" s="135"/>
      <c r="P664" s="135"/>
      <c r="Q664" s="135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</row>
    <row r="665" spans="12:53" x14ac:dyDescent="0.25">
      <c r="L665" s="135"/>
      <c r="M665" s="135"/>
      <c r="N665" s="135"/>
      <c r="O665" s="135"/>
      <c r="P665" s="135"/>
      <c r="Q665" s="135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</row>
    <row r="666" spans="12:53" x14ac:dyDescent="0.25">
      <c r="L666" s="135"/>
      <c r="M666" s="135"/>
      <c r="N666" s="135"/>
      <c r="O666" s="135"/>
      <c r="P666" s="135"/>
      <c r="Q666" s="135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</row>
    <row r="667" spans="12:53" x14ac:dyDescent="0.25">
      <c r="L667" s="135"/>
      <c r="M667" s="135"/>
      <c r="N667" s="135"/>
      <c r="O667" s="135"/>
      <c r="P667" s="135"/>
      <c r="Q667" s="135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</row>
    <row r="668" spans="12:53" x14ac:dyDescent="0.25">
      <c r="L668" s="135"/>
      <c r="M668" s="135"/>
      <c r="N668" s="135"/>
      <c r="O668" s="135"/>
      <c r="P668" s="135"/>
      <c r="Q668" s="135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</row>
    <row r="669" spans="12:53" x14ac:dyDescent="0.25">
      <c r="L669" s="135"/>
      <c r="M669" s="135"/>
      <c r="N669" s="135"/>
      <c r="O669" s="135"/>
      <c r="P669" s="135"/>
      <c r="Q669" s="135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</row>
    <row r="670" spans="12:53" x14ac:dyDescent="0.25">
      <c r="L670" s="135"/>
      <c r="M670" s="135"/>
      <c r="N670" s="135"/>
      <c r="O670" s="135"/>
      <c r="P670" s="135"/>
      <c r="Q670" s="135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</row>
    <row r="671" spans="12:53" x14ac:dyDescent="0.25">
      <c r="L671" s="135"/>
      <c r="M671" s="135"/>
      <c r="N671" s="135"/>
      <c r="O671" s="135"/>
      <c r="P671" s="135"/>
      <c r="Q671" s="135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</row>
    <row r="672" spans="12:53" x14ac:dyDescent="0.25">
      <c r="L672" s="135"/>
      <c r="M672" s="135"/>
      <c r="N672" s="135"/>
      <c r="O672" s="135"/>
      <c r="P672" s="135"/>
      <c r="Q672" s="135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</row>
    <row r="673" spans="12:53" x14ac:dyDescent="0.25">
      <c r="L673" s="135"/>
      <c r="M673" s="135"/>
      <c r="N673" s="135"/>
      <c r="O673" s="135"/>
      <c r="P673" s="135"/>
      <c r="Q673" s="135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</row>
    <row r="674" spans="12:53" x14ac:dyDescent="0.25">
      <c r="L674" s="135"/>
      <c r="M674" s="135"/>
      <c r="N674" s="135"/>
      <c r="O674" s="135"/>
      <c r="P674" s="135"/>
      <c r="Q674" s="135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</row>
    <row r="675" spans="12:53" x14ac:dyDescent="0.25">
      <c r="L675" s="135"/>
      <c r="M675" s="135"/>
      <c r="N675" s="135"/>
      <c r="O675" s="135"/>
      <c r="P675" s="135"/>
      <c r="Q675" s="135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</row>
    <row r="676" spans="12:53" x14ac:dyDescent="0.25">
      <c r="L676" s="135"/>
      <c r="M676" s="135"/>
      <c r="N676" s="135"/>
      <c r="O676" s="135"/>
      <c r="P676" s="135"/>
      <c r="Q676" s="135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</row>
    <row r="677" spans="12:53" x14ac:dyDescent="0.25">
      <c r="L677" s="135"/>
      <c r="M677" s="135"/>
      <c r="N677" s="135"/>
      <c r="O677" s="135"/>
      <c r="P677" s="135"/>
      <c r="Q677" s="135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</row>
    <row r="678" spans="12:53" x14ac:dyDescent="0.25">
      <c r="L678" s="135"/>
      <c r="M678" s="135"/>
      <c r="N678" s="135"/>
      <c r="O678" s="135"/>
      <c r="P678" s="135"/>
      <c r="Q678" s="135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</row>
    <row r="679" spans="12:53" x14ac:dyDescent="0.25">
      <c r="L679" s="135"/>
      <c r="M679" s="135"/>
      <c r="N679" s="135"/>
      <c r="O679" s="135"/>
      <c r="P679" s="135"/>
      <c r="Q679" s="135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</row>
    <row r="680" spans="12:53" x14ac:dyDescent="0.25">
      <c r="L680" s="135"/>
      <c r="M680" s="135"/>
      <c r="N680" s="135"/>
      <c r="O680" s="135"/>
      <c r="P680" s="135"/>
      <c r="Q680" s="135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</row>
    <row r="681" spans="12:53" x14ac:dyDescent="0.25">
      <c r="L681" s="135"/>
      <c r="M681" s="135"/>
      <c r="N681" s="135"/>
      <c r="O681" s="135"/>
      <c r="P681" s="135"/>
      <c r="Q681" s="135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</row>
    <row r="682" spans="12:53" x14ac:dyDescent="0.25">
      <c r="L682" s="135"/>
      <c r="M682" s="135"/>
      <c r="N682" s="135"/>
      <c r="O682" s="135"/>
      <c r="P682" s="135"/>
      <c r="Q682" s="135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</row>
    <row r="683" spans="12:53" x14ac:dyDescent="0.25">
      <c r="L683" s="135"/>
      <c r="M683" s="135"/>
      <c r="N683" s="135"/>
      <c r="O683" s="135"/>
      <c r="P683" s="135"/>
      <c r="Q683" s="135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</row>
    <row r="684" spans="12:53" x14ac:dyDescent="0.25">
      <c r="L684" s="135"/>
      <c r="M684" s="135"/>
      <c r="N684" s="135"/>
      <c r="O684" s="135"/>
      <c r="P684" s="135"/>
      <c r="Q684" s="135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</row>
    <row r="685" spans="12:53" x14ac:dyDescent="0.25">
      <c r="L685" s="135"/>
      <c r="M685" s="135"/>
      <c r="N685" s="135"/>
      <c r="O685" s="135"/>
      <c r="P685" s="135"/>
      <c r="Q685" s="135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</row>
    <row r="686" spans="12:53" x14ac:dyDescent="0.25">
      <c r="L686" s="135"/>
      <c r="M686" s="135"/>
      <c r="N686" s="135"/>
      <c r="O686" s="135"/>
      <c r="P686" s="135"/>
      <c r="Q686" s="135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</row>
    <row r="687" spans="12:53" x14ac:dyDescent="0.25">
      <c r="L687" s="135"/>
      <c r="M687" s="135"/>
      <c r="N687" s="135"/>
      <c r="O687" s="135"/>
      <c r="P687" s="135"/>
      <c r="Q687" s="135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</row>
    <row r="688" spans="12:53" x14ac:dyDescent="0.25">
      <c r="L688" s="135"/>
      <c r="M688" s="135"/>
      <c r="N688" s="135"/>
      <c r="O688" s="135"/>
      <c r="P688" s="135"/>
      <c r="Q688" s="135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</row>
    <row r="689" spans="12:53" x14ac:dyDescent="0.25">
      <c r="L689" s="135"/>
      <c r="M689" s="135"/>
      <c r="N689" s="135"/>
      <c r="O689" s="135"/>
      <c r="P689" s="135"/>
      <c r="Q689" s="135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</row>
    <row r="690" spans="12:53" x14ac:dyDescent="0.25">
      <c r="L690" s="135"/>
      <c r="M690" s="135"/>
      <c r="N690" s="135"/>
      <c r="O690" s="135"/>
      <c r="P690" s="135"/>
      <c r="Q690" s="135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</row>
    <row r="691" spans="12:53" x14ac:dyDescent="0.25">
      <c r="L691" s="135"/>
      <c r="M691" s="135"/>
      <c r="N691" s="135"/>
      <c r="O691" s="135"/>
      <c r="P691" s="135"/>
      <c r="Q691" s="135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</row>
    <row r="692" spans="12:53" x14ac:dyDescent="0.25">
      <c r="L692" s="135"/>
      <c r="M692" s="135"/>
      <c r="N692" s="135"/>
      <c r="O692" s="135"/>
      <c r="P692" s="135"/>
      <c r="Q692" s="135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</row>
    <row r="693" spans="12:53" x14ac:dyDescent="0.25">
      <c r="L693" s="135"/>
      <c r="M693" s="135"/>
      <c r="N693" s="135"/>
      <c r="O693" s="135"/>
      <c r="P693" s="135"/>
      <c r="Q693" s="135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</row>
    <row r="694" spans="12:53" x14ac:dyDescent="0.25">
      <c r="L694" s="135"/>
      <c r="M694" s="135"/>
      <c r="N694" s="135"/>
      <c r="O694" s="135"/>
      <c r="P694" s="135"/>
      <c r="Q694" s="135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</row>
    <row r="695" spans="12:53" x14ac:dyDescent="0.25">
      <c r="L695" s="135"/>
      <c r="M695" s="135"/>
      <c r="N695" s="135"/>
      <c r="O695" s="135"/>
      <c r="P695" s="135"/>
      <c r="Q695" s="135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</row>
    <row r="696" spans="12:53" x14ac:dyDescent="0.25">
      <c r="L696" s="135"/>
      <c r="M696" s="135"/>
      <c r="N696" s="135"/>
      <c r="O696" s="135"/>
      <c r="P696" s="135"/>
      <c r="Q696" s="135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</row>
    <row r="697" spans="12:53" x14ac:dyDescent="0.25">
      <c r="L697" s="135"/>
      <c r="M697" s="135"/>
      <c r="N697" s="135"/>
      <c r="O697" s="135"/>
      <c r="P697" s="135"/>
      <c r="Q697" s="135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</row>
    <row r="698" spans="12:53" x14ac:dyDescent="0.25">
      <c r="L698" s="135"/>
      <c r="M698" s="135"/>
      <c r="N698" s="135"/>
      <c r="O698" s="135"/>
      <c r="P698" s="135"/>
      <c r="Q698" s="135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</row>
    <row r="699" spans="12:53" x14ac:dyDescent="0.25">
      <c r="L699" s="135"/>
      <c r="M699" s="135"/>
      <c r="N699" s="135"/>
      <c r="O699" s="135"/>
      <c r="P699" s="135"/>
      <c r="Q699" s="135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</row>
    <row r="700" spans="12:53" x14ac:dyDescent="0.25">
      <c r="L700" s="135"/>
      <c r="M700" s="135"/>
      <c r="N700" s="135"/>
      <c r="O700" s="135"/>
      <c r="P700" s="135"/>
      <c r="Q700" s="135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</row>
    <row r="701" spans="12:53" x14ac:dyDescent="0.25">
      <c r="L701" s="135"/>
      <c r="M701" s="135"/>
      <c r="N701" s="135"/>
      <c r="O701" s="135"/>
      <c r="P701" s="135"/>
      <c r="Q701" s="135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</row>
    <row r="702" spans="12:53" x14ac:dyDescent="0.25">
      <c r="L702" s="135"/>
      <c r="M702" s="135"/>
      <c r="N702" s="135"/>
      <c r="O702" s="135"/>
      <c r="P702" s="135"/>
      <c r="Q702" s="135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</row>
    <row r="703" spans="12:53" x14ac:dyDescent="0.25">
      <c r="L703" s="135"/>
      <c r="M703" s="135"/>
      <c r="N703" s="135"/>
      <c r="O703" s="135"/>
      <c r="P703" s="135"/>
      <c r="Q703" s="135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</row>
    <row r="704" spans="12:53" x14ac:dyDescent="0.25">
      <c r="L704" s="135"/>
      <c r="M704" s="135"/>
      <c r="N704" s="135"/>
      <c r="O704" s="135"/>
      <c r="P704" s="135"/>
      <c r="Q704" s="135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</row>
    <row r="705" spans="12:53" x14ac:dyDescent="0.25">
      <c r="L705" s="135"/>
      <c r="M705" s="135"/>
      <c r="N705" s="135"/>
      <c r="O705" s="135"/>
      <c r="P705" s="135"/>
      <c r="Q705" s="135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</row>
    <row r="706" spans="12:53" x14ac:dyDescent="0.25">
      <c r="L706" s="135"/>
      <c r="M706" s="135"/>
      <c r="N706" s="135"/>
      <c r="O706" s="135"/>
      <c r="P706" s="135"/>
      <c r="Q706" s="135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</row>
    <row r="707" spans="12:53" x14ac:dyDescent="0.25">
      <c r="L707" s="135"/>
      <c r="M707" s="135"/>
      <c r="N707" s="135"/>
      <c r="O707" s="135"/>
      <c r="P707" s="135"/>
      <c r="Q707" s="135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</row>
    <row r="708" spans="12:53" x14ac:dyDescent="0.25">
      <c r="L708" s="135"/>
      <c r="M708" s="135"/>
      <c r="N708" s="135"/>
      <c r="O708" s="135"/>
      <c r="P708" s="135"/>
      <c r="Q708" s="135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</row>
    <row r="709" spans="12:53" x14ac:dyDescent="0.25">
      <c r="L709" s="135"/>
      <c r="M709" s="135"/>
      <c r="N709" s="135"/>
      <c r="O709" s="135"/>
      <c r="P709" s="135"/>
      <c r="Q709" s="135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</row>
    <row r="710" spans="12:53" x14ac:dyDescent="0.25">
      <c r="L710" s="135"/>
      <c r="M710" s="135"/>
      <c r="N710" s="135"/>
      <c r="O710" s="135"/>
      <c r="P710" s="135"/>
      <c r="Q710" s="135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</row>
    <row r="711" spans="12:53" x14ac:dyDescent="0.25">
      <c r="L711" s="135"/>
      <c r="M711" s="135"/>
      <c r="N711" s="135"/>
      <c r="O711" s="135"/>
      <c r="P711" s="135"/>
      <c r="Q711" s="135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</row>
    <row r="712" spans="12:53" x14ac:dyDescent="0.25">
      <c r="L712" s="135"/>
      <c r="M712" s="135"/>
      <c r="N712" s="135"/>
      <c r="O712" s="135"/>
      <c r="P712" s="135"/>
      <c r="Q712" s="135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</row>
    <row r="713" spans="12:53" x14ac:dyDescent="0.25">
      <c r="L713" s="135"/>
      <c r="M713" s="135"/>
      <c r="N713" s="135"/>
      <c r="O713" s="135"/>
      <c r="P713" s="135"/>
      <c r="Q713" s="135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</row>
    <row r="714" spans="12:53" x14ac:dyDescent="0.25">
      <c r="L714" s="135"/>
      <c r="M714" s="135"/>
      <c r="N714" s="135"/>
      <c r="O714" s="135"/>
      <c r="P714" s="135"/>
      <c r="Q714" s="135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</row>
    <row r="715" spans="12:53" x14ac:dyDescent="0.25">
      <c r="L715" s="135"/>
      <c r="M715" s="135"/>
      <c r="N715" s="135"/>
      <c r="O715" s="135"/>
      <c r="P715" s="135"/>
      <c r="Q715" s="135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</row>
    <row r="716" spans="12:53" x14ac:dyDescent="0.25">
      <c r="L716" s="135"/>
      <c r="M716" s="135"/>
      <c r="N716" s="135"/>
      <c r="O716" s="135"/>
      <c r="P716" s="135"/>
      <c r="Q716" s="135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</row>
    <row r="717" spans="12:53" x14ac:dyDescent="0.25">
      <c r="L717" s="135"/>
      <c r="M717" s="135"/>
      <c r="N717" s="135"/>
      <c r="O717" s="135"/>
      <c r="P717" s="135"/>
      <c r="Q717" s="135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</row>
    <row r="718" spans="12:53" x14ac:dyDescent="0.25">
      <c r="L718" s="135"/>
      <c r="M718" s="135"/>
      <c r="N718" s="135"/>
      <c r="O718" s="135"/>
      <c r="P718" s="135"/>
      <c r="Q718" s="135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</row>
    <row r="719" spans="12:53" x14ac:dyDescent="0.25">
      <c r="L719" s="135"/>
      <c r="M719" s="135"/>
      <c r="N719" s="135"/>
      <c r="O719" s="135"/>
      <c r="P719" s="135"/>
      <c r="Q719" s="135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</row>
    <row r="720" spans="12:53" x14ac:dyDescent="0.25">
      <c r="L720" s="135"/>
      <c r="M720" s="135"/>
      <c r="N720" s="135"/>
      <c r="O720" s="135"/>
      <c r="P720" s="135"/>
      <c r="Q720" s="135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</row>
    <row r="721" spans="12:53" x14ac:dyDescent="0.25">
      <c r="L721" s="135"/>
      <c r="M721" s="135"/>
      <c r="N721" s="135"/>
      <c r="O721" s="135"/>
      <c r="P721" s="135"/>
      <c r="Q721" s="135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</row>
    <row r="722" spans="12:53" x14ac:dyDescent="0.25">
      <c r="L722" s="135"/>
      <c r="M722" s="135"/>
      <c r="N722" s="135"/>
      <c r="O722" s="135"/>
      <c r="P722" s="135"/>
      <c r="Q722" s="135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</row>
    <row r="723" spans="12:53" x14ac:dyDescent="0.25">
      <c r="L723" s="135"/>
      <c r="M723" s="135"/>
      <c r="N723" s="135"/>
      <c r="O723" s="135"/>
      <c r="P723" s="135"/>
      <c r="Q723" s="135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</row>
    <row r="724" spans="12:53" x14ac:dyDescent="0.25">
      <c r="L724" s="135"/>
      <c r="M724" s="135"/>
      <c r="N724" s="135"/>
      <c r="O724" s="135"/>
      <c r="P724" s="135"/>
      <c r="Q724" s="135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</row>
    <row r="725" spans="12:53" x14ac:dyDescent="0.25">
      <c r="L725" s="135"/>
      <c r="M725" s="135"/>
      <c r="N725" s="135"/>
      <c r="O725" s="135"/>
      <c r="P725" s="135"/>
      <c r="Q725" s="135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</row>
    <row r="726" spans="12:53" x14ac:dyDescent="0.25">
      <c r="L726" s="135"/>
      <c r="M726" s="135"/>
      <c r="N726" s="135"/>
      <c r="O726" s="135"/>
      <c r="P726" s="135"/>
      <c r="Q726" s="135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</row>
    <row r="727" spans="12:53" x14ac:dyDescent="0.25">
      <c r="L727" s="135"/>
      <c r="M727" s="135"/>
      <c r="N727" s="135"/>
      <c r="O727" s="135"/>
      <c r="P727" s="135"/>
      <c r="Q727" s="135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</row>
    <row r="728" spans="12:53" x14ac:dyDescent="0.25">
      <c r="L728" s="135"/>
      <c r="M728" s="135"/>
      <c r="N728" s="135"/>
      <c r="O728" s="135"/>
      <c r="P728" s="135"/>
      <c r="Q728" s="135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</row>
    <row r="729" spans="12:53" x14ac:dyDescent="0.25">
      <c r="L729" s="135"/>
      <c r="M729" s="135"/>
      <c r="N729" s="135"/>
      <c r="O729" s="135"/>
      <c r="P729" s="135"/>
      <c r="Q729" s="135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</row>
    <row r="730" spans="12:53" x14ac:dyDescent="0.25">
      <c r="L730" s="135"/>
      <c r="M730" s="135"/>
      <c r="N730" s="135"/>
      <c r="O730" s="135"/>
      <c r="P730" s="135"/>
      <c r="Q730" s="135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</row>
    <row r="731" spans="12:53" x14ac:dyDescent="0.25">
      <c r="L731" s="135"/>
      <c r="M731" s="135"/>
      <c r="N731" s="135"/>
      <c r="O731" s="135"/>
      <c r="P731" s="135"/>
      <c r="Q731" s="135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</row>
    <row r="732" spans="12:53" x14ac:dyDescent="0.25">
      <c r="L732" s="135"/>
      <c r="M732" s="135"/>
      <c r="N732" s="135"/>
      <c r="O732" s="135"/>
      <c r="P732" s="135"/>
      <c r="Q732" s="135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</row>
    <row r="733" spans="12:53" x14ac:dyDescent="0.25">
      <c r="L733" s="135"/>
      <c r="M733" s="135"/>
      <c r="N733" s="135"/>
      <c r="O733" s="135"/>
      <c r="P733" s="135"/>
      <c r="Q733" s="135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</row>
    <row r="734" spans="12:53" x14ac:dyDescent="0.25">
      <c r="L734" s="135"/>
      <c r="M734" s="135"/>
      <c r="N734" s="135"/>
      <c r="O734" s="135"/>
      <c r="P734" s="135"/>
      <c r="Q734" s="135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</row>
    <row r="735" spans="12:53" x14ac:dyDescent="0.25">
      <c r="L735" s="135"/>
      <c r="M735" s="135"/>
      <c r="N735" s="135"/>
      <c r="O735" s="135"/>
      <c r="P735" s="135"/>
      <c r="Q735" s="135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</row>
    <row r="736" spans="12:53" x14ac:dyDescent="0.25">
      <c r="L736" s="135"/>
      <c r="M736" s="135"/>
      <c r="N736" s="135"/>
      <c r="O736" s="135"/>
      <c r="P736" s="135"/>
      <c r="Q736" s="135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</row>
    <row r="737" spans="12:53" x14ac:dyDescent="0.25">
      <c r="L737" s="135"/>
      <c r="M737" s="135"/>
      <c r="N737" s="135"/>
      <c r="O737" s="135"/>
      <c r="P737" s="135"/>
      <c r="Q737" s="135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</row>
    <row r="738" spans="12:53" x14ac:dyDescent="0.25">
      <c r="L738" s="135"/>
      <c r="M738" s="135"/>
      <c r="N738" s="135"/>
      <c r="O738" s="135"/>
      <c r="P738" s="135"/>
      <c r="Q738" s="135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</row>
    <row r="739" spans="12:53" x14ac:dyDescent="0.25">
      <c r="L739" s="135"/>
      <c r="M739" s="135"/>
      <c r="N739" s="135"/>
      <c r="O739" s="135"/>
      <c r="P739" s="135"/>
      <c r="Q739" s="135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</row>
    <row r="740" spans="12:53" x14ac:dyDescent="0.25">
      <c r="L740" s="135"/>
      <c r="M740" s="135"/>
      <c r="N740" s="135"/>
      <c r="O740" s="135"/>
      <c r="P740" s="135"/>
      <c r="Q740" s="135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</row>
    <row r="741" spans="12:53" x14ac:dyDescent="0.25">
      <c r="L741" s="135"/>
      <c r="M741" s="135"/>
      <c r="N741" s="135"/>
      <c r="O741" s="135"/>
      <c r="P741" s="135"/>
      <c r="Q741" s="135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</row>
    <row r="742" spans="12:53" x14ac:dyDescent="0.25">
      <c r="L742" s="135"/>
      <c r="M742" s="135"/>
      <c r="N742" s="135"/>
      <c r="O742" s="135"/>
      <c r="P742" s="135"/>
      <c r="Q742" s="135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</row>
    <row r="743" spans="12:53" x14ac:dyDescent="0.25">
      <c r="L743" s="135"/>
      <c r="M743" s="135"/>
      <c r="N743" s="135"/>
      <c r="O743" s="135"/>
      <c r="P743" s="135"/>
      <c r="Q743" s="135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</row>
    <row r="744" spans="12:53" x14ac:dyDescent="0.25">
      <c r="L744" s="135"/>
      <c r="M744" s="135"/>
      <c r="N744" s="135"/>
      <c r="O744" s="135"/>
      <c r="P744" s="135"/>
      <c r="Q744" s="135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</row>
    <row r="745" spans="12:53" x14ac:dyDescent="0.25">
      <c r="L745" s="135"/>
      <c r="M745" s="135"/>
      <c r="N745" s="135"/>
      <c r="O745" s="135"/>
      <c r="P745" s="135"/>
      <c r="Q745" s="135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</row>
    <row r="746" spans="12:53" x14ac:dyDescent="0.25">
      <c r="L746" s="135"/>
      <c r="M746" s="135"/>
      <c r="N746" s="135"/>
      <c r="O746" s="135"/>
      <c r="P746" s="135"/>
      <c r="Q746" s="135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</row>
    <row r="747" spans="12:53" x14ac:dyDescent="0.25">
      <c r="L747" s="135"/>
      <c r="M747" s="135"/>
      <c r="N747" s="135"/>
      <c r="O747" s="135"/>
      <c r="P747" s="135"/>
      <c r="Q747" s="135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</row>
    <row r="748" spans="12:53" x14ac:dyDescent="0.25">
      <c r="L748" s="135"/>
      <c r="M748" s="135"/>
      <c r="N748" s="135"/>
      <c r="O748" s="135"/>
      <c r="P748" s="135"/>
      <c r="Q748" s="135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</row>
    <row r="749" spans="12:53" x14ac:dyDescent="0.25">
      <c r="L749" s="135"/>
      <c r="M749" s="135"/>
      <c r="N749" s="135"/>
      <c r="O749" s="135"/>
      <c r="P749" s="135"/>
      <c r="Q749" s="135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</row>
    <row r="750" spans="12:53" x14ac:dyDescent="0.25">
      <c r="L750" s="135"/>
      <c r="M750" s="135"/>
      <c r="N750" s="135"/>
      <c r="O750" s="135"/>
      <c r="P750" s="135"/>
      <c r="Q750" s="135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</row>
    <row r="751" spans="12:53" x14ac:dyDescent="0.25">
      <c r="L751" s="135"/>
      <c r="M751" s="135"/>
      <c r="N751" s="135"/>
      <c r="O751" s="135"/>
      <c r="P751" s="135"/>
      <c r="Q751" s="135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</row>
    <row r="752" spans="12:53" x14ac:dyDescent="0.25">
      <c r="L752" s="135"/>
      <c r="M752" s="135"/>
      <c r="N752" s="135"/>
      <c r="O752" s="135"/>
      <c r="P752" s="135"/>
      <c r="Q752" s="135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</row>
    <row r="753" spans="12:53" x14ac:dyDescent="0.25">
      <c r="L753" s="135"/>
      <c r="M753" s="135"/>
      <c r="N753" s="135"/>
      <c r="O753" s="135"/>
      <c r="P753" s="135"/>
      <c r="Q753" s="135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</row>
    <row r="754" spans="12:53" x14ac:dyDescent="0.25">
      <c r="L754" s="135"/>
      <c r="M754" s="135"/>
      <c r="N754" s="135"/>
      <c r="O754" s="135"/>
      <c r="P754" s="135"/>
      <c r="Q754" s="135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</row>
    <row r="755" spans="12:53" x14ac:dyDescent="0.25">
      <c r="L755" s="135"/>
      <c r="M755" s="135"/>
      <c r="N755" s="135"/>
      <c r="O755" s="135"/>
      <c r="P755" s="135"/>
      <c r="Q755" s="135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</row>
    <row r="756" spans="12:53" x14ac:dyDescent="0.25">
      <c r="L756" s="135"/>
      <c r="M756" s="135"/>
      <c r="N756" s="135"/>
      <c r="O756" s="135"/>
      <c r="P756" s="135"/>
      <c r="Q756" s="135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</row>
    <row r="757" spans="12:53" x14ac:dyDescent="0.25">
      <c r="L757" s="135"/>
      <c r="M757" s="135"/>
      <c r="N757" s="135"/>
      <c r="O757" s="135"/>
      <c r="P757" s="135"/>
      <c r="Q757" s="135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</row>
    <row r="758" spans="12:53" x14ac:dyDescent="0.25">
      <c r="L758" s="135"/>
      <c r="M758" s="135"/>
      <c r="N758" s="135"/>
      <c r="O758" s="135"/>
      <c r="P758" s="135"/>
      <c r="Q758" s="135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</row>
    <row r="759" spans="12:53" x14ac:dyDescent="0.25">
      <c r="L759" s="135"/>
      <c r="M759" s="135"/>
      <c r="N759" s="135"/>
      <c r="O759" s="135"/>
      <c r="P759" s="135"/>
      <c r="Q759" s="135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</row>
    <row r="760" spans="12:53" x14ac:dyDescent="0.25">
      <c r="L760" s="135"/>
      <c r="M760" s="135"/>
      <c r="N760" s="135"/>
      <c r="O760" s="135"/>
      <c r="P760" s="135"/>
      <c r="Q760" s="135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</row>
    <row r="761" spans="12:53" x14ac:dyDescent="0.25">
      <c r="L761" s="135"/>
      <c r="M761" s="135"/>
      <c r="N761" s="135"/>
      <c r="O761" s="135"/>
      <c r="P761" s="135"/>
      <c r="Q761" s="135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</row>
    <row r="762" spans="12:53" x14ac:dyDescent="0.25">
      <c r="L762" s="135"/>
      <c r="M762" s="135"/>
      <c r="N762" s="135"/>
      <c r="O762" s="135"/>
      <c r="P762" s="135"/>
      <c r="Q762" s="135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</row>
    <row r="763" spans="12:53" x14ac:dyDescent="0.25">
      <c r="L763" s="135"/>
      <c r="M763" s="135"/>
      <c r="N763" s="135"/>
      <c r="O763" s="135"/>
      <c r="P763" s="135"/>
      <c r="Q763" s="135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</row>
    <row r="764" spans="12:53" x14ac:dyDescent="0.25">
      <c r="L764" s="135"/>
      <c r="M764" s="135"/>
      <c r="N764" s="135"/>
      <c r="O764" s="135"/>
      <c r="P764" s="135"/>
      <c r="Q764" s="135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</row>
    <row r="765" spans="12:53" x14ac:dyDescent="0.25">
      <c r="L765" s="135"/>
      <c r="M765" s="135"/>
      <c r="N765" s="135"/>
      <c r="O765" s="135"/>
      <c r="P765" s="135"/>
      <c r="Q765" s="135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</row>
    <row r="766" spans="12:53" x14ac:dyDescent="0.25">
      <c r="L766" s="135"/>
      <c r="M766" s="135"/>
      <c r="N766" s="135"/>
      <c r="O766" s="135"/>
      <c r="P766" s="135"/>
      <c r="Q766" s="135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</row>
    <row r="767" spans="12:53" x14ac:dyDescent="0.25">
      <c r="L767" s="135"/>
      <c r="M767" s="135"/>
      <c r="N767" s="135"/>
      <c r="O767" s="135"/>
      <c r="P767" s="135"/>
      <c r="Q767" s="135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</row>
    <row r="768" spans="12:53" x14ac:dyDescent="0.25">
      <c r="L768" s="135"/>
      <c r="M768" s="135"/>
      <c r="N768" s="135"/>
      <c r="O768" s="135"/>
      <c r="P768" s="135"/>
      <c r="Q768" s="135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</row>
    <row r="769" spans="12:53" x14ac:dyDescent="0.25">
      <c r="L769" s="135"/>
      <c r="M769" s="135"/>
      <c r="N769" s="135"/>
      <c r="O769" s="135"/>
      <c r="P769" s="135"/>
      <c r="Q769" s="135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</row>
    <row r="770" spans="12:53" x14ac:dyDescent="0.25">
      <c r="L770" s="135"/>
      <c r="M770" s="135"/>
      <c r="N770" s="135"/>
      <c r="O770" s="135"/>
      <c r="P770" s="135"/>
      <c r="Q770" s="135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</row>
    <row r="771" spans="12:53" x14ac:dyDescent="0.25">
      <c r="L771" s="135"/>
      <c r="M771" s="135"/>
      <c r="N771" s="135"/>
      <c r="O771" s="135"/>
      <c r="P771" s="135"/>
      <c r="Q771" s="135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</row>
    <row r="772" spans="12:53" x14ac:dyDescent="0.25">
      <c r="L772" s="135"/>
      <c r="M772" s="135"/>
      <c r="N772" s="135"/>
      <c r="O772" s="135"/>
      <c r="P772" s="135"/>
      <c r="Q772" s="135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</row>
    <row r="773" spans="12:53" x14ac:dyDescent="0.25">
      <c r="L773" s="135"/>
      <c r="M773" s="135"/>
      <c r="N773" s="135"/>
      <c r="O773" s="135"/>
      <c r="P773" s="135"/>
      <c r="Q773" s="135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</row>
    <row r="774" spans="12:53" x14ac:dyDescent="0.25">
      <c r="L774" s="135"/>
      <c r="M774" s="135"/>
      <c r="N774" s="135"/>
      <c r="O774" s="135"/>
      <c r="P774" s="135"/>
      <c r="Q774" s="135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</row>
    <row r="775" spans="12:53" x14ac:dyDescent="0.25">
      <c r="L775" s="135"/>
      <c r="M775" s="135"/>
      <c r="N775" s="135"/>
      <c r="O775" s="135"/>
      <c r="P775" s="135"/>
      <c r="Q775" s="135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</row>
    <row r="776" spans="12:53" x14ac:dyDescent="0.25">
      <c r="L776" s="135"/>
      <c r="M776" s="135"/>
      <c r="N776" s="135"/>
      <c r="O776" s="135"/>
      <c r="P776" s="135"/>
      <c r="Q776" s="135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</row>
    <row r="777" spans="12:53" x14ac:dyDescent="0.25">
      <c r="L777" s="135"/>
      <c r="M777" s="135"/>
      <c r="N777" s="135"/>
      <c r="O777" s="135"/>
      <c r="P777" s="135"/>
      <c r="Q777" s="135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</row>
    <row r="778" spans="12:53" x14ac:dyDescent="0.25">
      <c r="L778" s="135"/>
      <c r="M778" s="135"/>
      <c r="N778" s="135"/>
      <c r="O778" s="135"/>
      <c r="P778" s="135"/>
      <c r="Q778" s="135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</row>
    <row r="779" spans="12:53" x14ac:dyDescent="0.25">
      <c r="L779" s="135"/>
      <c r="M779" s="135"/>
      <c r="N779" s="135"/>
      <c r="O779" s="135"/>
      <c r="P779" s="135"/>
      <c r="Q779" s="135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</row>
    <row r="780" spans="12:53" x14ac:dyDescent="0.25">
      <c r="L780" s="135"/>
      <c r="M780" s="135"/>
      <c r="N780" s="135"/>
      <c r="O780" s="135"/>
      <c r="P780" s="135"/>
      <c r="Q780" s="135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</row>
    <row r="781" spans="12:53" x14ac:dyDescent="0.25">
      <c r="L781" s="135"/>
      <c r="M781" s="135"/>
      <c r="N781" s="135"/>
      <c r="O781" s="135"/>
      <c r="P781" s="135"/>
      <c r="Q781" s="135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</row>
    <row r="782" spans="12:53" x14ac:dyDescent="0.25">
      <c r="L782" s="135"/>
      <c r="M782" s="135"/>
      <c r="N782" s="135"/>
      <c r="O782" s="135"/>
      <c r="P782" s="135"/>
      <c r="Q782" s="135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</row>
    <row r="783" spans="12:53" x14ac:dyDescent="0.25">
      <c r="L783" s="135"/>
      <c r="M783" s="135"/>
      <c r="N783" s="135"/>
      <c r="O783" s="135"/>
      <c r="P783" s="135"/>
      <c r="Q783" s="135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</row>
    <row r="784" spans="12:53" x14ac:dyDescent="0.25">
      <c r="L784" s="135"/>
      <c r="M784" s="135"/>
      <c r="N784" s="135"/>
      <c r="O784" s="135"/>
      <c r="P784" s="135"/>
      <c r="Q784" s="135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</row>
    <row r="785" spans="12:53" x14ac:dyDescent="0.25">
      <c r="L785" s="135"/>
      <c r="M785" s="135"/>
      <c r="N785" s="135"/>
      <c r="O785" s="135"/>
      <c r="P785" s="135"/>
      <c r="Q785" s="135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</row>
    <row r="786" spans="12:53" x14ac:dyDescent="0.25">
      <c r="L786" s="135"/>
      <c r="M786" s="135"/>
      <c r="N786" s="135"/>
      <c r="O786" s="135"/>
      <c r="P786" s="135"/>
      <c r="Q786" s="135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</row>
    <row r="787" spans="12:53" x14ac:dyDescent="0.25">
      <c r="L787" s="135"/>
      <c r="M787" s="135"/>
      <c r="N787" s="135"/>
      <c r="O787" s="135"/>
      <c r="P787" s="135"/>
      <c r="Q787" s="135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</row>
    <row r="788" spans="12:53" x14ac:dyDescent="0.25">
      <c r="L788" s="135"/>
      <c r="M788" s="135"/>
      <c r="N788" s="135"/>
      <c r="O788" s="135"/>
      <c r="P788" s="135"/>
      <c r="Q788" s="135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</row>
    <row r="789" spans="12:53" x14ac:dyDescent="0.25">
      <c r="L789" s="135"/>
      <c r="M789" s="135"/>
      <c r="N789" s="135"/>
      <c r="O789" s="135"/>
      <c r="P789" s="135"/>
      <c r="Q789" s="135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</row>
    <row r="790" spans="12:53" x14ac:dyDescent="0.25">
      <c r="L790" s="135"/>
      <c r="M790" s="135"/>
      <c r="N790" s="135"/>
      <c r="O790" s="135"/>
      <c r="P790" s="135"/>
      <c r="Q790" s="135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</row>
    <row r="791" spans="12:53" x14ac:dyDescent="0.25">
      <c r="L791" s="135"/>
      <c r="M791" s="135"/>
      <c r="N791" s="135"/>
      <c r="O791" s="135"/>
      <c r="P791" s="135"/>
      <c r="Q791" s="135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</row>
    <row r="792" spans="12:53" x14ac:dyDescent="0.25">
      <c r="L792" s="135"/>
      <c r="M792" s="135"/>
      <c r="N792" s="135"/>
      <c r="O792" s="135"/>
      <c r="P792" s="135"/>
      <c r="Q792" s="135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</row>
    <row r="793" spans="12:53" x14ac:dyDescent="0.25">
      <c r="L793" s="135"/>
      <c r="M793" s="135"/>
      <c r="N793" s="135"/>
      <c r="O793" s="135"/>
      <c r="P793" s="135"/>
      <c r="Q793" s="135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</row>
    <row r="794" spans="12:53" x14ac:dyDescent="0.25">
      <c r="L794" s="135"/>
      <c r="M794" s="135"/>
      <c r="N794" s="135"/>
      <c r="O794" s="135"/>
      <c r="P794" s="135"/>
      <c r="Q794" s="135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</row>
    <row r="795" spans="12:53" x14ac:dyDescent="0.25">
      <c r="L795" s="135"/>
      <c r="M795" s="135"/>
      <c r="N795" s="135"/>
      <c r="O795" s="135"/>
      <c r="P795" s="135"/>
      <c r="Q795" s="135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</row>
    <row r="796" spans="12:53" x14ac:dyDescent="0.25">
      <c r="L796" s="135"/>
      <c r="M796" s="135"/>
      <c r="N796" s="135"/>
      <c r="O796" s="135"/>
      <c r="P796" s="135"/>
      <c r="Q796" s="135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</row>
    <row r="797" spans="12:53" x14ac:dyDescent="0.25">
      <c r="L797" s="135"/>
      <c r="M797" s="135"/>
      <c r="N797" s="135"/>
      <c r="O797" s="135"/>
      <c r="P797" s="135"/>
      <c r="Q797" s="135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</row>
    <row r="798" spans="12:53" x14ac:dyDescent="0.25">
      <c r="L798" s="135"/>
      <c r="M798" s="135"/>
      <c r="N798" s="135"/>
      <c r="O798" s="135"/>
      <c r="P798" s="135"/>
      <c r="Q798" s="135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</row>
    <row r="799" spans="12:53" x14ac:dyDescent="0.25">
      <c r="L799" s="135"/>
      <c r="M799" s="135"/>
      <c r="N799" s="135"/>
      <c r="O799" s="135"/>
      <c r="P799" s="135"/>
      <c r="Q799" s="135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</row>
    <row r="800" spans="12:53" x14ac:dyDescent="0.25">
      <c r="L800" s="135"/>
      <c r="M800" s="135"/>
      <c r="N800" s="135"/>
      <c r="O800" s="135"/>
      <c r="P800" s="135"/>
      <c r="Q800" s="135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</row>
    <row r="801" spans="12:53" x14ac:dyDescent="0.25">
      <c r="L801" s="135"/>
      <c r="M801" s="135"/>
      <c r="N801" s="135"/>
      <c r="O801" s="135"/>
      <c r="P801" s="135"/>
      <c r="Q801" s="135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</row>
    <row r="802" spans="12:53" x14ac:dyDescent="0.25">
      <c r="L802" s="135"/>
      <c r="M802" s="135"/>
      <c r="N802" s="135"/>
      <c r="O802" s="135"/>
      <c r="P802" s="135"/>
      <c r="Q802" s="135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</row>
    <row r="803" spans="12:53" x14ac:dyDescent="0.25">
      <c r="L803" s="135"/>
      <c r="M803" s="135"/>
      <c r="N803" s="135"/>
      <c r="O803" s="135"/>
      <c r="P803" s="135"/>
      <c r="Q803" s="135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</row>
    <row r="804" spans="12:53" x14ac:dyDescent="0.25">
      <c r="L804" s="135"/>
      <c r="M804" s="135"/>
      <c r="N804" s="135"/>
      <c r="O804" s="135"/>
      <c r="P804" s="135"/>
      <c r="Q804" s="135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</row>
    <row r="805" spans="12:53" x14ac:dyDescent="0.25">
      <c r="L805" s="135"/>
      <c r="M805" s="135"/>
      <c r="N805" s="135"/>
      <c r="O805" s="135"/>
      <c r="P805" s="135"/>
      <c r="Q805" s="135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</row>
    <row r="806" spans="12:53" x14ac:dyDescent="0.25">
      <c r="L806" s="135"/>
      <c r="M806" s="135"/>
      <c r="N806" s="135"/>
      <c r="O806" s="135"/>
      <c r="P806" s="135"/>
      <c r="Q806" s="135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</row>
    <row r="807" spans="12:53" x14ac:dyDescent="0.25">
      <c r="L807" s="135"/>
      <c r="M807" s="135"/>
      <c r="N807" s="135"/>
      <c r="O807" s="135"/>
      <c r="P807" s="135"/>
      <c r="Q807" s="135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</row>
    <row r="808" spans="12:53" x14ac:dyDescent="0.25">
      <c r="L808" s="135"/>
      <c r="M808" s="135"/>
      <c r="N808" s="135"/>
      <c r="O808" s="135"/>
      <c r="P808" s="135"/>
      <c r="Q808" s="135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</row>
    <row r="809" spans="12:53" x14ac:dyDescent="0.25">
      <c r="L809" s="135"/>
      <c r="M809" s="135"/>
      <c r="N809" s="135"/>
      <c r="O809" s="135"/>
      <c r="P809" s="135"/>
      <c r="Q809" s="135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</row>
    <row r="810" spans="12:53" x14ac:dyDescent="0.25">
      <c r="L810" s="135"/>
      <c r="M810" s="135"/>
      <c r="N810" s="135"/>
      <c r="O810" s="135"/>
      <c r="P810" s="135"/>
      <c r="Q810" s="135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</row>
    <row r="811" spans="12:53" x14ac:dyDescent="0.25">
      <c r="L811" s="135"/>
      <c r="M811" s="135"/>
      <c r="N811" s="135"/>
      <c r="O811" s="135"/>
      <c r="P811" s="135"/>
      <c r="Q811" s="135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</row>
    <row r="812" spans="12:53" x14ac:dyDescent="0.25">
      <c r="L812" s="135"/>
      <c r="M812" s="135"/>
      <c r="N812" s="135"/>
      <c r="O812" s="135"/>
      <c r="P812" s="135"/>
      <c r="Q812" s="135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</row>
    <row r="813" spans="12:53" x14ac:dyDescent="0.25">
      <c r="L813" s="135"/>
      <c r="M813" s="135"/>
      <c r="N813" s="135"/>
      <c r="O813" s="135"/>
      <c r="P813" s="135"/>
      <c r="Q813" s="135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</row>
    <row r="814" spans="12:53" x14ac:dyDescent="0.25">
      <c r="L814" s="135"/>
      <c r="M814" s="135"/>
      <c r="N814" s="135"/>
      <c r="O814" s="135"/>
      <c r="P814" s="135"/>
      <c r="Q814" s="135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</row>
    <row r="815" spans="12:53" x14ac:dyDescent="0.25">
      <c r="L815" s="135"/>
      <c r="M815" s="135"/>
      <c r="N815" s="135"/>
      <c r="O815" s="135"/>
      <c r="P815" s="135"/>
      <c r="Q815" s="135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</row>
    <row r="816" spans="12:53" x14ac:dyDescent="0.25">
      <c r="L816" s="135"/>
      <c r="M816" s="135"/>
      <c r="N816" s="135"/>
      <c r="O816" s="135"/>
      <c r="P816" s="135"/>
      <c r="Q816" s="135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</row>
    <row r="817" spans="12:53" x14ac:dyDescent="0.25">
      <c r="L817" s="135"/>
      <c r="M817" s="135"/>
      <c r="N817" s="135"/>
      <c r="O817" s="135"/>
      <c r="P817" s="135"/>
      <c r="Q817" s="135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</row>
    <row r="818" spans="12:53" x14ac:dyDescent="0.25">
      <c r="L818" s="135"/>
      <c r="M818" s="135"/>
      <c r="N818" s="135"/>
      <c r="O818" s="135"/>
      <c r="P818" s="135"/>
      <c r="Q818" s="135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</row>
    <row r="819" spans="12:53" x14ac:dyDescent="0.25">
      <c r="L819" s="135"/>
      <c r="M819" s="135"/>
      <c r="N819" s="135"/>
      <c r="O819" s="135"/>
      <c r="P819" s="135"/>
      <c r="Q819" s="135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</row>
    <row r="820" spans="12:53" x14ac:dyDescent="0.25">
      <c r="L820" s="135"/>
      <c r="M820" s="135"/>
      <c r="N820" s="135"/>
      <c r="O820" s="135"/>
      <c r="P820" s="135"/>
      <c r="Q820" s="135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</row>
    <row r="821" spans="12:53" x14ac:dyDescent="0.25">
      <c r="L821" s="135"/>
      <c r="M821" s="135"/>
      <c r="N821" s="135"/>
      <c r="O821" s="135"/>
      <c r="P821" s="135"/>
      <c r="Q821" s="135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</row>
    <row r="822" spans="12:53" x14ac:dyDescent="0.25">
      <c r="L822" s="135"/>
      <c r="M822" s="135"/>
      <c r="N822" s="135"/>
      <c r="O822" s="135"/>
      <c r="P822" s="135"/>
      <c r="Q822" s="135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</row>
    <row r="823" spans="12:53" x14ac:dyDescent="0.25">
      <c r="L823" s="135"/>
      <c r="M823" s="135"/>
      <c r="N823" s="135"/>
      <c r="O823" s="135"/>
      <c r="P823" s="135"/>
      <c r="Q823" s="135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</row>
    <row r="824" spans="12:53" x14ac:dyDescent="0.25">
      <c r="L824" s="135"/>
      <c r="M824" s="135"/>
      <c r="N824" s="135"/>
      <c r="O824" s="135"/>
      <c r="P824" s="135"/>
      <c r="Q824" s="135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</row>
    <row r="825" spans="12:53" x14ac:dyDescent="0.25">
      <c r="L825" s="135"/>
      <c r="M825" s="135"/>
      <c r="N825" s="135"/>
      <c r="O825" s="135"/>
      <c r="P825" s="135"/>
      <c r="Q825" s="135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</row>
    <row r="826" spans="12:53" x14ac:dyDescent="0.25">
      <c r="L826" s="135"/>
      <c r="M826" s="135"/>
      <c r="N826" s="135"/>
      <c r="O826" s="135"/>
      <c r="P826" s="135"/>
      <c r="Q826" s="135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  <c r="BA826" s="12"/>
    </row>
    <row r="827" spans="12:53" x14ac:dyDescent="0.25">
      <c r="L827" s="135"/>
      <c r="M827" s="135"/>
      <c r="N827" s="135"/>
      <c r="O827" s="135"/>
      <c r="P827" s="135"/>
      <c r="Q827" s="135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</row>
    <row r="828" spans="12:53" x14ac:dyDescent="0.25">
      <c r="L828" s="135"/>
      <c r="M828" s="135"/>
      <c r="N828" s="135"/>
      <c r="O828" s="135"/>
      <c r="P828" s="135"/>
      <c r="Q828" s="135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</row>
    <row r="829" spans="12:53" x14ac:dyDescent="0.25">
      <c r="L829" s="135"/>
      <c r="M829" s="135"/>
      <c r="N829" s="135"/>
      <c r="O829" s="135"/>
      <c r="P829" s="135"/>
      <c r="Q829" s="135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  <c r="BA829" s="12"/>
    </row>
    <row r="830" spans="12:53" x14ac:dyDescent="0.25">
      <c r="L830" s="135"/>
      <c r="M830" s="135"/>
      <c r="N830" s="135"/>
      <c r="O830" s="135"/>
      <c r="P830" s="135"/>
      <c r="Q830" s="135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</row>
    <row r="831" spans="12:53" x14ac:dyDescent="0.25">
      <c r="L831" s="135"/>
      <c r="M831" s="135"/>
      <c r="N831" s="135"/>
      <c r="O831" s="135"/>
      <c r="P831" s="135"/>
      <c r="Q831" s="135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</row>
    <row r="832" spans="12:53" x14ac:dyDescent="0.25">
      <c r="L832" s="135"/>
      <c r="M832" s="135"/>
      <c r="N832" s="135"/>
      <c r="O832" s="135"/>
      <c r="P832" s="135"/>
      <c r="Q832" s="135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</row>
    <row r="833" spans="12:53" x14ac:dyDescent="0.25">
      <c r="L833" s="135"/>
      <c r="M833" s="135"/>
      <c r="N833" s="135"/>
      <c r="O833" s="135"/>
      <c r="P833" s="135"/>
      <c r="Q833" s="135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</row>
    <row r="834" spans="12:53" x14ac:dyDescent="0.25">
      <c r="L834" s="135"/>
      <c r="M834" s="135"/>
      <c r="N834" s="135"/>
      <c r="O834" s="135"/>
      <c r="P834" s="135"/>
      <c r="Q834" s="135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</row>
    <row r="835" spans="12:53" x14ac:dyDescent="0.25">
      <c r="L835" s="135"/>
      <c r="M835" s="135"/>
      <c r="N835" s="135"/>
      <c r="O835" s="135"/>
      <c r="P835" s="135"/>
      <c r="Q835" s="135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  <c r="BA835" s="12"/>
    </row>
    <row r="836" spans="12:53" x14ac:dyDescent="0.25">
      <c r="L836" s="135"/>
      <c r="M836" s="135"/>
      <c r="N836" s="135"/>
      <c r="O836" s="135"/>
      <c r="P836" s="135"/>
      <c r="Q836" s="135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</row>
    <row r="837" spans="12:53" x14ac:dyDescent="0.25">
      <c r="L837" s="135"/>
      <c r="M837" s="135"/>
      <c r="N837" s="135"/>
      <c r="O837" s="135"/>
      <c r="P837" s="135"/>
      <c r="Q837" s="135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  <c r="AZ837" s="12"/>
      <c r="BA837" s="12"/>
    </row>
    <row r="838" spans="12:53" x14ac:dyDescent="0.25">
      <c r="L838" s="135"/>
      <c r="M838" s="135"/>
      <c r="N838" s="135"/>
      <c r="O838" s="135"/>
      <c r="P838" s="135"/>
      <c r="Q838" s="135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</row>
    <row r="839" spans="12:53" x14ac:dyDescent="0.25">
      <c r="L839" s="135"/>
      <c r="M839" s="135"/>
      <c r="N839" s="135"/>
      <c r="O839" s="135"/>
      <c r="P839" s="135"/>
      <c r="Q839" s="135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  <c r="AZ839" s="12"/>
      <c r="BA839" s="12"/>
    </row>
    <row r="840" spans="12:53" x14ac:dyDescent="0.25">
      <c r="L840" s="135"/>
      <c r="M840" s="135"/>
      <c r="N840" s="135"/>
      <c r="O840" s="135"/>
      <c r="P840" s="135"/>
      <c r="Q840" s="135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</row>
    <row r="841" spans="12:53" x14ac:dyDescent="0.25">
      <c r="L841" s="135"/>
      <c r="M841" s="135"/>
      <c r="N841" s="135"/>
      <c r="O841" s="135"/>
      <c r="P841" s="135"/>
      <c r="Q841" s="135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  <c r="BA841" s="12"/>
    </row>
    <row r="842" spans="12:53" x14ac:dyDescent="0.25">
      <c r="L842" s="135"/>
      <c r="M842" s="135"/>
      <c r="N842" s="135"/>
      <c r="O842" s="135"/>
      <c r="P842" s="135"/>
      <c r="Q842" s="135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  <c r="BA842" s="12"/>
    </row>
    <row r="843" spans="12:53" x14ac:dyDescent="0.25">
      <c r="L843" s="135"/>
      <c r="M843" s="135"/>
      <c r="N843" s="135"/>
      <c r="O843" s="135"/>
      <c r="P843" s="135"/>
      <c r="Q843" s="135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  <c r="AZ843" s="12"/>
      <c r="BA843" s="12"/>
    </row>
    <row r="844" spans="12:53" x14ac:dyDescent="0.25">
      <c r="L844" s="135"/>
      <c r="M844" s="135"/>
      <c r="N844" s="135"/>
      <c r="O844" s="135"/>
      <c r="P844" s="135"/>
      <c r="Q844" s="135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</row>
    <row r="845" spans="12:53" x14ac:dyDescent="0.25">
      <c r="L845" s="135"/>
      <c r="M845" s="135"/>
      <c r="N845" s="135"/>
      <c r="O845" s="135"/>
      <c r="P845" s="135"/>
      <c r="Q845" s="135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  <c r="AY845" s="12"/>
      <c r="AZ845" s="12"/>
      <c r="BA845" s="12"/>
    </row>
    <row r="846" spans="12:53" x14ac:dyDescent="0.25">
      <c r="L846" s="135"/>
      <c r="M846" s="135"/>
      <c r="N846" s="135"/>
      <c r="O846" s="135"/>
      <c r="P846" s="135"/>
      <c r="Q846" s="135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  <c r="AZ846" s="12"/>
      <c r="BA846" s="12"/>
    </row>
    <row r="847" spans="12:53" x14ac:dyDescent="0.25">
      <c r="L847" s="135"/>
      <c r="M847" s="135"/>
      <c r="N847" s="135"/>
      <c r="O847" s="135"/>
      <c r="P847" s="135"/>
      <c r="Q847" s="135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  <c r="BA847" s="12"/>
    </row>
    <row r="848" spans="12:53" x14ac:dyDescent="0.25">
      <c r="L848" s="135"/>
      <c r="M848" s="135"/>
      <c r="N848" s="135"/>
      <c r="O848" s="135"/>
      <c r="P848" s="135"/>
      <c r="Q848" s="135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  <c r="AZ848" s="12"/>
      <c r="BA848" s="12"/>
    </row>
    <row r="849" spans="12:53" x14ac:dyDescent="0.25">
      <c r="L849" s="135"/>
      <c r="M849" s="135"/>
      <c r="N849" s="135"/>
      <c r="O849" s="135"/>
      <c r="P849" s="135"/>
      <c r="Q849" s="135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  <c r="AY849" s="12"/>
      <c r="AZ849" s="12"/>
      <c r="BA849" s="12"/>
    </row>
    <row r="850" spans="12:53" x14ac:dyDescent="0.25">
      <c r="L850" s="135"/>
      <c r="M850" s="135"/>
      <c r="N850" s="135"/>
      <c r="O850" s="135"/>
      <c r="P850" s="135"/>
      <c r="Q850" s="135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</row>
    <row r="851" spans="12:53" x14ac:dyDescent="0.25">
      <c r="L851" s="135"/>
      <c r="M851" s="135"/>
      <c r="N851" s="135"/>
      <c r="O851" s="135"/>
      <c r="P851" s="135"/>
      <c r="Q851" s="135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  <c r="AY851" s="12"/>
      <c r="AZ851" s="12"/>
      <c r="BA851" s="12"/>
    </row>
    <row r="852" spans="12:53" x14ac:dyDescent="0.25">
      <c r="L852" s="135"/>
      <c r="M852" s="135"/>
      <c r="N852" s="135"/>
      <c r="O852" s="135"/>
      <c r="P852" s="135"/>
      <c r="Q852" s="135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</row>
    <row r="853" spans="12:53" x14ac:dyDescent="0.25">
      <c r="L853" s="135"/>
      <c r="M853" s="135"/>
      <c r="N853" s="135"/>
      <c r="O853" s="135"/>
      <c r="P853" s="135"/>
      <c r="Q853" s="135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  <c r="AZ853" s="12"/>
      <c r="BA853" s="12"/>
    </row>
    <row r="854" spans="12:53" x14ac:dyDescent="0.25">
      <c r="L854" s="135"/>
      <c r="M854" s="135"/>
      <c r="N854" s="135"/>
      <c r="O854" s="135"/>
      <c r="P854" s="135"/>
      <c r="Q854" s="135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  <c r="AZ854" s="12"/>
      <c r="BA854" s="12"/>
    </row>
    <row r="855" spans="12:53" x14ac:dyDescent="0.25">
      <c r="L855" s="135"/>
      <c r="M855" s="135"/>
      <c r="N855" s="135"/>
      <c r="O855" s="135"/>
      <c r="P855" s="135"/>
      <c r="Q855" s="135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</row>
    <row r="856" spans="12:53" x14ac:dyDescent="0.25">
      <c r="L856" s="135"/>
      <c r="M856" s="135"/>
      <c r="N856" s="135"/>
      <c r="O856" s="135"/>
      <c r="P856" s="135"/>
      <c r="Q856" s="135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12"/>
      <c r="BA856" s="12"/>
    </row>
    <row r="857" spans="12:53" x14ac:dyDescent="0.25">
      <c r="L857" s="135"/>
      <c r="M857" s="135"/>
      <c r="N857" s="135"/>
      <c r="O857" s="135"/>
      <c r="P857" s="135"/>
      <c r="Q857" s="135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  <c r="AY857" s="12"/>
      <c r="AZ857" s="12"/>
      <c r="BA857" s="12"/>
    </row>
    <row r="858" spans="12:53" x14ac:dyDescent="0.25">
      <c r="L858" s="135"/>
      <c r="M858" s="135"/>
      <c r="N858" s="135"/>
      <c r="O858" s="135"/>
      <c r="P858" s="135"/>
      <c r="Q858" s="135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  <c r="AZ858" s="12"/>
      <c r="BA858" s="12"/>
    </row>
    <row r="859" spans="12:53" x14ac:dyDescent="0.25">
      <c r="L859" s="135"/>
      <c r="M859" s="135"/>
      <c r="N859" s="135"/>
      <c r="O859" s="135"/>
      <c r="P859" s="135"/>
      <c r="Q859" s="135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  <c r="AZ859" s="12"/>
      <c r="BA859" s="12"/>
    </row>
    <row r="860" spans="12:53" x14ac:dyDescent="0.25">
      <c r="L860" s="135"/>
      <c r="M860" s="135"/>
      <c r="N860" s="135"/>
      <c r="O860" s="135"/>
      <c r="P860" s="135"/>
      <c r="Q860" s="135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  <c r="AY860" s="12"/>
      <c r="AZ860" s="12"/>
      <c r="BA860" s="12"/>
    </row>
    <row r="861" spans="12:53" x14ac:dyDescent="0.25">
      <c r="L861" s="135"/>
      <c r="M861" s="135"/>
      <c r="N861" s="135"/>
      <c r="O861" s="135"/>
      <c r="P861" s="135"/>
      <c r="Q861" s="135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  <c r="AY861" s="12"/>
      <c r="AZ861" s="12"/>
      <c r="BA861" s="12"/>
    </row>
    <row r="862" spans="12:53" x14ac:dyDescent="0.25">
      <c r="L862" s="135"/>
      <c r="M862" s="135"/>
      <c r="N862" s="135"/>
      <c r="O862" s="135"/>
      <c r="P862" s="135"/>
      <c r="Q862" s="135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12"/>
      <c r="AY862" s="12"/>
      <c r="AZ862" s="12"/>
      <c r="BA862" s="12"/>
    </row>
    <row r="863" spans="12:53" x14ac:dyDescent="0.25">
      <c r="L863" s="135"/>
      <c r="M863" s="135"/>
      <c r="N863" s="135"/>
      <c r="O863" s="135"/>
      <c r="P863" s="135"/>
      <c r="Q863" s="135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  <c r="AY863" s="12"/>
      <c r="AZ863" s="12"/>
      <c r="BA863" s="12"/>
    </row>
    <row r="864" spans="12:53" x14ac:dyDescent="0.25">
      <c r="L864" s="135"/>
      <c r="M864" s="135"/>
      <c r="N864" s="135"/>
      <c r="O864" s="135"/>
      <c r="P864" s="135"/>
      <c r="Q864" s="135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  <c r="AY864" s="12"/>
      <c r="AZ864" s="12"/>
      <c r="BA864" s="12"/>
    </row>
    <row r="865" spans="12:53" x14ac:dyDescent="0.25">
      <c r="L865" s="135"/>
      <c r="M865" s="135"/>
      <c r="N865" s="135"/>
      <c r="O865" s="135"/>
      <c r="P865" s="135"/>
      <c r="Q865" s="135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  <c r="AY865" s="12"/>
      <c r="AZ865" s="12"/>
      <c r="BA865" s="12"/>
    </row>
    <row r="866" spans="12:53" x14ac:dyDescent="0.25">
      <c r="L866" s="135"/>
      <c r="M866" s="135"/>
      <c r="N866" s="135"/>
      <c r="O866" s="135"/>
      <c r="P866" s="135"/>
      <c r="Q866" s="135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12"/>
      <c r="AY866" s="12"/>
      <c r="AZ866" s="12"/>
      <c r="BA866" s="12"/>
    </row>
    <row r="867" spans="12:53" x14ac:dyDescent="0.25">
      <c r="L867" s="135"/>
      <c r="M867" s="135"/>
      <c r="N867" s="135"/>
      <c r="O867" s="135"/>
      <c r="P867" s="135"/>
      <c r="Q867" s="135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12"/>
      <c r="AY867" s="12"/>
      <c r="AZ867" s="12"/>
      <c r="BA867" s="12"/>
    </row>
    <row r="868" spans="12:53" x14ac:dyDescent="0.25">
      <c r="L868" s="135"/>
      <c r="M868" s="135"/>
      <c r="N868" s="135"/>
      <c r="O868" s="135"/>
      <c r="P868" s="135"/>
      <c r="Q868" s="135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12"/>
      <c r="AY868" s="12"/>
      <c r="AZ868" s="12"/>
      <c r="BA868" s="12"/>
    </row>
    <row r="869" spans="12:53" x14ac:dyDescent="0.25">
      <c r="L869" s="135"/>
      <c r="M869" s="135"/>
      <c r="N869" s="135"/>
      <c r="O869" s="135"/>
      <c r="P869" s="135"/>
      <c r="Q869" s="135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  <c r="AY869" s="12"/>
      <c r="AZ869" s="12"/>
      <c r="BA869" s="12"/>
    </row>
    <row r="870" spans="12:53" x14ac:dyDescent="0.25">
      <c r="L870" s="135"/>
      <c r="M870" s="135"/>
      <c r="N870" s="135"/>
      <c r="O870" s="135"/>
      <c r="P870" s="135"/>
      <c r="Q870" s="135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  <c r="AY870" s="12"/>
      <c r="AZ870" s="12"/>
      <c r="BA870" s="12"/>
    </row>
    <row r="871" spans="12:53" x14ac:dyDescent="0.25">
      <c r="L871" s="135"/>
      <c r="M871" s="135"/>
      <c r="N871" s="135"/>
      <c r="O871" s="135"/>
      <c r="P871" s="135"/>
      <c r="Q871" s="135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  <c r="BA871" s="12"/>
    </row>
    <row r="872" spans="12:53" x14ac:dyDescent="0.25">
      <c r="L872" s="135"/>
      <c r="M872" s="135"/>
      <c r="N872" s="135"/>
      <c r="O872" s="135"/>
      <c r="P872" s="135"/>
      <c r="Q872" s="135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</row>
    <row r="873" spans="12:53" x14ac:dyDescent="0.25">
      <c r="L873" s="135"/>
      <c r="M873" s="135"/>
      <c r="N873" s="135"/>
      <c r="O873" s="135"/>
      <c r="P873" s="135"/>
      <c r="Q873" s="135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</row>
    <row r="874" spans="12:53" x14ac:dyDescent="0.25">
      <c r="L874" s="135"/>
      <c r="M874" s="135"/>
      <c r="N874" s="135"/>
      <c r="O874" s="135"/>
      <c r="P874" s="135"/>
      <c r="Q874" s="135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</row>
    <row r="875" spans="12:53" x14ac:dyDescent="0.25">
      <c r="L875" s="135"/>
      <c r="M875" s="135"/>
      <c r="N875" s="135"/>
      <c r="O875" s="135"/>
      <c r="P875" s="135"/>
      <c r="Q875" s="135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</row>
    <row r="876" spans="12:53" x14ac:dyDescent="0.25">
      <c r="L876" s="135"/>
      <c r="M876" s="135"/>
      <c r="N876" s="135"/>
      <c r="O876" s="135"/>
      <c r="P876" s="135"/>
      <c r="Q876" s="135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</row>
    <row r="877" spans="12:53" x14ac:dyDescent="0.25">
      <c r="L877" s="135"/>
      <c r="M877" s="135"/>
      <c r="N877" s="135"/>
      <c r="O877" s="135"/>
      <c r="P877" s="135"/>
      <c r="Q877" s="135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</row>
    <row r="878" spans="12:53" x14ac:dyDescent="0.25">
      <c r="L878" s="135"/>
      <c r="M878" s="135"/>
      <c r="N878" s="135"/>
      <c r="O878" s="135"/>
      <c r="P878" s="135"/>
      <c r="Q878" s="135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</row>
    <row r="879" spans="12:53" x14ac:dyDescent="0.25">
      <c r="L879" s="135"/>
      <c r="M879" s="135"/>
      <c r="N879" s="135"/>
      <c r="O879" s="135"/>
      <c r="P879" s="135"/>
      <c r="Q879" s="135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</row>
    <row r="880" spans="12:53" x14ac:dyDescent="0.25">
      <c r="L880" s="135"/>
      <c r="M880" s="135"/>
      <c r="N880" s="135"/>
      <c r="O880" s="135"/>
      <c r="P880" s="135"/>
      <c r="Q880" s="135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</row>
    <row r="881" spans="12:53" x14ac:dyDescent="0.25">
      <c r="L881" s="135"/>
      <c r="M881" s="135"/>
      <c r="N881" s="135"/>
      <c r="O881" s="135"/>
      <c r="P881" s="135"/>
      <c r="Q881" s="135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</row>
    <row r="882" spans="12:53" x14ac:dyDescent="0.25">
      <c r="L882" s="135"/>
      <c r="M882" s="135"/>
      <c r="N882" s="135"/>
      <c r="O882" s="135"/>
      <c r="P882" s="135"/>
      <c r="Q882" s="135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</row>
    <row r="883" spans="12:53" x14ac:dyDescent="0.25">
      <c r="L883" s="135"/>
      <c r="M883" s="135"/>
      <c r="N883" s="135"/>
      <c r="O883" s="135"/>
      <c r="P883" s="135"/>
      <c r="Q883" s="135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</row>
    <row r="884" spans="12:53" x14ac:dyDescent="0.25">
      <c r="L884" s="135"/>
      <c r="M884" s="135"/>
      <c r="N884" s="135"/>
      <c r="O884" s="135"/>
      <c r="P884" s="135"/>
      <c r="Q884" s="135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</row>
    <row r="885" spans="12:53" x14ac:dyDescent="0.25">
      <c r="L885" s="135"/>
      <c r="M885" s="135"/>
      <c r="N885" s="135"/>
      <c r="O885" s="135"/>
      <c r="P885" s="135"/>
      <c r="Q885" s="135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</row>
    <row r="886" spans="12:53" x14ac:dyDescent="0.25">
      <c r="L886" s="135"/>
      <c r="M886" s="135"/>
      <c r="N886" s="135"/>
      <c r="O886" s="135"/>
      <c r="P886" s="135"/>
      <c r="Q886" s="135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</row>
    <row r="887" spans="12:53" x14ac:dyDescent="0.25">
      <c r="L887" s="135"/>
      <c r="M887" s="135"/>
      <c r="N887" s="135"/>
      <c r="O887" s="135"/>
      <c r="P887" s="135"/>
      <c r="Q887" s="135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</row>
    <row r="888" spans="12:53" x14ac:dyDescent="0.25">
      <c r="L888" s="135"/>
      <c r="M888" s="135"/>
      <c r="N888" s="135"/>
      <c r="O888" s="135"/>
      <c r="P888" s="135"/>
      <c r="Q888" s="135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</row>
    <row r="889" spans="12:53" x14ac:dyDescent="0.25">
      <c r="L889" s="135"/>
      <c r="M889" s="135"/>
      <c r="N889" s="135"/>
      <c r="O889" s="135"/>
      <c r="P889" s="135"/>
      <c r="Q889" s="135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</row>
    <row r="890" spans="12:53" x14ac:dyDescent="0.25">
      <c r="L890" s="135"/>
      <c r="M890" s="135"/>
      <c r="N890" s="135"/>
      <c r="O890" s="135"/>
      <c r="P890" s="135"/>
      <c r="Q890" s="135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</row>
    <row r="891" spans="12:53" x14ac:dyDescent="0.25">
      <c r="L891" s="135"/>
      <c r="M891" s="135"/>
      <c r="N891" s="135"/>
      <c r="O891" s="135"/>
      <c r="P891" s="135"/>
      <c r="Q891" s="135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</row>
    <row r="892" spans="12:53" x14ac:dyDescent="0.25">
      <c r="L892" s="135"/>
      <c r="M892" s="135"/>
      <c r="N892" s="135"/>
      <c r="O892" s="135"/>
      <c r="P892" s="135"/>
      <c r="Q892" s="135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</row>
    <row r="893" spans="12:53" x14ac:dyDescent="0.25">
      <c r="L893" s="135"/>
      <c r="M893" s="135"/>
      <c r="N893" s="135"/>
      <c r="O893" s="135"/>
      <c r="P893" s="135"/>
      <c r="Q893" s="135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</row>
    <row r="894" spans="12:53" x14ac:dyDescent="0.25">
      <c r="L894" s="135"/>
      <c r="M894" s="135"/>
      <c r="N894" s="135"/>
      <c r="O894" s="135"/>
      <c r="P894" s="135"/>
      <c r="Q894" s="135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</row>
    <row r="895" spans="12:53" x14ac:dyDescent="0.25">
      <c r="L895" s="135"/>
      <c r="M895" s="135"/>
      <c r="N895" s="135"/>
      <c r="O895" s="135"/>
      <c r="P895" s="135"/>
      <c r="Q895" s="135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</row>
    <row r="896" spans="12:53" x14ac:dyDescent="0.25">
      <c r="L896" s="135"/>
      <c r="M896" s="135"/>
      <c r="N896" s="135"/>
      <c r="O896" s="135"/>
      <c r="P896" s="135"/>
      <c r="Q896" s="135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</row>
    <row r="897" spans="12:53" x14ac:dyDescent="0.25">
      <c r="L897" s="135"/>
      <c r="M897" s="135"/>
      <c r="N897" s="135"/>
      <c r="O897" s="135"/>
      <c r="P897" s="135"/>
      <c r="Q897" s="135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</row>
    <row r="898" spans="12:53" x14ac:dyDescent="0.25">
      <c r="L898" s="135"/>
      <c r="M898" s="135"/>
      <c r="N898" s="135"/>
      <c r="O898" s="135"/>
      <c r="P898" s="135"/>
      <c r="Q898" s="135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</row>
    <row r="899" spans="12:53" x14ac:dyDescent="0.25">
      <c r="L899" s="135"/>
      <c r="M899" s="135"/>
      <c r="N899" s="135"/>
      <c r="O899" s="135"/>
      <c r="P899" s="135"/>
      <c r="Q899" s="135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12"/>
      <c r="AY899" s="12"/>
      <c r="AZ899" s="12"/>
      <c r="BA899" s="12"/>
    </row>
    <row r="900" spans="12:53" x14ac:dyDescent="0.25">
      <c r="L900" s="135"/>
      <c r="M900" s="135"/>
      <c r="N900" s="135"/>
      <c r="O900" s="135"/>
      <c r="P900" s="135"/>
      <c r="Q900" s="135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  <c r="AY900" s="12"/>
      <c r="AZ900" s="12"/>
      <c r="BA900" s="12"/>
    </row>
    <row r="901" spans="12:53" x14ac:dyDescent="0.25">
      <c r="L901" s="135"/>
      <c r="M901" s="135"/>
      <c r="N901" s="135"/>
      <c r="O901" s="135"/>
      <c r="P901" s="135"/>
      <c r="Q901" s="135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  <c r="AY901" s="12"/>
      <c r="AZ901" s="12"/>
      <c r="BA901" s="12"/>
    </row>
    <row r="902" spans="12:53" x14ac:dyDescent="0.25">
      <c r="L902" s="135"/>
      <c r="M902" s="135"/>
      <c r="N902" s="135"/>
      <c r="O902" s="135"/>
      <c r="P902" s="135"/>
      <c r="Q902" s="135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  <c r="AY902" s="12"/>
      <c r="AZ902" s="12"/>
      <c r="BA902" s="12"/>
    </row>
    <row r="903" spans="12:53" x14ac:dyDescent="0.25">
      <c r="L903" s="135"/>
      <c r="M903" s="135"/>
      <c r="N903" s="135"/>
      <c r="O903" s="135"/>
      <c r="P903" s="135"/>
      <c r="Q903" s="135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12"/>
      <c r="AY903" s="12"/>
      <c r="AZ903" s="12"/>
      <c r="BA903" s="12"/>
    </row>
    <row r="904" spans="12:53" x14ac:dyDescent="0.25">
      <c r="L904" s="135"/>
      <c r="M904" s="135"/>
      <c r="N904" s="135"/>
      <c r="O904" s="135"/>
      <c r="P904" s="135"/>
      <c r="Q904" s="135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12"/>
      <c r="AY904" s="12"/>
      <c r="AZ904" s="12"/>
      <c r="BA904" s="12"/>
    </row>
    <row r="905" spans="12:53" x14ac:dyDescent="0.25">
      <c r="L905" s="135"/>
      <c r="M905" s="135"/>
      <c r="N905" s="135"/>
      <c r="O905" s="135"/>
      <c r="P905" s="135"/>
      <c r="Q905" s="135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  <c r="AY905" s="12"/>
      <c r="AZ905" s="12"/>
      <c r="BA905" s="12"/>
    </row>
    <row r="906" spans="12:53" x14ac:dyDescent="0.25">
      <c r="L906" s="135"/>
      <c r="M906" s="135"/>
      <c r="N906" s="135"/>
      <c r="O906" s="135"/>
      <c r="P906" s="135"/>
      <c r="Q906" s="135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  <c r="AY906" s="12"/>
      <c r="AZ906" s="12"/>
      <c r="BA906" s="12"/>
    </row>
    <row r="907" spans="12:53" x14ac:dyDescent="0.25">
      <c r="L907" s="135"/>
      <c r="M907" s="135"/>
      <c r="N907" s="135"/>
      <c r="O907" s="135"/>
      <c r="P907" s="135"/>
      <c r="Q907" s="135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  <c r="AY907" s="12"/>
      <c r="AZ907" s="12"/>
      <c r="BA907" s="12"/>
    </row>
    <row r="908" spans="12:53" x14ac:dyDescent="0.25">
      <c r="L908" s="135"/>
      <c r="M908" s="135"/>
      <c r="N908" s="135"/>
      <c r="O908" s="135"/>
      <c r="P908" s="135"/>
      <c r="Q908" s="135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12"/>
      <c r="AY908" s="12"/>
      <c r="AZ908" s="12"/>
      <c r="BA908" s="12"/>
    </row>
    <row r="909" spans="12:53" x14ac:dyDescent="0.25">
      <c r="L909" s="135"/>
      <c r="M909" s="135"/>
      <c r="N909" s="135"/>
      <c r="O909" s="135"/>
      <c r="P909" s="135"/>
      <c r="Q909" s="135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  <c r="AY909" s="12"/>
      <c r="AZ909" s="12"/>
      <c r="BA909" s="12"/>
    </row>
    <row r="910" spans="12:53" x14ac:dyDescent="0.25">
      <c r="L910" s="135"/>
      <c r="M910" s="135"/>
      <c r="N910" s="135"/>
      <c r="O910" s="135"/>
      <c r="P910" s="135"/>
      <c r="Q910" s="135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  <c r="AY910" s="12"/>
      <c r="AZ910" s="12"/>
      <c r="BA910" s="12"/>
    </row>
    <row r="911" spans="12:53" x14ac:dyDescent="0.25">
      <c r="L911" s="135"/>
      <c r="M911" s="135"/>
      <c r="N911" s="135"/>
      <c r="O911" s="135"/>
      <c r="P911" s="135"/>
      <c r="Q911" s="135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12"/>
      <c r="AY911" s="12"/>
      <c r="AZ911" s="12"/>
      <c r="BA911" s="12"/>
    </row>
    <row r="912" spans="12:53" x14ac:dyDescent="0.25">
      <c r="L912" s="135"/>
      <c r="M912" s="135"/>
      <c r="N912" s="135"/>
      <c r="O912" s="135"/>
      <c r="P912" s="135"/>
      <c r="Q912" s="135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  <c r="AY912" s="12"/>
      <c r="AZ912" s="12"/>
      <c r="BA912" s="12"/>
    </row>
    <row r="913" spans="12:53" x14ac:dyDescent="0.25">
      <c r="L913" s="135"/>
      <c r="M913" s="135"/>
      <c r="N913" s="135"/>
      <c r="O913" s="135"/>
      <c r="P913" s="135"/>
      <c r="Q913" s="135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  <c r="AX913" s="12"/>
      <c r="AY913" s="12"/>
      <c r="AZ913" s="12"/>
      <c r="BA913" s="12"/>
    </row>
    <row r="914" spans="12:53" x14ac:dyDescent="0.25">
      <c r="L914" s="135"/>
      <c r="M914" s="135"/>
      <c r="N914" s="135"/>
      <c r="O914" s="135"/>
      <c r="P914" s="135"/>
      <c r="Q914" s="135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12"/>
      <c r="AY914" s="12"/>
      <c r="AZ914" s="12"/>
      <c r="BA914" s="12"/>
    </row>
    <row r="915" spans="12:53" x14ac:dyDescent="0.25">
      <c r="L915" s="135"/>
      <c r="M915" s="135"/>
      <c r="N915" s="135"/>
      <c r="O915" s="135"/>
      <c r="P915" s="135"/>
      <c r="Q915" s="135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  <c r="AX915" s="12"/>
      <c r="AY915" s="12"/>
      <c r="AZ915" s="12"/>
      <c r="BA915" s="12"/>
    </row>
    <row r="916" spans="12:53" x14ac:dyDescent="0.25">
      <c r="L916" s="135"/>
      <c r="M916" s="135"/>
      <c r="N916" s="135"/>
      <c r="O916" s="135"/>
      <c r="P916" s="135"/>
      <c r="Q916" s="135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  <c r="AY916" s="12"/>
      <c r="AZ916" s="12"/>
      <c r="BA916" s="12"/>
    </row>
    <row r="917" spans="12:53" x14ac:dyDescent="0.25">
      <c r="L917" s="135"/>
      <c r="M917" s="135"/>
      <c r="N917" s="135"/>
      <c r="O917" s="135"/>
      <c r="P917" s="135"/>
      <c r="Q917" s="135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  <c r="AX917" s="12"/>
      <c r="AY917" s="12"/>
      <c r="AZ917" s="12"/>
      <c r="BA917" s="12"/>
    </row>
    <row r="918" spans="12:53" x14ac:dyDescent="0.25">
      <c r="L918" s="135"/>
      <c r="M918" s="135"/>
      <c r="N918" s="135"/>
      <c r="O918" s="135"/>
      <c r="P918" s="135"/>
      <c r="Q918" s="135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12"/>
      <c r="AY918" s="12"/>
      <c r="AZ918" s="12"/>
      <c r="BA918" s="12"/>
    </row>
    <row r="919" spans="12:53" x14ac:dyDescent="0.25">
      <c r="L919" s="135"/>
      <c r="M919" s="135"/>
      <c r="N919" s="135"/>
      <c r="O919" s="135"/>
      <c r="P919" s="135"/>
      <c r="Q919" s="135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12"/>
      <c r="AY919" s="12"/>
      <c r="AZ919" s="12"/>
      <c r="BA919" s="12"/>
    </row>
    <row r="920" spans="12:53" x14ac:dyDescent="0.25">
      <c r="L920" s="135"/>
      <c r="M920" s="135"/>
      <c r="N920" s="135"/>
      <c r="O920" s="135"/>
      <c r="P920" s="135"/>
      <c r="Q920" s="135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  <c r="AX920" s="12"/>
      <c r="AY920" s="12"/>
      <c r="AZ920" s="12"/>
      <c r="BA920" s="12"/>
    </row>
    <row r="921" spans="12:53" x14ac:dyDescent="0.25">
      <c r="L921" s="135"/>
      <c r="M921" s="135"/>
      <c r="N921" s="135"/>
      <c r="O921" s="135"/>
      <c r="P921" s="135"/>
      <c r="Q921" s="135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12"/>
      <c r="AY921" s="12"/>
      <c r="AZ921" s="12"/>
      <c r="BA921" s="12"/>
    </row>
    <row r="922" spans="12:53" x14ac:dyDescent="0.25">
      <c r="L922" s="135"/>
      <c r="M922" s="135"/>
      <c r="N922" s="135"/>
      <c r="O922" s="135"/>
      <c r="P922" s="135"/>
      <c r="Q922" s="135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12"/>
      <c r="AY922" s="12"/>
      <c r="AZ922" s="12"/>
      <c r="BA922" s="12"/>
    </row>
    <row r="923" spans="12:53" x14ac:dyDescent="0.25">
      <c r="L923" s="135"/>
      <c r="M923" s="135"/>
      <c r="N923" s="135"/>
      <c r="O923" s="135"/>
      <c r="P923" s="135"/>
      <c r="Q923" s="135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</row>
    <row r="924" spans="12:53" x14ac:dyDescent="0.25">
      <c r="L924" s="135"/>
      <c r="M924" s="135"/>
      <c r="N924" s="135"/>
      <c r="O924" s="135"/>
      <c r="P924" s="135"/>
      <c r="Q924" s="135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</row>
    <row r="925" spans="12:53" x14ac:dyDescent="0.25">
      <c r="L925" s="135"/>
      <c r="M925" s="135"/>
      <c r="N925" s="135"/>
      <c r="O925" s="135"/>
      <c r="P925" s="135"/>
      <c r="Q925" s="135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</row>
    <row r="926" spans="12:53" x14ac:dyDescent="0.25">
      <c r="L926" s="135"/>
      <c r="M926" s="135"/>
      <c r="N926" s="135"/>
      <c r="O926" s="135"/>
      <c r="P926" s="135"/>
      <c r="Q926" s="135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</row>
    <row r="927" spans="12:53" x14ac:dyDescent="0.25">
      <c r="L927" s="135"/>
      <c r="M927" s="135"/>
      <c r="N927" s="135"/>
      <c r="O927" s="135"/>
      <c r="P927" s="135"/>
      <c r="Q927" s="135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</row>
    <row r="928" spans="12:53" x14ac:dyDescent="0.25">
      <c r="L928" s="135"/>
      <c r="M928" s="135"/>
      <c r="N928" s="135"/>
      <c r="O928" s="135"/>
      <c r="P928" s="135"/>
      <c r="Q928" s="135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</row>
    <row r="929" spans="12:53" x14ac:dyDescent="0.25">
      <c r="L929" s="135"/>
      <c r="M929" s="135"/>
      <c r="N929" s="135"/>
      <c r="O929" s="135"/>
      <c r="P929" s="135"/>
      <c r="Q929" s="135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</row>
    <row r="930" spans="12:53" x14ac:dyDescent="0.25">
      <c r="L930" s="135"/>
      <c r="M930" s="135"/>
      <c r="N930" s="135"/>
      <c r="O930" s="135"/>
      <c r="P930" s="135"/>
      <c r="Q930" s="135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</row>
    <row r="931" spans="12:53" x14ac:dyDescent="0.25">
      <c r="L931" s="135"/>
      <c r="M931" s="135"/>
      <c r="N931" s="135"/>
      <c r="O931" s="135"/>
      <c r="P931" s="135"/>
      <c r="Q931" s="135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</row>
    <row r="932" spans="12:53" x14ac:dyDescent="0.25">
      <c r="L932" s="135"/>
      <c r="M932" s="135"/>
      <c r="N932" s="135"/>
      <c r="O932" s="135"/>
      <c r="P932" s="135"/>
      <c r="Q932" s="135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</row>
    <row r="933" spans="12:53" x14ac:dyDescent="0.25">
      <c r="L933" s="135"/>
      <c r="M933" s="135"/>
      <c r="N933" s="135"/>
      <c r="O933" s="135"/>
      <c r="P933" s="135"/>
      <c r="Q933" s="135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</row>
    <row r="934" spans="12:53" x14ac:dyDescent="0.25">
      <c r="L934" s="135"/>
      <c r="M934" s="135"/>
      <c r="N934" s="135"/>
      <c r="O934" s="135"/>
      <c r="P934" s="135"/>
      <c r="Q934" s="135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</row>
    <row r="935" spans="12:53" x14ac:dyDescent="0.25">
      <c r="L935" s="135"/>
      <c r="M935" s="135"/>
      <c r="N935" s="135"/>
      <c r="O935" s="135"/>
      <c r="P935" s="135"/>
      <c r="Q935" s="135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</row>
    <row r="936" spans="12:53" x14ac:dyDescent="0.25">
      <c r="L936" s="135"/>
      <c r="M936" s="135"/>
      <c r="N936" s="135"/>
      <c r="O936" s="135"/>
      <c r="P936" s="135"/>
      <c r="Q936" s="135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</row>
    <row r="937" spans="12:53" x14ac:dyDescent="0.25">
      <c r="L937" s="135"/>
      <c r="M937" s="135"/>
      <c r="N937" s="135"/>
      <c r="O937" s="135"/>
      <c r="P937" s="135"/>
      <c r="Q937" s="135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</row>
    <row r="938" spans="12:53" x14ac:dyDescent="0.25">
      <c r="L938" s="135"/>
      <c r="M938" s="135"/>
      <c r="N938" s="135"/>
      <c r="O938" s="135"/>
      <c r="P938" s="135"/>
      <c r="Q938" s="135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</row>
    <row r="939" spans="12:53" x14ac:dyDescent="0.25">
      <c r="L939" s="135"/>
      <c r="M939" s="135"/>
      <c r="N939" s="135"/>
      <c r="O939" s="135"/>
      <c r="P939" s="135"/>
      <c r="Q939" s="135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</row>
    <row r="940" spans="12:53" x14ac:dyDescent="0.25">
      <c r="L940" s="135"/>
      <c r="M940" s="135"/>
      <c r="N940" s="135"/>
      <c r="O940" s="135"/>
      <c r="P940" s="135"/>
      <c r="Q940" s="135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</row>
    <row r="941" spans="12:53" x14ac:dyDescent="0.25">
      <c r="L941" s="135"/>
      <c r="M941" s="135"/>
      <c r="N941" s="135"/>
      <c r="O941" s="135"/>
      <c r="P941" s="135"/>
      <c r="Q941" s="135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</row>
    <row r="942" spans="12:53" x14ac:dyDescent="0.25">
      <c r="L942" s="135"/>
      <c r="M942" s="135"/>
      <c r="N942" s="135"/>
      <c r="O942" s="135"/>
      <c r="P942" s="135"/>
      <c r="Q942" s="135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</row>
    <row r="943" spans="12:53" x14ac:dyDescent="0.25">
      <c r="L943" s="135"/>
      <c r="M943" s="135"/>
      <c r="N943" s="135"/>
      <c r="O943" s="135"/>
      <c r="P943" s="135"/>
      <c r="Q943" s="135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</row>
    <row r="944" spans="12:53" x14ac:dyDescent="0.25">
      <c r="L944" s="135"/>
      <c r="M944" s="135"/>
      <c r="N944" s="135"/>
      <c r="O944" s="135"/>
      <c r="P944" s="135"/>
      <c r="Q944" s="135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</row>
    <row r="945" spans="12:53" x14ac:dyDescent="0.25">
      <c r="L945" s="135"/>
      <c r="M945" s="135"/>
      <c r="N945" s="135"/>
      <c r="O945" s="135"/>
      <c r="P945" s="135"/>
      <c r="Q945" s="135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</row>
    <row r="946" spans="12:53" x14ac:dyDescent="0.25">
      <c r="L946" s="135"/>
      <c r="M946" s="135"/>
      <c r="N946" s="135"/>
      <c r="O946" s="135"/>
      <c r="P946" s="135"/>
      <c r="Q946" s="135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</row>
    <row r="947" spans="12:53" x14ac:dyDescent="0.25">
      <c r="L947" s="135"/>
      <c r="M947" s="135"/>
      <c r="N947" s="135"/>
      <c r="O947" s="135"/>
      <c r="P947" s="135"/>
      <c r="Q947" s="135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</row>
    <row r="948" spans="12:53" x14ac:dyDescent="0.25">
      <c r="L948" s="135"/>
      <c r="M948" s="135"/>
      <c r="N948" s="135"/>
      <c r="O948" s="135"/>
      <c r="P948" s="135"/>
      <c r="Q948" s="135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</row>
    <row r="949" spans="12:53" x14ac:dyDescent="0.25">
      <c r="L949" s="135"/>
      <c r="M949" s="135"/>
      <c r="N949" s="135"/>
      <c r="O949" s="135"/>
      <c r="P949" s="135"/>
      <c r="Q949" s="135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</row>
    <row r="950" spans="12:53" x14ac:dyDescent="0.25">
      <c r="L950" s="135"/>
      <c r="M950" s="135"/>
      <c r="N950" s="135"/>
      <c r="O950" s="135"/>
      <c r="P950" s="135"/>
      <c r="Q950" s="135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</row>
    <row r="951" spans="12:53" x14ac:dyDescent="0.25">
      <c r="L951" s="135"/>
      <c r="M951" s="135"/>
      <c r="N951" s="135"/>
      <c r="O951" s="135"/>
      <c r="P951" s="135"/>
      <c r="Q951" s="135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</row>
    <row r="952" spans="12:53" x14ac:dyDescent="0.25">
      <c r="L952" s="135"/>
      <c r="M952" s="135"/>
      <c r="N952" s="135"/>
      <c r="O952" s="135"/>
      <c r="P952" s="135"/>
      <c r="Q952" s="135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</row>
    <row r="953" spans="12:53" x14ac:dyDescent="0.25">
      <c r="L953" s="135"/>
      <c r="M953" s="135"/>
      <c r="N953" s="135"/>
      <c r="O953" s="135"/>
      <c r="P953" s="135"/>
      <c r="Q953" s="135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</row>
    <row r="954" spans="12:53" x14ac:dyDescent="0.25">
      <c r="L954" s="135"/>
      <c r="M954" s="135"/>
      <c r="N954" s="135"/>
      <c r="O954" s="135"/>
      <c r="P954" s="135"/>
      <c r="Q954" s="135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</row>
    <row r="955" spans="12:53" x14ac:dyDescent="0.25">
      <c r="L955" s="135"/>
      <c r="M955" s="135"/>
      <c r="N955" s="135"/>
      <c r="O955" s="135"/>
      <c r="P955" s="135"/>
      <c r="Q955" s="135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  <c r="AV955" s="12"/>
      <c r="AW955" s="12"/>
      <c r="AX955" s="12"/>
      <c r="AY955" s="12"/>
      <c r="AZ955" s="12"/>
      <c r="BA955" s="12"/>
    </row>
    <row r="956" spans="12:53" x14ac:dyDescent="0.25">
      <c r="L956" s="135"/>
      <c r="M956" s="135"/>
      <c r="N956" s="135"/>
      <c r="O956" s="135"/>
      <c r="P956" s="135"/>
      <c r="Q956" s="135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 s="12"/>
      <c r="AV956" s="12"/>
      <c r="AW956" s="12"/>
      <c r="AX956" s="12"/>
      <c r="AY956" s="12"/>
      <c r="AZ956" s="12"/>
      <c r="BA956" s="12"/>
    </row>
    <row r="957" spans="12:53" x14ac:dyDescent="0.25">
      <c r="L957" s="135"/>
      <c r="M957" s="135"/>
      <c r="N957" s="135"/>
      <c r="O957" s="135"/>
      <c r="P957" s="135"/>
      <c r="Q957" s="135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 s="12"/>
      <c r="AV957" s="12"/>
      <c r="AW957" s="12"/>
      <c r="AX957" s="12"/>
      <c r="AY957" s="12"/>
      <c r="AZ957" s="12"/>
      <c r="BA957" s="12"/>
    </row>
    <row r="958" spans="12:53" x14ac:dyDescent="0.25">
      <c r="L958" s="135"/>
      <c r="M958" s="135"/>
      <c r="N958" s="135"/>
      <c r="O958" s="135"/>
      <c r="P958" s="135"/>
      <c r="Q958" s="135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  <c r="AX958" s="12"/>
      <c r="AY958" s="12"/>
      <c r="AZ958" s="12"/>
      <c r="BA958" s="12"/>
    </row>
    <row r="959" spans="12:53" x14ac:dyDescent="0.25">
      <c r="L959" s="135"/>
      <c r="M959" s="135"/>
      <c r="N959" s="135"/>
      <c r="O959" s="135"/>
      <c r="P959" s="135"/>
      <c r="Q959" s="135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 s="12"/>
      <c r="AV959" s="12"/>
      <c r="AW959" s="12"/>
      <c r="AX959" s="12"/>
      <c r="AY959" s="12"/>
      <c r="AZ959" s="12"/>
      <c r="BA959" s="12"/>
    </row>
    <row r="960" spans="12:53" x14ac:dyDescent="0.25">
      <c r="L960" s="135"/>
      <c r="M960" s="135"/>
      <c r="N960" s="135"/>
      <c r="O960" s="135"/>
      <c r="P960" s="135"/>
      <c r="Q960" s="135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</row>
    <row r="961" spans="12:53" x14ac:dyDescent="0.25">
      <c r="L961" s="135"/>
      <c r="M961" s="135"/>
      <c r="N961" s="135"/>
      <c r="O961" s="135"/>
      <c r="P961" s="135"/>
      <c r="Q961" s="135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 s="12"/>
      <c r="AV961" s="12"/>
      <c r="AW961" s="12"/>
      <c r="AX961" s="12"/>
      <c r="AY961" s="12"/>
      <c r="AZ961" s="12"/>
      <c r="BA961" s="12"/>
    </row>
    <row r="962" spans="12:53" x14ac:dyDescent="0.25">
      <c r="L962" s="135"/>
      <c r="M962" s="135"/>
      <c r="N962" s="135"/>
      <c r="O962" s="135"/>
      <c r="P962" s="135"/>
      <c r="Q962" s="135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 s="12"/>
      <c r="AV962" s="12"/>
      <c r="AW962" s="12"/>
      <c r="AX962" s="12"/>
      <c r="AY962" s="12"/>
      <c r="AZ962" s="12"/>
      <c r="BA962" s="12"/>
    </row>
    <row r="963" spans="12:53" x14ac:dyDescent="0.25">
      <c r="L963" s="135"/>
      <c r="M963" s="135"/>
      <c r="N963" s="135"/>
      <c r="O963" s="135"/>
      <c r="P963" s="135"/>
      <c r="Q963" s="135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  <c r="AV963" s="12"/>
      <c r="AW963" s="12"/>
      <c r="AX963" s="12"/>
      <c r="AY963" s="12"/>
      <c r="AZ963" s="12"/>
      <c r="BA963" s="12"/>
    </row>
    <row r="964" spans="12:53" x14ac:dyDescent="0.25">
      <c r="L964" s="135"/>
      <c r="M964" s="135"/>
      <c r="N964" s="135"/>
      <c r="O964" s="135"/>
      <c r="P964" s="135"/>
      <c r="Q964" s="135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 s="12"/>
      <c r="AV964" s="12"/>
      <c r="AW964" s="12"/>
      <c r="AX964" s="12"/>
      <c r="AY964" s="12"/>
      <c r="AZ964" s="12"/>
      <c r="BA964" s="12"/>
    </row>
    <row r="965" spans="12:53" x14ac:dyDescent="0.25">
      <c r="L965" s="135"/>
      <c r="M965" s="135"/>
      <c r="N965" s="135"/>
      <c r="O965" s="135"/>
      <c r="P965" s="135"/>
      <c r="Q965" s="135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  <c r="AX965" s="12"/>
      <c r="AY965" s="12"/>
      <c r="AZ965" s="12"/>
      <c r="BA965" s="12"/>
    </row>
    <row r="966" spans="12:53" x14ac:dyDescent="0.25">
      <c r="L966" s="135"/>
      <c r="M966" s="135"/>
      <c r="N966" s="135"/>
      <c r="O966" s="135"/>
      <c r="P966" s="135"/>
      <c r="Q966" s="135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12"/>
      <c r="AX966" s="12"/>
      <c r="AY966" s="12"/>
      <c r="AZ966" s="12"/>
      <c r="BA966" s="12"/>
    </row>
    <row r="967" spans="12:53" x14ac:dyDescent="0.25">
      <c r="L967" s="135"/>
      <c r="M967" s="135"/>
      <c r="N967" s="135"/>
      <c r="O967" s="135"/>
      <c r="P967" s="135"/>
      <c r="Q967" s="135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 s="12"/>
      <c r="AV967" s="12"/>
      <c r="AW967" s="12"/>
      <c r="AX967" s="12"/>
      <c r="AY967" s="12"/>
      <c r="AZ967" s="12"/>
      <c r="BA967" s="12"/>
    </row>
    <row r="968" spans="12:53" x14ac:dyDescent="0.25">
      <c r="L968" s="135"/>
      <c r="M968" s="135"/>
      <c r="N968" s="135"/>
      <c r="O968" s="135"/>
      <c r="P968" s="135"/>
      <c r="Q968" s="135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 s="12"/>
      <c r="AV968" s="12"/>
      <c r="AW968" s="12"/>
      <c r="AX968" s="12"/>
      <c r="AY968" s="12"/>
      <c r="AZ968" s="12"/>
      <c r="BA968" s="12"/>
    </row>
    <row r="969" spans="12:53" x14ac:dyDescent="0.25">
      <c r="L969" s="135"/>
      <c r="M969" s="135"/>
      <c r="N969" s="135"/>
      <c r="O969" s="135"/>
      <c r="P969" s="135"/>
      <c r="Q969" s="135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 s="12"/>
      <c r="AV969" s="12"/>
      <c r="AW969" s="12"/>
      <c r="AX969" s="12"/>
      <c r="AY969" s="12"/>
      <c r="AZ969" s="12"/>
      <c r="BA969" s="12"/>
    </row>
    <row r="970" spans="12:53" x14ac:dyDescent="0.25">
      <c r="L970" s="135"/>
      <c r="M970" s="135"/>
      <c r="N970" s="135"/>
      <c r="O970" s="135"/>
      <c r="P970" s="135"/>
      <c r="Q970" s="135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 s="12"/>
      <c r="AV970" s="12"/>
      <c r="AW970" s="12"/>
      <c r="AX970" s="12"/>
      <c r="AY970" s="12"/>
      <c r="AZ970" s="12"/>
      <c r="BA970" s="12"/>
    </row>
    <row r="971" spans="12:53" x14ac:dyDescent="0.25">
      <c r="L971" s="135"/>
      <c r="M971" s="135"/>
      <c r="N971" s="135"/>
      <c r="O971" s="135"/>
      <c r="P971" s="135"/>
      <c r="Q971" s="135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  <c r="AV971" s="12"/>
      <c r="AW971" s="12"/>
      <c r="AX971" s="12"/>
      <c r="AY971" s="12"/>
      <c r="AZ971" s="12"/>
      <c r="BA971" s="12"/>
    </row>
    <row r="972" spans="12:53" x14ac:dyDescent="0.25">
      <c r="L972" s="135"/>
      <c r="M972" s="135"/>
      <c r="N972" s="135"/>
      <c r="O972" s="135"/>
      <c r="P972" s="135"/>
      <c r="Q972" s="135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  <c r="AX972" s="12"/>
      <c r="AY972" s="12"/>
      <c r="AZ972" s="12"/>
      <c r="BA972" s="12"/>
    </row>
    <row r="973" spans="12:53" x14ac:dyDescent="0.25">
      <c r="L973" s="135"/>
      <c r="M973" s="135"/>
      <c r="N973" s="135"/>
      <c r="O973" s="135"/>
      <c r="P973" s="135"/>
      <c r="Q973" s="135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  <c r="AV973" s="12"/>
      <c r="AW973" s="12"/>
      <c r="AX973" s="12"/>
      <c r="AY973" s="12"/>
      <c r="AZ973" s="12"/>
      <c r="BA973" s="12"/>
    </row>
    <row r="974" spans="12:53" x14ac:dyDescent="0.25">
      <c r="L974" s="135"/>
      <c r="M974" s="135"/>
      <c r="N974" s="135"/>
      <c r="O974" s="135"/>
      <c r="P974" s="135"/>
      <c r="Q974" s="135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</row>
    <row r="975" spans="12:53" x14ac:dyDescent="0.25">
      <c r="L975" s="135"/>
      <c r="M975" s="135"/>
      <c r="N975" s="135"/>
      <c r="O975" s="135"/>
      <c r="P975" s="135"/>
      <c r="Q975" s="135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  <c r="AY975" s="12"/>
      <c r="AZ975" s="12"/>
      <c r="BA975" s="12"/>
    </row>
    <row r="976" spans="12:53" x14ac:dyDescent="0.25">
      <c r="L976" s="135"/>
      <c r="M976" s="135"/>
      <c r="N976" s="135"/>
      <c r="O976" s="135"/>
      <c r="P976" s="135"/>
      <c r="Q976" s="135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 s="12"/>
      <c r="AV976" s="12"/>
      <c r="AW976" s="12"/>
      <c r="AX976" s="12"/>
      <c r="AY976" s="12"/>
      <c r="AZ976" s="12"/>
      <c r="BA976" s="12"/>
    </row>
    <row r="977" spans="12:53" x14ac:dyDescent="0.25">
      <c r="L977" s="135"/>
      <c r="M977" s="135"/>
      <c r="N977" s="135"/>
      <c r="O977" s="135"/>
      <c r="P977" s="135"/>
      <c r="Q977" s="135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  <c r="AX977" s="12"/>
      <c r="AY977" s="12"/>
      <c r="AZ977" s="12"/>
      <c r="BA977" s="12"/>
    </row>
    <row r="978" spans="12:53" x14ac:dyDescent="0.25">
      <c r="L978" s="135"/>
      <c r="M978" s="135"/>
      <c r="N978" s="135"/>
      <c r="O978" s="135"/>
      <c r="P978" s="135"/>
      <c r="Q978" s="135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  <c r="AV978" s="12"/>
      <c r="AW978" s="12"/>
      <c r="AX978" s="12"/>
      <c r="AY978" s="12"/>
      <c r="AZ978" s="12"/>
      <c r="BA978" s="12"/>
    </row>
    <row r="979" spans="12:53" x14ac:dyDescent="0.25">
      <c r="L979" s="135"/>
      <c r="M979" s="135"/>
      <c r="N979" s="135"/>
      <c r="O979" s="135"/>
      <c r="P979" s="135"/>
      <c r="Q979" s="135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  <c r="AX979" s="12"/>
      <c r="AY979" s="12"/>
      <c r="AZ979" s="12"/>
      <c r="BA979" s="12"/>
    </row>
    <row r="980" spans="12:53" x14ac:dyDescent="0.25">
      <c r="L980" s="135"/>
      <c r="M980" s="135"/>
      <c r="N980" s="135"/>
      <c r="O980" s="135"/>
      <c r="P980" s="135"/>
      <c r="Q980" s="135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  <c r="AV980" s="12"/>
      <c r="AW980" s="12"/>
      <c r="AX980" s="12"/>
      <c r="AY980" s="12"/>
      <c r="AZ980" s="12"/>
      <c r="BA980" s="12"/>
    </row>
    <row r="981" spans="12:53" x14ac:dyDescent="0.25">
      <c r="L981" s="135"/>
      <c r="M981" s="135"/>
      <c r="N981" s="135"/>
      <c r="O981" s="135"/>
      <c r="P981" s="135"/>
      <c r="Q981" s="135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 s="12"/>
      <c r="AV981" s="12"/>
      <c r="AW981" s="12"/>
      <c r="AX981" s="12"/>
      <c r="AY981" s="12"/>
      <c r="AZ981" s="12"/>
      <c r="BA981" s="12"/>
    </row>
    <row r="982" spans="12:53" x14ac:dyDescent="0.25">
      <c r="L982" s="135"/>
      <c r="M982" s="135"/>
      <c r="N982" s="135"/>
      <c r="O982" s="135"/>
      <c r="P982" s="135"/>
      <c r="Q982" s="135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  <c r="AV982" s="12"/>
      <c r="AW982" s="12"/>
      <c r="AX982" s="12"/>
      <c r="AY982" s="12"/>
      <c r="AZ982" s="12"/>
      <c r="BA982" s="12"/>
    </row>
    <row r="983" spans="12:53" x14ac:dyDescent="0.25">
      <c r="L983" s="135"/>
      <c r="M983" s="135"/>
      <c r="N983" s="135"/>
      <c r="O983" s="135"/>
      <c r="P983" s="135"/>
      <c r="Q983" s="135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  <c r="AX983" s="12"/>
      <c r="AY983" s="12"/>
      <c r="AZ983" s="12"/>
      <c r="BA983" s="12"/>
    </row>
    <row r="984" spans="12:53" x14ac:dyDescent="0.25">
      <c r="L984" s="135"/>
      <c r="M984" s="135"/>
      <c r="N984" s="135"/>
      <c r="O984" s="135"/>
      <c r="P984" s="135"/>
      <c r="Q984" s="135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  <c r="AV984" s="12"/>
      <c r="AW984" s="12"/>
      <c r="AX984" s="12"/>
      <c r="AY984" s="12"/>
      <c r="AZ984" s="12"/>
      <c r="BA984" s="12"/>
    </row>
    <row r="985" spans="12:53" x14ac:dyDescent="0.25">
      <c r="L985" s="135"/>
      <c r="M985" s="135"/>
      <c r="N985" s="135"/>
      <c r="O985" s="135"/>
      <c r="P985" s="135"/>
      <c r="Q985" s="135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 s="12"/>
      <c r="AV985" s="12"/>
      <c r="AW985" s="12"/>
      <c r="AX985" s="12"/>
      <c r="AY985" s="12"/>
      <c r="AZ985" s="12"/>
      <c r="BA985" s="12"/>
    </row>
    <row r="986" spans="12:53" x14ac:dyDescent="0.25">
      <c r="L986" s="135"/>
      <c r="M986" s="135"/>
      <c r="N986" s="135"/>
      <c r="O986" s="135"/>
      <c r="P986" s="135"/>
      <c r="Q986" s="135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 s="12"/>
      <c r="AV986" s="12"/>
      <c r="AW986" s="12"/>
      <c r="AX986" s="12"/>
      <c r="AY986" s="12"/>
      <c r="AZ986" s="12"/>
      <c r="BA986" s="12"/>
    </row>
    <row r="987" spans="12:53" x14ac:dyDescent="0.25">
      <c r="L987" s="135"/>
      <c r="M987" s="135"/>
      <c r="N987" s="135"/>
      <c r="O987" s="135"/>
      <c r="P987" s="135"/>
      <c r="Q987" s="135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  <c r="AX987" s="12"/>
      <c r="AY987" s="12"/>
      <c r="AZ987" s="12"/>
      <c r="BA987" s="12"/>
    </row>
    <row r="988" spans="12:53" x14ac:dyDescent="0.25">
      <c r="L988" s="135"/>
      <c r="M988" s="135"/>
      <c r="N988" s="135"/>
      <c r="O988" s="135"/>
      <c r="P988" s="135"/>
      <c r="Q988" s="135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 s="12"/>
      <c r="AV988" s="12"/>
      <c r="AW988" s="12"/>
      <c r="AX988" s="12"/>
      <c r="AY988" s="12"/>
      <c r="AZ988" s="12"/>
      <c r="BA988" s="12"/>
    </row>
    <row r="989" spans="12:53" x14ac:dyDescent="0.25">
      <c r="L989" s="135"/>
      <c r="M989" s="135"/>
      <c r="N989" s="135"/>
      <c r="O989" s="135"/>
      <c r="P989" s="135"/>
      <c r="Q989" s="135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 s="12"/>
      <c r="AV989" s="12"/>
      <c r="AW989" s="12"/>
      <c r="AX989" s="12"/>
      <c r="AY989" s="12"/>
      <c r="AZ989" s="12"/>
      <c r="BA989" s="12"/>
    </row>
    <row r="990" spans="12:53" x14ac:dyDescent="0.25">
      <c r="L990" s="135"/>
      <c r="M990" s="135"/>
      <c r="N990" s="135"/>
      <c r="O990" s="135"/>
      <c r="P990" s="135"/>
      <c r="Q990" s="135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 s="12"/>
      <c r="AV990" s="12"/>
      <c r="AW990" s="12"/>
      <c r="AX990" s="12"/>
      <c r="AY990" s="12"/>
      <c r="AZ990" s="12"/>
      <c r="BA990" s="12"/>
    </row>
    <row r="991" spans="12:53" x14ac:dyDescent="0.25">
      <c r="L991" s="135"/>
      <c r="M991" s="135"/>
      <c r="N991" s="135"/>
      <c r="O991" s="135"/>
      <c r="P991" s="135"/>
      <c r="Q991" s="135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 s="12"/>
      <c r="AV991" s="12"/>
      <c r="AW991" s="12"/>
      <c r="AX991" s="12"/>
      <c r="AY991" s="12"/>
      <c r="AZ991" s="12"/>
      <c r="BA991" s="12"/>
    </row>
    <row r="992" spans="12:53" x14ac:dyDescent="0.25">
      <c r="L992" s="135"/>
      <c r="M992" s="135"/>
      <c r="N992" s="135"/>
      <c r="O992" s="135"/>
      <c r="P992" s="135"/>
      <c r="Q992" s="135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 s="12"/>
      <c r="AV992" s="12"/>
      <c r="AW992" s="12"/>
      <c r="AX992" s="12"/>
      <c r="AY992" s="12"/>
      <c r="AZ992" s="12"/>
      <c r="BA992" s="12"/>
    </row>
    <row r="993" spans="12:53" x14ac:dyDescent="0.25">
      <c r="L993" s="135"/>
      <c r="M993" s="135"/>
      <c r="N993" s="135"/>
      <c r="O993" s="135"/>
      <c r="P993" s="135"/>
      <c r="Q993" s="135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 s="12"/>
      <c r="AV993" s="12"/>
      <c r="AW993" s="12"/>
      <c r="AX993" s="12"/>
      <c r="AY993" s="12"/>
      <c r="AZ993" s="12"/>
      <c r="BA993" s="12"/>
    </row>
    <row r="994" spans="12:53" x14ac:dyDescent="0.25">
      <c r="L994" s="135"/>
      <c r="M994" s="135"/>
      <c r="N994" s="135"/>
      <c r="O994" s="135"/>
      <c r="P994" s="135"/>
      <c r="Q994" s="135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 s="12"/>
      <c r="AV994" s="12"/>
      <c r="AW994" s="12"/>
      <c r="AX994" s="12"/>
      <c r="AY994" s="12"/>
      <c r="AZ994" s="12"/>
      <c r="BA994" s="12"/>
    </row>
    <row r="995" spans="12:53" x14ac:dyDescent="0.25">
      <c r="L995" s="135"/>
      <c r="M995" s="135"/>
      <c r="N995" s="135"/>
      <c r="O995" s="135"/>
      <c r="P995" s="135"/>
      <c r="Q995" s="135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  <c r="AU995" s="12"/>
      <c r="AV995" s="12"/>
      <c r="AW995" s="12"/>
      <c r="AX995" s="12"/>
      <c r="AY995" s="12"/>
      <c r="AZ995" s="12"/>
      <c r="BA995" s="12"/>
    </row>
    <row r="996" spans="12:53" x14ac:dyDescent="0.25">
      <c r="L996" s="135"/>
      <c r="M996" s="135"/>
      <c r="N996" s="135"/>
      <c r="O996" s="135"/>
      <c r="P996" s="135"/>
      <c r="Q996" s="135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 s="12"/>
      <c r="AV996" s="12"/>
      <c r="AW996" s="12"/>
      <c r="AX996" s="12"/>
      <c r="AY996" s="12"/>
      <c r="AZ996" s="12"/>
      <c r="BA996" s="12"/>
    </row>
    <row r="997" spans="12:53" x14ac:dyDescent="0.25">
      <c r="L997" s="135"/>
      <c r="M997" s="135"/>
      <c r="N997" s="135"/>
      <c r="O997" s="135"/>
      <c r="P997" s="135"/>
      <c r="Q997" s="135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  <c r="AU997" s="12"/>
      <c r="AV997" s="12"/>
      <c r="AW997" s="12"/>
      <c r="AX997" s="12"/>
      <c r="AY997" s="12"/>
      <c r="AZ997" s="12"/>
      <c r="BA997" s="12"/>
    </row>
    <row r="998" spans="12:53" x14ac:dyDescent="0.25">
      <c r="L998" s="135"/>
      <c r="M998" s="135"/>
      <c r="N998" s="135"/>
      <c r="O998" s="135"/>
      <c r="P998" s="135"/>
      <c r="Q998" s="135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  <c r="AT998" s="12"/>
      <c r="AU998" s="12"/>
      <c r="AV998" s="12"/>
      <c r="AW998" s="12"/>
      <c r="AX998" s="12"/>
      <c r="AY998" s="12"/>
      <c r="AZ998" s="12"/>
      <c r="BA998" s="12"/>
    </row>
    <row r="999" spans="12:53" x14ac:dyDescent="0.25">
      <c r="L999" s="135"/>
      <c r="M999" s="135"/>
      <c r="N999" s="135"/>
      <c r="O999" s="135"/>
      <c r="P999" s="135"/>
      <c r="Q999" s="135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  <c r="AU999" s="12"/>
      <c r="AV999" s="12"/>
      <c r="AW999" s="12"/>
      <c r="AX999" s="12"/>
      <c r="AY999" s="12"/>
      <c r="AZ999" s="12"/>
      <c r="BA999" s="12"/>
    </row>
    <row r="1000" spans="12:53" x14ac:dyDescent="0.25">
      <c r="L1000" s="135"/>
      <c r="M1000" s="135"/>
      <c r="N1000" s="135"/>
      <c r="O1000" s="135"/>
      <c r="P1000" s="135"/>
      <c r="Q1000" s="135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  <c r="AT1000" s="12"/>
      <c r="AU1000" s="12"/>
      <c r="AV1000" s="12"/>
      <c r="AW1000" s="12"/>
      <c r="AX1000" s="12"/>
      <c r="AY1000" s="12"/>
      <c r="AZ1000" s="12"/>
      <c r="BA1000" s="12"/>
    </row>
    <row r="1001" spans="12:53" x14ac:dyDescent="0.25">
      <c r="L1001" s="135"/>
      <c r="M1001" s="135"/>
      <c r="N1001" s="135"/>
      <c r="O1001" s="135"/>
      <c r="P1001" s="135"/>
      <c r="Q1001" s="135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 s="12"/>
      <c r="AT1001" s="12"/>
      <c r="AU1001" s="12"/>
      <c r="AV1001" s="12"/>
      <c r="AW1001" s="12"/>
      <c r="AX1001" s="12"/>
      <c r="AY1001" s="12"/>
      <c r="AZ1001" s="12"/>
      <c r="BA1001" s="12"/>
    </row>
    <row r="1002" spans="12:53" x14ac:dyDescent="0.25">
      <c r="L1002" s="135"/>
      <c r="M1002" s="135"/>
      <c r="N1002" s="135"/>
      <c r="O1002" s="135"/>
      <c r="P1002" s="135"/>
      <c r="Q1002" s="135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 s="12"/>
      <c r="AT1002" s="12"/>
      <c r="AU1002" s="12"/>
      <c r="AV1002" s="12"/>
      <c r="AW1002" s="12"/>
      <c r="AX1002" s="12"/>
      <c r="AY1002" s="12"/>
      <c r="AZ1002" s="12"/>
      <c r="BA1002" s="12"/>
    </row>
    <row r="1003" spans="12:53" x14ac:dyDescent="0.25">
      <c r="L1003" s="135"/>
      <c r="M1003" s="135"/>
      <c r="N1003" s="135"/>
      <c r="O1003" s="135"/>
      <c r="P1003" s="135"/>
      <c r="Q1003" s="135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 s="12"/>
      <c r="AT1003" s="12"/>
      <c r="AU1003" s="12"/>
      <c r="AV1003" s="12"/>
      <c r="AW1003" s="12"/>
      <c r="AX1003" s="12"/>
      <c r="AY1003" s="12"/>
      <c r="AZ1003" s="12"/>
      <c r="BA1003" s="12"/>
    </row>
    <row r="1004" spans="12:53" x14ac:dyDescent="0.25">
      <c r="L1004" s="135"/>
      <c r="M1004" s="135"/>
      <c r="N1004" s="135"/>
      <c r="O1004" s="135"/>
      <c r="P1004" s="135"/>
      <c r="Q1004" s="135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 s="12"/>
      <c r="AT1004" s="12"/>
      <c r="AU1004" s="12"/>
      <c r="AV1004" s="12"/>
      <c r="AW1004" s="12"/>
      <c r="AX1004" s="12"/>
      <c r="AY1004" s="12"/>
      <c r="AZ1004" s="12"/>
      <c r="BA1004" s="12"/>
    </row>
    <row r="1005" spans="12:53" x14ac:dyDescent="0.25">
      <c r="L1005" s="135"/>
      <c r="M1005" s="135"/>
      <c r="N1005" s="135"/>
      <c r="O1005" s="135"/>
      <c r="P1005" s="135"/>
      <c r="Q1005" s="135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 s="12"/>
      <c r="AT1005" s="12"/>
      <c r="AU1005" s="12"/>
      <c r="AV1005" s="12"/>
      <c r="AW1005" s="12"/>
      <c r="AX1005" s="12"/>
      <c r="AY1005" s="12"/>
      <c r="AZ1005" s="12"/>
      <c r="BA1005" s="12"/>
    </row>
    <row r="1006" spans="12:53" x14ac:dyDescent="0.25">
      <c r="L1006" s="135"/>
      <c r="M1006" s="135"/>
      <c r="N1006" s="135"/>
      <c r="O1006" s="135"/>
      <c r="P1006" s="135"/>
      <c r="Q1006" s="135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 s="12"/>
      <c r="AT1006" s="12"/>
      <c r="AU1006" s="12"/>
      <c r="AV1006" s="12"/>
      <c r="AW1006" s="12"/>
      <c r="AX1006" s="12"/>
      <c r="AY1006" s="12"/>
      <c r="AZ1006" s="12"/>
      <c r="BA1006" s="12"/>
    </row>
    <row r="1007" spans="12:53" x14ac:dyDescent="0.25">
      <c r="L1007" s="135"/>
      <c r="M1007" s="135"/>
      <c r="N1007" s="135"/>
      <c r="O1007" s="135"/>
      <c r="P1007" s="135"/>
      <c r="Q1007" s="135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  <c r="AS1007" s="12"/>
      <c r="AT1007" s="12"/>
      <c r="AU1007" s="12"/>
      <c r="AV1007" s="12"/>
      <c r="AW1007" s="12"/>
      <c r="AX1007" s="12"/>
      <c r="AY1007" s="12"/>
      <c r="AZ1007" s="12"/>
      <c r="BA1007" s="12"/>
    </row>
    <row r="1008" spans="12:53" x14ac:dyDescent="0.25">
      <c r="L1008" s="135"/>
      <c r="M1008" s="135"/>
      <c r="N1008" s="135"/>
      <c r="O1008" s="135"/>
      <c r="P1008" s="135"/>
      <c r="Q1008" s="135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2"/>
      <c r="AQ1008" s="12"/>
      <c r="AR1008" s="12"/>
      <c r="AS1008" s="12"/>
      <c r="AT1008" s="12"/>
      <c r="AU1008" s="12"/>
      <c r="AV1008" s="12"/>
      <c r="AW1008" s="12"/>
      <c r="AX1008" s="12"/>
      <c r="AY1008" s="12"/>
      <c r="AZ1008" s="12"/>
      <c r="BA1008" s="12"/>
    </row>
    <row r="1009" spans="12:53" x14ac:dyDescent="0.25">
      <c r="L1009" s="135"/>
      <c r="M1009" s="135"/>
      <c r="N1009" s="135"/>
      <c r="O1009" s="135"/>
      <c r="P1009" s="135"/>
      <c r="Q1009" s="135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  <c r="AS1009" s="12"/>
      <c r="AT1009" s="12"/>
      <c r="AU1009" s="12"/>
      <c r="AV1009" s="12"/>
      <c r="AW1009" s="12"/>
      <c r="AX1009" s="12"/>
      <c r="AY1009" s="12"/>
      <c r="AZ1009" s="12"/>
      <c r="BA1009" s="12"/>
    </row>
    <row r="1010" spans="12:53" x14ac:dyDescent="0.25">
      <c r="L1010" s="135"/>
      <c r="M1010" s="135"/>
      <c r="N1010" s="135"/>
      <c r="O1010" s="135"/>
      <c r="P1010" s="135"/>
      <c r="Q1010" s="135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 s="12"/>
      <c r="AT1010" s="12"/>
      <c r="AU1010" s="12"/>
      <c r="AV1010" s="12"/>
      <c r="AW1010" s="12"/>
      <c r="AX1010" s="12"/>
      <c r="AY1010" s="12"/>
      <c r="AZ1010" s="12"/>
      <c r="BA1010" s="12"/>
    </row>
    <row r="1011" spans="12:53" x14ac:dyDescent="0.25">
      <c r="L1011" s="135"/>
      <c r="M1011" s="135"/>
      <c r="N1011" s="135"/>
      <c r="O1011" s="135"/>
      <c r="P1011" s="135"/>
      <c r="Q1011" s="135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12"/>
      <c r="AR1011" s="12"/>
      <c r="AS1011" s="12"/>
      <c r="AT1011" s="12"/>
      <c r="AU1011" s="12"/>
      <c r="AV1011" s="12"/>
      <c r="AW1011" s="12"/>
      <c r="AX1011" s="12"/>
      <c r="AY1011" s="12"/>
      <c r="AZ1011" s="12"/>
      <c r="BA1011" s="12"/>
    </row>
    <row r="1012" spans="12:53" x14ac:dyDescent="0.25">
      <c r="L1012" s="135"/>
      <c r="M1012" s="135"/>
      <c r="N1012" s="135"/>
      <c r="O1012" s="135"/>
      <c r="P1012" s="135"/>
      <c r="Q1012" s="135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  <c r="AR1012" s="12"/>
      <c r="AS1012" s="12"/>
      <c r="AT1012" s="12"/>
      <c r="AU1012" s="12"/>
      <c r="AV1012" s="12"/>
      <c r="AW1012" s="12"/>
      <c r="AX1012" s="12"/>
      <c r="AY1012" s="12"/>
      <c r="AZ1012" s="12"/>
      <c r="BA1012" s="12"/>
    </row>
    <row r="1013" spans="12:53" x14ac:dyDescent="0.25">
      <c r="L1013" s="135"/>
      <c r="M1013" s="135"/>
      <c r="N1013" s="135"/>
      <c r="O1013" s="135"/>
      <c r="P1013" s="135"/>
      <c r="Q1013" s="135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  <c r="AS1013" s="12"/>
      <c r="AT1013" s="12"/>
      <c r="AU1013" s="12"/>
      <c r="AV1013" s="12"/>
      <c r="AW1013" s="12"/>
      <c r="AX1013" s="12"/>
      <c r="AY1013" s="12"/>
      <c r="AZ1013" s="12"/>
      <c r="BA1013" s="12"/>
    </row>
    <row r="1014" spans="12:53" x14ac:dyDescent="0.25">
      <c r="L1014" s="135"/>
      <c r="M1014" s="135"/>
      <c r="N1014" s="135"/>
      <c r="O1014" s="135"/>
      <c r="P1014" s="135"/>
      <c r="Q1014" s="135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/>
      <c r="AR1014" s="12"/>
      <c r="AS1014" s="12"/>
      <c r="AT1014" s="12"/>
      <c r="AU1014" s="12"/>
      <c r="AV1014" s="12"/>
      <c r="AW1014" s="12"/>
      <c r="AX1014" s="12"/>
      <c r="AY1014" s="12"/>
      <c r="AZ1014" s="12"/>
      <c r="BA1014" s="12"/>
    </row>
    <row r="1015" spans="12:53" x14ac:dyDescent="0.25">
      <c r="L1015" s="135"/>
      <c r="M1015" s="135"/>
      <c r="N1015" s="135"/>
      <c r="O1015" s="135"/>
      <c r="P1015" s="135"/>
      <c r="Q1015" s="135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12"/>
      <c r="AR1015" s="12"/>
      <c r="AS1015" s="12"/>
      <c r="AT1015" s="12"/>
      <c r="AU1015" s="12"/>
      <c r="AV1015" s="12"/>
      <c r="AW1015" s="12"/>
      <c r="AX1015" s="12"/>
      <c r="AY1015" s="12"/>
      <c r="AZ1015" s="12"/>
      <c r="BA1015" s="12"/>
    </row>
    <row r="1016" spans="12:53" x14ac:dyDescent="0.25">
      <c r="L1016" s="135"/>
      <c r="M1016" s="135"/>
      <c r="N1016" s="135"/>
      <c r="O1016" s="135"/>
      <c r="P1016" s="135"/>
      <c r="Q1016" s="135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2"/>
      <c r="AQ1016" s="12"/>
      <c r="AR1016" s="12"/>
      <c r="AS1016" s="12"/>
      <c r="AT1016" s="12"/>
      <c r="AU1016" s="12"/>
      <c r="AV1016" s="12"/>
      <c r="AW1016" s="12"/>
      <c r="AX1016" s="12"/>
      <c r="AY1016" s="12"/>
      <c r="AZ1016" s="12"/>
      <c r="BA1016" s="12"/>
    </row>
    <row r="1017" spans="12:53" x14ac:dyDescent="0.25">
      <c r="L1017" s="135"/>
      <c r="M1017" s="135"/>
      <c r="N1017" s="135"/>
      <c r="O1017" s="135"/>
      <c r="P1017" s="135"/>
      <c r="Q1017" s="135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  <c r="AP1017" s="12"/>
      <c r="AQ1017" s="12"/>
      <c r="AR1017" s="12"/>
      <c r="AS1017" s="12"/>
      <c r="AT1017" s="12"/>
      <c r="AU1017" s="12"/>
      <c r="AV1017" s="12"/>
      <c r="AW1017" s="12"/>
      <c r="AX1017" s="12"/>
      <c r="AY1017" s="12"/>
      <c r="AZ1017" s="12"/>
      <c r="BA1017" s="12"/>
    </row>
    <row r="1018" spans="12:53" x14ac:dyDescent="0.25">
      <c r="L1018" s="135"/>
      <c r="M1018" s="135"/>
      <c r="N1018" s="135"/>
      <c r="O1018" s="135"/>
      <c r="P1018" s="135"/>
      <c r="Q1018" s="135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P1018" s="12"/>
      <c r="AQ1018" s="12"/>
      <c r="AR1018" s="12"/>
      <c r="AS1018" s="12"/>
      <c r="AT1018" s="12"/>
      <c r="AU1018" s="12"/>
      <c r="AV1018" s="12"/>
      <c r="AW1018" s="12"/>
      <c r="AX1018" s="12"/>
      <c r="AY1018" s="12"/>
      <c r="AZ1018" s="12"/>
      <c r="BA1018" s="12"/>
    </row>
    <row r="1019" spans="12:53" x14ac:dyDescent="0.25">
      <c r="L1019" s="135"/>
      <c r="M1019" s="135"/>
      <c r="N1019" s="135"/>
      <c r="O1019" s="135"/>
      <c r="P1019" s="135"/>
      <c r="Q1019" s="135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 s="12"/>
      <c r="AT1019" s="12"/>
      <c r="AU1019" s="12"/>
      <c r="AV1019" s="12"/>
      <c r="AW1019" s="12"/>
      <c r="AX1019" s="12"/>
      <c r="AY1019" s="12"/>
      <c r="AZ1019" s="12"/>
      <c r="BA1019" s="12"/>
    </row>
    <row r="1020" spans="12:53" x14ac:dyDescent="0.25">
      <c r="L1020" s="135"/>
      <c r="M1020" s="135"/>
      <c r="N1020" s="135"/>
      <c r="O1020" s="135"/>
      <c r="P1020" s="135"/>
      <c r="Q1020" s="135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P1020" s="12"/>
      <c r="AQ1020" s="12"/>
      <c r="AR1020" s="12"/>
      <c r="AS1020" s="12"/>
      <c r="AT1020" s="12"/>
      <c r="AU1020" s="12"/>
      <c r="AV1020" s="12"/>
      <c r="AW1020" s="12"/>
      <c r="AX1020" s="12"/>
      <c r="AY1020" s="12"/>
      <c r="AZ1020" s="12"/>
      <c r="BA1020" s="12"/>
    </row>
    <row r="1021" spans="12:53" x14ac:dyDescent="0.25">
      <c r="L1021" s="135"/>
      <c r="M1021" s="135"/>
      <c r="N1021" s="135"/>
      <c r="O1021" s="135"/>
      <c r="P1021" s="135"/>
      <c r="Q1021" s="135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 s="12"/>
      <c r="AT1021" s="12"/>
      <c r="AU1021" s="12"/>
      <c r="AV1021" s="12"/>
      <c r="AW1021" s="12"/>
      <c r="AX1021" s="12"/>
      <c r="AY1021" s="12"/>
      <c r="AZ1021" s="12"/>
      <c r="BA1021" s="12"/>
    </row>
    <row r="1022" spans="12:53" x14ac:dyDescent="0.25">
      <c r="L1022" s="135"/>
      <c r="M1022" s="135"/>
      <c r="N1022" s="135"/>
      <c r="O1022" s="135"/>
      <c r="P1022" s="135"/>
      <c r="Q1022" s="135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  <c r="AS1022" s="12"/>
      <c r="AT1022" s="12"/>
      <c r="AU1022" s="12"/>
      <c r="AV1022" s="12"/>
      <c r="AW1022" s="12"/>
      <c r="AX1022" s="12"/>
      <c r="AY1022" s="12"/>
      <c r="AZ1022" s="12"/>
      <c r="BA1022" s="12"/>
    </row>
    <row r="1023" spans="12:53" x14ac:dyDescent="0.25">
      <c r="L1023" s="135"/>
      <c r="M1023" s="135"/>
      <c r="N1023" s="135"/>
      <c r="O1023" s="135"/>
      <c r="P1023" s="135"/>
      <c r="Q1023" s="135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P1023" s="12"/>
      <c r="AQ1023" s="12"/>
      <c r="AR1023" s="12"/>
      <c r="AS1023" s="12"/>
      <c r="AT1023" s="12"/>
      <c r="AU1023" s="12"/>
      <c r="AV1023" s="12"/>
      <c r="AW1023" s="12"/>
      <c r="AX1023" s="12"/>
      <c r="AY1023" s="12"/>
      <c r="AZ1023" s="12"/>
      <c r="BA1023" s="12"/>
    </row>
    <row r="1024" spans="12:53" x14ac:dyDescent="0.25">
      <c r="L1024" s="135"/>
      <c r="M1024" s="135"/>
      <c r="N1024" s="135"/>
      <c r="O1024" s="135"/>
      <c r="P1024" s="135"/>
      <c r="Q1024" s="135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 s="12"/>
      <c r="AT1024" s="12"/>
      <c r="AU1024" s="12"/>
      <c r="AV1024" s="12"/>
      <c r="AW1024" s="12"/>
      <c r="AX1024" s="12"/>
      <c r="AY1024" s="12"/>
      <c r="AZ1024" s="12"/>
      <c r="BA1024" s="12"/>
    </row>
    <row r="1025" spans="12:53" x14ac:dyDescent="0.25">
      <c r="L1025" s="135"/>
      <c r="M1025" s="135"/>
      <c r="N1025" s="135"/>
      <c r="O1025" s="135"/>
      <c r="P1025" s="135"/>
      <c r="Q1025" s="135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  <c r="AS1025" s="12"/>
      <c r="AT1025" s="12"/>
      <c r="AU1025" s="12"/>
      <c r="AV1025" s="12"/>
      <c r="AW1025" s="12"/>
      <c r="AX1025" s="12"/>
      <c r="AY1025" s="12"/>
      <c r="AZ1025" s="12"/>
      <c r="BA1025" s="12"/>
    </row>
    <row r="1026" spans="12:53" x14ac:dyDescent="0.25">
      <c r="L1026" s="135"/>
      <c r="M1026" s="135"/>
      <c r="N1026" s="135"/>
      <c r="O1026" s="135"/>
      <c r="P1026" s="135"/>
      <c r="Q1026" s="135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  <c r="AS1026" s="12"/>
      <c r="AT1026" s="12"/>
      <c r="AU1026" s="12"/>
      <c r="AV1026" s="12"/>
      <c r="AW1026" s="12"/>
      <c r="AX1026" s="12"/>
      <c r="AY1026" s="12"/>
      <c r="AZ1026" s="12"/>
      <c r="BA1026" s="12"/>
    </row>
    <row r="1027" spans="12:53" x14ac:dyDescent="0.25">
      <c r="L1027" s="135"/>
      <c r="M1027" s="135"/>
      <c r="N1027" s="135"/>
      <c r="O1027" s="135"/>
      <c r="P1027" s="135"/>
      <c r="Q1027" s="135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P1027" s="12"/>
      <c r="AQ1027" s="12"/>
      <c r="AR1027" s="12"/>
      <c r="AS1027" s="12"/>
      <c r="AT1027" s="12"/>
      <c r="AU1027" s="12"/>
      <c r="AV1027" s="12"/>
      <c r="AW1027" s="12"/>
      <c r="AX1027" s="12"/>
      <c r="AY1027" s="12"/>
      <c r="AZ1027" s="12"/>
      <c r="BA1027" s="12"/>
    </row>
    <row r="1028" spans="12:53" x14ac:dyDescent="0.25">
      <c r="L1028" s="135"/>
      <c r="M1028" s="135"/>
      <c r="N1028" s="135"/>
      <c r="O1028" s="135"/>
      <c r="P1028" s="135"/>
      <c r="Q1028" s="135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P1028" s="12"/>
      <c r="AQ1028" s="12"/>
      <c r="AR1028" s="12"/>
      <c r="AS1028" s="12"/>
      <c r="AT1028" s="12"/>
      <c r="AU1028" s="12"/>
      <c r="AV1028" s="12"/>
      <c r="AW1028" s="12"/>
      <c r="AX1028" s="12"/>
      <c r="AY1028" s="12"/>
      <c r="AZ1028" s="12"/>
      <c r="BA1028" s="12"/>
    </row>
    <row r="1029" spans="12:53" x14ac:dyDescent="0.25">
      <c r="L1029" s="135"/>
      <c r="M1029" s="135"/>
      <c r="N1029" s="135"/>
      <c r="O1029" s="135"/>
      <c r="P1029" s="135"/>
      <c r="Q1029" s="135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 s="12"/>
      <c r="AT1029" s="12"/>
      <c r="AU1029" s="12"/>
      <c r="AV1029" s="12"/>
      <c r="AW1029" s="12"/>
      <c r="AX1029" s="12"/>
      <c r="AY1029" s="12"/>
      <c r="AZ1029" s="12"/>
      <c r="BA1029" s="12"/>
    </row>
    <row r="1030" spans="12:53" x14ac:dyDescent="0.25">
      <c r="L1030" s="135"/>
      <c r="M1030" s="135"/>
      <c r="N1030" s="135"/>
      <c r="O1030" s="135"/>
      <c r="P1030" s="135"/>
      <c r="Q1030" s="135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  <c r="AQ1030" s="12"/>
      <c r="AR1030" s="12"/>
      <c r="AS1030" s="12"/>
      <c r="AT1030" s="12"/>
      <c r="AU1030" s="12"/>
      <c r="AV1030" s="12"/>
      <c r="AW1030" s="12"/>
      <c r="AX1030" s="12"/>
      <c r="AY1030" s="12"/>
      <c r="AZ1030" s="12"/>
      <c r="BA1030" s="12"/>
    </row>
    <row r="1031" spans="12:53" x14ac:dyDescent="0.25">
      <c r="L1031" s="135"/>
      <c r="M1031" s="135"/>
      <c r="N1031" s="135"/>
      <c r="O1031" s="135"/>
      <c r="P1031" s="135"/>
      <c r="Q1031" s="135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  <c r="AR1031" s="12"/>
      <c r="AS1031" s="12"/>
      <c r="AT1031" s="12"/>
      <c r="AU1031" s="12"/>
      <c r="AV1031" s="12"/>
      <c r="AW1031" s="12"/>
      <c r="AX1031" s="12"/>
      <c r="AY1031" s="12"/>
      <c r="AZ1031" s="12"/>
      <c r="BA1031" s="12"/>
    </row>
    <row r="1032" spans="12:53" x14ac:dyDescent="0.25">
      <c r="L1032" s="135"/>
      <c r="M1032" s="135"/>
      <c r="N1032" s="135"/>
      <c r="O1032" s="135"/>
      <c r="P1032" s="135"/>
      <c r="Q1032" s="135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  <c r="AR1032" s="12"/>
      <c r="AS1032" s="12"/>
      <c r="AT1032" s="12"/>
      <c r="AU1032" s="12"/>
      <c r="AV1032" s="12"/>
      <c r="AW1032" s="12"/>
      <c r="AX1032" s="12"/>
      <c r="AY1032" s="12"/>
      <c r="AZ1032" s="12"/>
      <c r="BA1032" s="12"/>
    </row>
    <row r="1033" spans="12:53" x14ac:dyDescent="0.25">
      <c r="L1033" s="135"/>
      <c r="M1033" s="135"/>
      <c r="N1033" s="135"/>
      <c r="O1033" s="135"/>
      <c r="P1033" s="135"/>
      <c r="Q1033" s="135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  <c r="AQ1033" s="12"/>
      <c r="AR1033" s="12"/>
      <c r="AS1033" s="12"/>
      <c r="AT1033" s="12"/>
      <c r="AU1033" s="12"/>
      <c r="AV1033" s="12"/>
      <c r="AW1033" s="12"/>
      <c r="AX1033" s="12"/>
      <c r="AY1033" s="12"/>
      <c r="AZ1033" s="12"/>
      <c r="BA1033" s="12"/>
    </row>
    <row r="1034" spans="12:53" x14ac:dyDescent="0.25">
      <c r="L1034" s="135"/>
      <c r="M1034" s="135"/>
      <c r="N1034" s="135"/>
      <c r="O1034" s="135"/>
      <c r="P1034" s="135"/>
      <c r="Q1034" s="135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12"/>
      <c r="AR1034" s="12"/>
      <c r="AS1034" s="12"/>
      <c r="AT1034" s="12"/>
      <c r="AU1034" s="12"/>
      <c r="AV1034" s="12"/>
      <c r="AW1034" s="12"/>
      <c r="AX1034" s="12"/>
      <c r="AY1034" s="12"/>
      <c r="AZ1034" s="12"/>
      <c r="BA1034" s="12"/>
    </row>
    <row r="1035" spans="12:53" x14ac:dyDescent="0.25">
      <c r="L1035" s="135"/>
      <c r="M1035" s="135"/>
      <c r="N1035" s="135"/>
      <c r="O1035" s="135"/>
      <c r="P1035" s="135"/>
      <c r="Q1035" s="135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12"/>
      <c r="AR1035" s="12"/>
      <c r="AS1035" s="12"/>
      <c r="AT1035" s="12"/>
      <c r="AU1035" s="12"/>
      <c r="AV1035" s="12"/>
      <c r="AW1035" s="12"/>
      <c r="AX1035" s="12"/>
      <c r="AY1035" s="12"/>
      <c r="AZ1035" s="12"/>
      <c r="BA1035" s="12"/>
    </row>
    <row r="1036" spans="12:53" x14ac:dyDescent="0.25">
      <c r="L1036" s="135"/>
      <c r="M1036" s="135"/>
      <c r="N1036" s="135"/>
      <c r="O1036" s="135"/>
      <c r="P1036" s="135"/>
      <c r="Q1036" s="135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12"/>
      <c r="AR1036" s="12"/>
      <c r="AS1036" s="12"/>
      <c r="AT1036" s="12"/>
      <c r="AU1036" s="12"/>
      <c r="AV1036" s="12"/>
      <c r="AW1036" s="12"/>
      <c r="AX1036" s="12"/>
      <c r="AY1036" s="12"/>
      <c r="AZ1036" s="12"/>
      <c r="BA1036" s="12"/>
    </row>
    <row r="1037" spans="12:53" x14ac:dyDescent="0.25">
      <c r="L1037" s="135"/>
      <c r="M1037" s="135"/>
      <c r="N1037" s="135"/>
      <c r="O1037" s="135"/>
      <c r="P1037" s="135"/>
      <c r="Q1037" s="135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  <c r="AS1037" s="12"/>
      <c r="AT1037" s="12"/>
      <c r="AU1037" s="12"/>
      <c r="AV1037" s="12"/>
      <c r="AW1037" s="12"/>
      <c r="AX1037" s="12"/>
      <c r="AY1037" s="12"/>
      <c r="AZ1037" s="12"/>
      <c r="BA1037" s="12"/>
    </row>
    <row r="1038" spans="12:53" x14ac:dyDescent="0.25">
      <c r="L1038" s="135"/>
      <c r="M1038" s="135"/>
      <c r="N1038" s="135"/>
      <c r="O1038" s="135"/>
      <c r="P1038" s="135"/>
      <c r="Q1038" s="135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  <c r="AS1038" s="12"/>
      <c r="AT1038" s="12"/>
      <c r="AU1038" s="12"/>
      <c r="AV1038" s="12"/>
      <c r="AW1038" s="12"/>
      <c r="AX1038" s="12"/>
      <c r="AY1038" s="12"/>
      <c r="AZ1038" s="12"/>
      <c r="BA1038" s="12"/>
    </row>
    <row r="1039" spans="12:53" x14ac:dyDescent="0.25">
      <c r="L1039" s="135"/>
      <c r="M1039" s="135"/>
      <c r="N1039" s="135"/>
      <c r="O1039" s="135"/>
      <c r="P1039" s="135"/>
      <c r="Q1039" s="135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2"/>
      <c r="AQ1039" s="12"/>
      <c r="AR1039" s="12"/>
      <c r="AS1039" s="12"/>
      <c r="AT1039" s="12"/>
      <c r="AU1039" s="12"/>
      <c r="AV1039" s="12"/>
      <c r="AW1039" s="12"/>
      <c r="AX1039" s="12"/>
      <c r="AY1039" s="12"/>
      <c r="AZ1039" s="12"/>
      <c r="BA1039" s="12"/>
    </row>
    <row r="1040" spans="12:53" x14ac:dyDescent="0.25">
      <c r="L1040" s="135"/>
      <c r="M1040" s="135"/>
      <c r="N1040" s="135"/>
      <c r="O1040" s="135"/>
      <c r="P1040" s="135"/>
      <c r="Q1040" s="135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  <c r="AP1040" s="12"/>
      <c r="AQ1040" s="12"/>
      <c r="AR1040" s="12"/>
      <c r="AS1040" s="12"/>
      <c r="AT1040" s="12"/>
      <c r="AU1040" s="12"/>
      <c r="AV1040" s="12"/>
      <c r="AW1040" s="12"/>
      <c r="AX1040" s="12"/>
      <c r="AY1040" s="12"/>
      <c r="AZ1040" s="12"/>
      <c r="BA1040" s="12"/>
    </row>
    <row r="1041" spans="12:53" x14ac:dyDescent="0.25">
      <c r="L1041" s="135"/>
      <c r="M1041" s="135"/>
      <c r="N1041" s="135"/>
      <c r="O1041" s="135"/>
      <c r="P1041" s="135"/>
      <c r="Q1041" s="135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  <c r="AS1041" s="12"/>
      <c r="AT1041" s="12"/>
      <c r="AU1041" s="12"/>
      <c r="AV1041" s="12"/>
      <c r="AW1041" s="12"/>
      <c r="AX1041" s="12"/>
      <c r="AY1041" s="12"/>
      <c r="AZ1041" s="12"/>
      <c r="BA1041" s="12"/>
    </row>
    <row r="1042" spans="12:53" x14ac:dyDescent="0.25">
      <c r="L1042" s="135"/>
      <c r="M1042" s="135"/>
      <c r="N1042" s="135"/>
      <c r="O1042" s="135"/>
      <c r="P1042" s="135"/>
      <c r="Q1042" s="135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  <c r="AS1042" s="12"/>
      <c r="AT1042" s="12"/>
      <c r="AU1042" s="12"/>
      <c r="AV1042" s="12"/>
      <c r="AW1042" s="12"/>
      <c r="AX1042" s="12"/>
      <c r="AY1042" s="12"/>
      <c r="AZ1042" s="12"/>
      <c r="BA1042" s="12"/>
    </row>
    <row r="1043" spans="12:53" x14ac:dyDescent="0.25">
      <c r="L1043" s="135"/>
      <c r="M1043" s="135"/>
      <c r="N1043" s="135"/>
      <c r="O1043" s="135"/>
      <c r="P1043" s="135"/>
      <c r="Q1043" s="135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 s="12"/>
      <c r="AT1043" s="12"/>
      <c r="AU1043" s="12"/>
      <c r="AV1043" s="12"/>
      <c r="AW1043" s="12"/>
      <c r="AX1043" s="12"/>
      <c r="AY1043" s="12"/>
      <c r="AZ1043" s="12"/>
      <c r="BA1043" s="12"/>
    </row>
    <row r="1044" spans="12:53" x14ac:dyDescent="0.25">
      <c r="L1044" s="135"/>
      <c r="M1044" s="135"/>
      <c r="N1044" s="135"/>
      <c r="O1044" s="135"/>
      <c r="P1044" s="135"/>
      <c r="Q1044" s="135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  <c r="AP1044" s="12"/>
      <c r="AQ1044" s="12"/>
      <c r="AR1044" s="12"/>
      <c r="AS1044" s="12"/>
      <c r="AT1044" s="12"/>
      <c r="AU1044" s="12"/>
      <c r="AV1044" s="12"/>
      <c r="AW1044" s="12"/>
      <c r="AX1044" s="12"/>
      <c r="AY1044" s="12"/>
      <c r="AZ1044" s="12"/>
      <c r="BA1044" s="12"/>
    </row>
    <row r="1045" spans="12:53" x14ac:dyDescent="0.25">
      <c r="L1045" s="135"/>
      <c r="M1045" s="135"/>
      <c r="N1045" s="135"/>
      <c r="O1045" s="135"/>
      <c r="P1045" s="135"/>
      <c r="Q1045" s="135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  <c r="AP1045" s="12"/>
      <c r="AQ1045" s="12"/>
      <c r="AR1045" s="12"/>
      <c r="AS1045" s="12"/>
      <c r="AT1045" s="12"/>
      <c r="AU1045" s="12"/>
      <c r="AV1045" s="12"/>
      <c r="AW1045" s="12"/>
      <c r="AX1045" s="12"/>
      <c r="AY1045" s="12"/>
      <c r="AZ1045" s="12"/>
      <c r="BA1045" s="12"/>
    </row>
    <row r="1046" spans="12:53" x14ac:dyDescent="0.25">
      <c r="L1046" s="135"/>
      <c r="M1046" s="135"/>
      <c r="N1046" s="135"/>
      <c r="O1046" s="135"/>
      <c r="P1046" s="135"/>
      <c r="Q1046" s="135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2"/>
      <c r="AQ1046" s="12"/>
      <c r="AR1046" s="12"/>
      <c r="AS1046" s="12"/>
      <c r="AT1046" s="12"/>
      <c r="AU1046" s="12"/>
      <c r="AV1046" s="12"/>
      <c r="AW1046" s="12"/>
      <c r="AX1046" s="12"/>
      <c r="AY1046" s="12"/>
      <c r="AZ1046" s="12"/>
      <c r="BA1046" s="12"/>
    </row>
    <row r="1047" spans="12:53" x14ac:dyDescent="0.25">
      <c r="L1047" s="135"/>
      <c r="M1047" s="135"/>
      <c r="N1047" s="135"/>
      <c r="O1047" s="135"/>
      <c r="P1047" s="135"/>
      <c r="Q1047" s="135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P1047" s="12"/>
      <c r="AQ1047" s="12"/>
      <c r="AR1047" s="12"/>
      <c r="AS1047" s="12"/>
      <c r="AT1047" s="12"/>
      <c r="AU1047" s="12"/>
      <c r="AV1047" s="12"/>
      <c r="AW1047" s="12"/>
      <c r="AX1047" s="12"/>
      <c r="AY1047" s="12"/>
      <c r="AZ1047" s="12"/>
      <c r="BA1047" s="12"/>
    </row>
    <row r="1048" spans="12:53" x14ac:dyDescent="0.25">
      <c r="L1048" s="135"/>
      <c r="M1048" s="135"/>
      <c r="N1048" s="135"/>
      <c r="O1048" s="135"/>
      <c r="P1048" s="135"/>
      <c r="Q1048" s="135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  <c r="AP1048" s="12"/>
      <c r="AQ1048" s="12"/>
      <c r="AR1048" s="12"/>
      <c r="AS1048" s="12"/>
      <c r="AT1048" s="12"/>
      <c r="AU1048" s="12"/>
      <c r="AV1048" s="12"/>
      <c r="AW1048" s="12"/>
      <c r="AX1048" s="12"/>
      <c r="AY1048" s="12"/>
      <c r="AZ1048" s="12"/>
      <c r="BA1048" s="12"/>
    </row>
    <row r="1049" spans="12:53" x14ac:dyDescent="0.25">
      <c r="L1049" s="135"/>
      <c r="M1049" s="135"/>
      <c r="N1049" s="135"/>
      <c r="O1049" s="135"/>
      <c r="P1049" s="135"/>
      <c r="Q1049" s="135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P1049" s="12"/>
      <c r="AQ1049" s="12"/>
      <c r="AR1049" s="12"/>
      <c r="AS1049" s="12"/>
      <c r="AT1049" s="12"/>
      <c r="AU1049" s="12"/>
      <c r="AV1049" s="12"/>
      <c r="AW1049" s="12"/>
      <c r="AX1049" s="12"/>
      <c r="AY1049" s="12"/>
      <c r="AZ1049" s="12"/>
      <c r="BA1049" s="12"/>
    </row>
    <row r="1050" spans="12:53" x14ac:dyDescent="0.25">
      <c r="L1050" s="135"/>
      <c r="M1050" s="135"/>
      <c r="N1050" s="135"/>
      <c r="O1050" s="135"/>
      <c r="P1050" s="135"/>
      <c r="Q1050" s="135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  <c r="AQ1050" s="12"/>
      <c r="AR1050" s="12"/>
      <c r="AS1050" s="12"/>
      <c r="AT1050" s="12"/>
      <c r="AU1050" s="12"/>
      <c r="AV1050" s="12"/>
      <c r="AW1050" s="12"/>
      <c r="AX1050" s="12"/>
      <c r="AY1050" s="12"/>
      <c r="AZ1050" s="12"/>
      <c r="BA1050" s="12"/>
    </row>
    <row r="1051" spans="12:53" x14ac:dyDescent="0.25">
      <c r="L1051" s="135"/>
      <c r="M1051" s="135"/>
      <c r="N1051" s="135"/>
      <c r="O1051" s="135"/>
      <c r="P1051" s="135"/>
      <c r="Q1051" s="135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  <c r="AO1051" s="12"/>
      <c r="AP1051" s="12"/>
      <c r="AQ1051" s="12"/>
      <c r="AR1051" s="12"/>
      <c r="AS1051" s="12"/>
      <c r="AT1051" s="12"/>
      <c r="AU1051" s="12"/>
      <c r="AV1051" s="12"/>
      <c r="AW1051" s="12"/>
      <c r="AX1051" s="12"/>
      <c r="AY1051" s="12"/>
      <c r="AZ1051" s="12"/>
      <c r="BA1051" s="12"/>
    </row>
    <row r="1052" spans="12:53" x14ac:dyDescent="0.25">
      <c r="L1052" s="135"/>
      <c r="M1052" s="135"/>
      <c r="N1052" s="135"/>
      <c r="O1052" s="135"/>
      <c r="P1052" s="135"/>
      <c r="Q1052" s="135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  <c r="AP1052" s="12"/>
      <c r="AQ1052" s="12"/>
      <c r="AR1052" s="12"/>
      <c r="AS1052" s="12"/>
      <c r="AT1052" s="12"/>
      <c r="AU1052" s="12"/>
      <c r="AV1052" s="12"/>
      <c r="AW1052" s="12"/>
      <c r="AX1052" s="12"/>
      <c r="AY1052" s="12"/>
      <c r="AZ1052" s="12"/>
      <c r="BA1052" s="12"/>
    </row>
    <row r="1053" spans="12:53" x14ac:dyDescent="0.25">
      <c r="L1053" s="135"/>
      <c r="M1053" s="135"/>
      <c r="N1053" s="135"/>
      <c r="O1053" s="135"/>
      <c r="P1053" s="135"/>
      <c r="Q1053" s="135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/>
      <c r="AP1053" s="12"/>
      <c r="AQ1053" s="12"/>
      <c r="AR1053" s="12"/>
      <c r="AS1053" s="12"/>
      <c r="AT1053" s="12"/>
      <c r="AU1053" s="12"/>
      <c r="AV1053" s="12"/>
      <c r="AW1053" s="12"/>
      <c r="AX1053" s="12"/>
      <c r="AY1053" s="12"/>
      <c r="AZ1053" s="12"/>
      <c r="BA1053" s="12"/>
    </row>
    <row r="1054" spans="12:53" x14ac:dyDescent="0.25">
      <c r="L1054" s="135"/>
      <c r="M1054" s="135"/>
      <c r="N1054" s="135"/>
      <c r="O1054" s="135"/>
      <c r="P1054" s="135"/>
      <c r="Q1054" s="135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/>
      <c r="AP1054" s="12"/>
      <c r="AQ1054" s="12"/>
      <c r="AR1054" s="12"/>
      <c r="AS1054" s="12"/>
      <c r="AT1054" s="12"/>
      <c r="AU1054" s="12"/>
      <c r="AV1054" s="12"/>
      <c r="AW1054" s="12"/>
      <c r="AX1054" s="12"/>
      <c r="AY1054" s="12"/>
      <c r="AZ1054" s="12"/>
      <c r="BA1054" s="12"/>
    </row>
    <row r="1055" spans="12:53" x14ac:dyDescent="0.25">
      <c r="L1055" s="135"/>
      <c r="M1055" s="135"/>
      <c r="N1055" s="135"/>
      <c r="O1055" s="135"/>
      <c r="P1055" s="135"/>
      <c r="Q1055" s="135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  <c r="AP1055" s="12"/>
      <c r="AQ1055" s="12"/>
      <c r="AR1055" s="12"/>
      <c r="AS1055" s="12"/>
      <c r="AT1055" s="12"/>
      <c r="AU1055" s="12"/>
      <c r="AV1055" s="12"/>
      <c r="AW1055" s="12"/>
      <c r="AX1055" s="12"/>
      <c r="AY1055" s="12"/>
      <c r="AZ1055" s="12"/>
      <c r="BA1055" s="12"/>
    </row>
    <row r="1056" spans="12:53" x14ac:dyDescent="0.25">
      <c r="L1056" s="135"/>
      <c r="M1056" s="135"/>
      <c r="N1056" s="135"/>
      <c r="O1056" s="135"/>
      <c r="P1056" s="135"/>
      <c r="Q1056" s="135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  <c r="AP1056" s="12"/>
      <c r="AQ1056" s="12"/>
      <c r="AR1056" s="12"/>
      <c r="AS1056" s="12"/>
      <c r="AT1056" s="12"/>
      <c r="AU1056" s="12"/>
      <c r="AV1056" s="12"/>
      <c r="AW1056" s="12"/>
      <c r="AX1056" s="12"/>
      <c r="AY1056" s="12"/>
      <c r="AZ1056" s="12"/>
      <c r="BA1056" s="12"/>
    </row>
    <row r="1057" spans="12:53" x14ac:dyDescent="0.25">
      <c r="L1057" s="135"/>
      <c r="M1057" s="135"/>
      <c r="N1057" s="135"/>
      <c r="O1057" s="135"/>
      <c r="P1057" s="135"/>
      <c r="Q1057" s="135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12"/>
      <c r="AP1057" s="12"/>
      <c r="AQ1057" s="12"/>
      <c r="AR1057" s="12"/>
      <c r="AS1057" s="12"/>
      <c r="AT1057" s="12"/>
      <c r="AU1057" s="12"/>
      <c r="AV1057" s="12"/>
      <c r="AW1057" s="12"/>
      <c r="AX1057" s="12"/>
      <c r="AY1057" s="12"/>
      <c r="AZ1057" s="12"/>
      <c r="BA1057" s="12"/>
    </row>
    <row r="1058" spans="12:53" x14ac:dyDescent="0.25">
      <c r="L1058" s="135"/>
      <c r="M1058" s="135"/>
      <c r="N1058" s="135"/>
      <c r="O1058" s="135"/>
      <c r="P1058" s="135"/>
      <c r="Q1058" s="135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/>
      <c r="AP1058" s="12"/>
      <c r="AQ1058" s="12"/>
      <c r="AR1058" s="12"/>
      <c r="AS1058" s="12"/>
      <c r="AT1058" s="12"/>
      <c r="AU1058" s="12"/>
      <c r="AV1058" s="12"/>
      <c r="AW1058" s="12"/>
      <c r="AX1058" s="12"/>
      <c r="AY1058" s="12"/>
      <c r="AZ1058" s="12"/>
      <c r="BA1058" s="12"/>
    </row>
    <row r="1059" spans="12:53" x14ac:dyDescent="0.25">
      <c r="L1059" s="135"/>
      <c r="M1059" s="135"/>
      <c r="N1059" s="135"/>
      <c r="O1059" s="135"/>
      <c r="P1059" s="135"/>
      <c r="Q1059" s="135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  <c r="AP1059" s="12"/>
      <c r="AQ1059" s="12"/>
      <c r="AR1059" s="12"/>
      <c r="AS1059" s="12"/>
      <c r="AT1059" s="12"/>
      <c r="AU1059" s="12"/>
      <c r="AV1059" s="12"/>
      <c r="AW1059" s="12"/>
      <c r="AX1059" s="12"/>
      <c r="AY1059" s="12"/>
      <c r="AZ1059" s="12"/>
      <c r="BA1059" s="12"/>
    </row>
    <row r="1060" spans="12:53" x14ac:dyDescent="0.25">
      <c r="L1060" s="135"/>
      <c r="M1060" s="135"/>
      <c r="N1060" s="135"/>
      <c r="O1060" s="135"/>
      <c r="P1060" s="135"/>
      <c r="Q1060" s="135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2"/>
      <c r="AQ1060" s="12"/>
      <c r="AR1060" s="12"/>
      <c r="AS1060" s="12"/>
      <c r="AT1060" s="12"/>
      <c r="AU1060" s="12"/>
      <c r="AV1060" s="12"/>
      <c r="AW1060" s="12"/>
      <c r="AX1060" s="12"/>
      <c r="AY1060" s="12"/>
      <c r="AZ1060" s="12"/>
      <c r="BA1060" s="12"/>
    </row>
    <row r="1061" spans="12:53" x14ac:dyDescent="0.25">
      <c r="L1061" s="135"/>
      <c r="M1061" s="135"/>
      <c r="N1061" s="135"/>
      <c r="O1061" s="135"/>
      <c r="P1061" s="135"/>
      <c r="Q1061" s="135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P1061" s="12"/>
      <c r="AQ1061" s="12"/>
      <c r="AR1061" s="12"/>
      <c r="AS1061" s="12"/>
      <c r="AT1061" s="12"/>
      <c r="AU1061" s="12"/>
      <c r="AV1061" s="12"/>
      <c r="AW1061" s="12"/>
      <c r="AX1061" s="12"/>
      <c r="AY1061" s="12"/>
      <c r="AZ1061" s="12"/>
      <c r="BA1061" s="12"/>
    </row>
    <row r="1062" spans="12:53" x14ac:dyDescent="0.25">
      <c r="L1062" s="135"/>
      <c r="M1062" s="135"/>
      <c r="N1062" s="135"/>
      <c r="O1062" s="135"/>
      <c r="P1062" s="135"/>
      <c r="Q1062" s="135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P1062" s="12"/>
      <c r="AQ1062" s="12"/>
      <c r="AR1062" s="12"/>
      <c r="AS1062" s="12"/>
      <c r="AT1062" s="12"/>
      <c r="AU1062" s="12"/>
      <c r="AV1062" s="12"/>
      <c r="AW1062" s="12"/>
      <c r="AX1062" s="12"/>
      <c r="AY1062" s="12"/>
      <c r="AZ1062" s="12"/>
      <c r="BA1062" s="12"/>
    </row>
    <row r="1063" spans="12:53" x14ac:dyDescent="0.25">
      <c r="L1063" s="135"/>
      <c r="M1063" s="135"/>
      <c r="N1063" s="135"/>
      <c r="O1063" s="135"/>
      <c r="P1063" s="135"/>
      <c r="Q1063" s="135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  <c r="AO1063" s="12"/>
      <c r="AP1063" s="12"/>
      <c r="AQ1063" s="12"/>
      <c r="AR1063" s="12"/>
      <c r="AS1063" s="12"/>
      <c r="AT1063" s="12"/>
      <c r="AU1063" s="12"/>
      <c r="AV1063" s="12"/>
      <c r="AW1063" s="12"/>
      <c r="AX1063" s="12"/>
      <c r="AY1063" s="12"/>
      <c r="AZ1063" s="12"/>
      <c r="BA1063" s="12"/>
    </row>
    <row r="1064" spans="12:53" x14ac:dyDescent="0.25">
      <c r="L1064" s="135"/>
      <c r="M1064" s="135"/>
      <c r="N1064" s="135"/>
      <c r="O1064" s="135"/>
      <c r="P1064" s="135"/>
      <c r="Q1064" s="135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/>
      <c r="AP1064" s="12"/>
      <c r="AQ1064" s="12"/>
      <c r="AR1064" s="12"/>
      <c r="AS1064" s="12"/>
      <c r="AT1064" s="12"/>
      <c r="AU1064" s="12"/>
      <c r="AV1064" s="12"/>
      <c r="AW1064" s="12"/>
      <c r="AX1064" s="12"/>
      <c r="AY1064" s="12"/>
      <c r="AZ1064" s="12"/>
      <c r="BA1064" s="12"/>
    </row>
    <row r="1065" spans="12:53" x14ac:dyDescent="0.25">
      <c r="L1065" s="135"/>
      <c r="M1065" s="135"/>
      <c r="N1065" s="135"/>
      <c r="O1065" s="135"/>
      <c r="P1065" s="135"/>
      <c r="Q1065" s="135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P1065" s="12"/>
      <c r="AQ1065" s="12"/>
      <c r="AR1065" s="12"/>
      <c r="AS1065" s="12"/>
      <c r="AT1065" s="12"/>
      <c r="AU1065" s="12"/>
      <c r="AV1065" s="12"/>
      <c r="AW1065" s="12"/>
      <c r="AX1065" s="12"/>
      <c r="AY1065" s="12"/>
      <c r="AZ1065" s="12"/>
      <c r="BA1065" s="12"/>
    </row>
    <row r="1066" spans="12:53" x14ac:dyDescent="0.25">
      <c r="L1066" s="135"/>
      <c r="M1066" s="135"/>
      <c r="N1066" s="135"/>
      <c r="O1066" s="135"/>
      <c r="P1066" s="135"/>
      <c r="Q1066" s="135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P1066" s="12"/>
      <c r="AQ1066" s="12"/>
      <c r="AR1066" s="12"/>
      <c r="AS1066" s="12"/>
      <c r="AT1066" s="12"/>
      <c r="AU1066" s="12"/>
      <c r="AV1066" s="12"/>
      <c r="AW1066" s="12"/>
      <c r="AX1066" s="12"/>
      <c r="AY1066" s="12"/>
      <c r="AZ1066" s="12"/>
      <c r="BA1066" s="12"/>
    </row>
    <row r="1067" spans="12:53" x14ac:dyDescent="0.25">
      <c r="L1067" s="135"/>
      <c r="M1067" s="135"/>
      <c r="N1067" s="135"/>
      <c r="O1067" s="135"/>
      <c r="P1067" s="135"/>
      <c r="Q1067" s="135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  <c r="AP1067" s="12"/>
      <c r="AQ1067" s="12"/>
      <c r="AR1067" s="12"/>
      <c r="AS1067" s="12"/>
      <c r="AT1067" s="12"/>
      <c r="AU1067" s="12"/>
      <c r="AV1067" s="12"/>
      <c r="AW1067" s="12"/>
      <c r="AX1067" s="12"/>
      <c r="AY1067" s="12"/>
      <c r="AZ1067" s="12"/>
      <c r="BA1067" s="12"/>
    </row>
    <row r="1068" spans="12:53" x14ac:dyDescent="0.25">
      <c r="L1068" s="135"/>
      <c r="M1068" s="135"/>
      <c r="N1068" s="135"/>
      <c r="O1068" s="135"/>
      <c r="P1068" s="135"/>
      <c r="Q1068" s="135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  <c r="AS1068" s="12"/>
      <c r="AT1068" s="12"/>
      <c r="AU1068" s="12"/>
      <c r="AV1068" s="12"/>
      <c r="AW1068" s="12"/>
      <c r="AX1068" s="12"/>
      <c r="AY1068" s="12"/>
      <c r="AZ1068" s="12"/>
      <c r="BA1068" s="12"/>
    </row>
    <row r="1069" spans="12:53" x14ac:dyDescent="0.25">
      <c r="L1069" s="135"/>
      <c r="M1069" s="135"/>
      <c r="N1069" s="135"/>
      <c r="O1069" s="135"/>
      <c r="P1069" s="135"/>
      <c r="Q1069" s="135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  <c r="AP1069" s="12"/>
      <c r="AQ1069" s="12"/>
      <c r="AR1069" s="12"/>
      <c r="AS1069" s="12"/>
      <c r="AT1069" s="12"/>
      <c r="AU1069" s="12"/>
      <c r="AV1069" s="12"/>
      <c r="AW1069" s="12"/>
      <c r="AX1069" s="12"/>
      <c r="AY1069" s="12"/>
      <c r="AZ1069" s="12"/>
      <c r="BA1069" s="12"/>
    </row>
    <row r="1070" spans="12:53" x14ac:dyDescent="0.25">
      <c r="L1070" s="135"/>
      <c r="M1070" s="135"/>
      <c r="N1070" s="135"/>
      <c r="O1070" s="135"/>
      <c r="P1070" s="135"/>
      <c r="Q1070" s="135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  <c r="AS1070" s="12"/>
      <c r="AT1070" s="12"/>
      <c r="AU1070" s="12"/>
      <c r="AV1070" s="12"/>
      <c r="AW1070" s="12"/>
      <c r="AX1070" s="12"/>
      <c r="AY1070" s="12"/>
      <c r="AZ1070" s="12"/>
      <c r="BA1070" s="12"/>
    </row>
    <row r="1071" spans="12:53" x14ac:dyDescent="0.25">
      <c r="L1071" s="135"/>
      <c r="M1071" s="135"/>
      <c r="N1071" s="135"/>
      <c r="O1071" s="135"/>
      <c r="P1071" s="135"/>
      <c r="Q1071" s="135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P1071" s="12"/>
      <c r="AQ1071" s="12"/>
      <c r="AR1071" s="12"/>
      <c r="AS1071" s="12"/>
      <c r="AT1071" s="12"/>
      <c r="AU1071" s="12"/>
      <c r="AV1071" s="12"/>
      <c r="AW1071" s="12"/>
      <c r="AX1071" s="12"/>
      <c r="AY1071" s="12"/>
      <c r="AZ1071" s="12"/>
      <c r="BA1071" s="12"/>
    </row>
    <row r="1072" spans="12:53" x14ac:dyDescent="0.25">
      <c r="L1072" s="135"/>
      <c r="M1072" s="135"/>
      <c r="N1072" s="135"/>
      <c r="O1072" s="135"/>
      <c r="P1072" s="135"/>
      <c r="Q1072" s="135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2"/>
      <c r="AQ1072" s="12"/>
      <c r="AR1072" s="12"/>
      <c r="AS1072" s="12"/>
      <c r="AT1072" s="12"/>
      <c r="AU1072" s="12"/>
      <c r="AV1072" s="12"/>
      <c r="AW1072" s="12"/>
      <c r="AX1072" s="12"/>
      <c r="AY1072" s="12"/>
      <c r="AZ1072" s="12"/>
      <c r="BA1072" s="12"/>
    </row>
    <row r="1073" spans="12:53" x14ac:dyDescent="0.25">
      <c r="L1073" s="135"/>
      <c r="M1073" s="135"/>
      <c r="N1073" s="135"/>
      <c r="O1073" s="135"/>
      <c r="P1073" s="135"/>
      <c r="Q1073" s="135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  <c r="AR1073" s="12"/>
      <c r="AS1073" s="12"/>
      <c r="AT1073" s="12"/>
      <c r="AU1073" s="12"/>
      <c r="AV1073" s="12"/>
      <c r="AW1073" s="12"/>
      <c r="AX1073" s="12"/>
      <c r="AY1073" s="12"/>
      <c r="AZ1073" s="12"/>
      <c r="BA1073" s="12"/>
    </row>
    <row r="1074" spans="12:53" x14ac:dyDescent="0.25">
      <c r="L1074" s="135"/>
      <c r="M1074" s="135"/>
      <c r="N1074" s="135"/>
      <c r="O1074" s="135"/>
      <c r="P1074" s="135"/>
      <c r="Q1074" s="135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  <c r="AS1074" s="12"/>
      <c r="AT1074" s="12"/>
      <c r="AU1074" s="12"/>
      <c r="AV1074" s="12"/>
      <c r="AW1074" s="12"/>
      <c r="AX1074" s="12"/>
      <c r="AY1074" s="12"/>
      <c r="AZ1074" s="12"/>
      <c r="BA1074" s="12"/>
    </row>
    <row r="1075" spans="12:53" x14ac:dyDescent="0.25">
      <c r="L1075" s="135"/>
      <c r="M1075" s="135"/>
      <c r="N1075" s="135"/>
      <c r="O1075" s="135"/>
      <c r="P1075" s="135"/>
      <c r="Q1075" s="135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  <c r="AP1075" s="12"/>
      <c r="AQ1075" s="12"/>
      <c r="AR1075" s="12"/>
      <c r="AS1075" s="12"/>
      <c r="AT1075" s="12"/>
      <c r="AU1075" s="12"/>
      <c r="AV1075" s="12"/>
      <c r="AW1075" s="12"/>
      <c r="AX1075" s="12"/>
      <c r="AY1075" s="12"/>
      <c r="AZ1075" s="12"/>
      <c r="BA1075" s="12"/>
    </row>
    <row r="1076" spans="12:53" x14ac:dyDescent="0.25">
      <c r="L1076" s="135"/>
      <c r="M1076" s="135"/>
      <c r="N1076" s="135"/>
      <c r="O1076" s="135"/>
      <c r="P1076" s="135"/>
      <c r="Q1076" s="135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  <c r="AP1076" s="12"/>
      <c r="AQ1076" s="12"/>
      <c r="AR1076" s="12"/>
      <c r="AS1076" s="12"/>
      <c r="AT1076" s="12"/>
      <c r="AU1076" s="12"/>
      <c r="AV1076" s="12"/>
      <c r="AW1076" s="12"/>
      <c r="AX1076" s="12"/>
      <c r="AY1076" s="12"/>
      <c r="AZ1076" s="12"/>
      <c r="BA1076" s="12"/>
    </row>
    <row r="1077" spans="12:53" x14ac:dyDescent="0.25">
      <c r="L1077" s="135"/>
      <c r="M1077" s="135"/>
      <c r="N1077" s="135"/>
      <c r="O1077" s="135"/>
      <c r="P1077" s="135"/>
      <c r="Q1077" s="135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2"/>
      <c r="AQ1077" s="12"/>
      <c r="AR1077" s="12"/>
      <c r="AS1077" s="12"/>
      <c r="AT1077" s="12"/>
      <c r="AU1077" s="12"/>
      <c r="AV1077" s="12"/>
      <c r="AW1077" s="12"/>
      <c r="AX1077" s="12"/>
      <c r="AY1077" s="12"/>
      <c r="AZ1077" s="12"/>
      <c r="BA1077" s="12"/>
    </row>
    <row r="1078" spans="12:53" x14ac:dyDescent="0.25">
      <c r="L1078" s="135"/>
      <c r="M1078" s="135"/>
      <c r="N1078" s="135"/>
      <c r="O1078" s="135"/>
      <c r="P1078" s="135"/>
      <c r="Q1078" s="135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  <c r="AP1078" s="12"/>
      <c r="AQ1078" s="12"/>
      <c r="AR1078" s="12"/>
      <c r="AS1078" s="12"/>
      <c r="AT1078" s="12"/>
      <c r="AU1078" s="12"/>
      <c r="AV1078" s="12"/>
      <c r="AW1078" s="12"/>
      <c r="AX1078" s="12"/>
      <c r="AY1078" s="12"/>
      <c r="AZ1078" s="12"/>
      <c r="BA1078" s="12"/>
    </row>
    <row r="1079" spans="12:53" x14ac:dyDescent="0.25">
      <c r="L1079" s="135"/>
      <c r="M1079" s="135"/>
      <c r="N1079" s="135"/>
      <c r="O1079" s="135"/>
      <c r="P1079" s="135"/>
      <c r="Q1079" s="135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  <c r="AP1079" s="12"/>
      <c r="AQ1079" s="12"/>
      <c r="AR1079" s="12"/>
      <c r="AS1079" s="12"/>
      <c r="AT1079" s="12"/>
      <c r="AU1079" s="12"/>
      <c r="AV1079" s="12"/>
      <c r="AW1079" s="12"/>
      <c r="AX1079" s="12"/>
      <c r="AY1079" s="12"/>
      <c r="AZ1079" s="12"/>
      <c r="BA1079" s="12"/>
    </row>
    <row r="1080" spans="12:53" x14ac:dyDescent="0.25">
      <c r="L1080" s="135"/>
      <c r="M1080" s="135"/>
      <c r="N1080" s="135"/>
      <c r="O1080" s="135"/>
      <c r="P1080" s="135"/>
      <c r="Q1080" s="135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/>
      <c r="AP1080" s="12"/>
      <c r="AQ1080" s="12"/>
      <c r="AR1080" s="12"/>
      <c r="AS1080" s="12"/>
      <c r="AT1080" s="12"/>
      <c r="AU1080" s="12"/>
      <c r="AV1080" s="12"/>
      <c r="AW1080" s="12"/>
      <c r="AX1080" s="12"/>
      <c r="AY1080" s="12"/>
      <c r="AZ1080" s="12"/>
      <c r="BA1080" s="12"/>
    </row>
    <row r="1081" spans="12:53" x14ac:dyDescent="0.25">
      <c r="L1081" s="135"/>
      <c r="M1081" s="135"/>
      <c r="N1081" s="135"/>
      <c r="O1081" s="135"/>
      <c r="P1081" s="135"/>
      <c r="Q1081" s="135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P1081" s="12"/>
      <c r="AQ1081" s="12"/>
      <c r="AR1081" s="12"/>
      <c r="AS1081" s="12"/>
      <c r="AT1081" s="12"/>
      <c r="AU1081" s="12"/>
      <c r="AV1081" s="12"/>
      <c r="AW1081" s="12"/>
      <c r="AX1081" s="12"/>
      <c r="AY1081" s="12"/>
      <c r="AZ1081" s="12"/>
      <c r="BA1081" s="12"/>
    </row>
    <row r="1082" spans="12:53" x14ac:dyDescent="0.25">
      <c r="L1082" s="135"/>
      <c r="M1082" s="135"/>
      <c r="N1082" s="135"/>
      <c r="O1082" s="135"/>
      <c r="P1082" s="135"/>
      <c r="Q1082" s="135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  <c r="AP1082" s="12"/>
      <c r="AQ1082" s="12"/>
      <c r="AR1082" s="12"/>
      <c r="AS1082" s="12"/>
      <c r="AT1082" s="12"/>
      <c r="AU1082" s="12"/>
      <c r="AV1082" s="12"/>
      <c r="AW1082" s="12"/>
      <c r="AX1082" s="12"/>
      <c r="AY1082" s="12"/>
      <c r="AZ1082" s="12"/>
      <c r="BA1082" s="12"/>
    </row>
    <row r="1083" spans="12:53" x14ac:dyDescent="0.25">
      <c r="L1083" s="135"/>
      <c r="M1083" s="135"/>
      <c r="N1083" s="135"/>
      <c r="O1083" s="135"/>
      <c r="P1083" s="135"/>
      <c r="Q1083" s="135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P1083" s="12"/>
      <c r="AQ1083" s="12"/>
      <c r="AR1083" s="12"/>
      <c r="AS1083" s="12"/>
      <c r="AT1083" s="12"/>
      <c r="AU1083" s="12"/>
      <c r="AV1083" s="12"/>
      <c r="AW1083" s="12"/>
      <c r="AX1083" s="12"/>
      <c r="AY1083" s="12"/>
      <c r="AZ1083" s="12"/>
      <c r="BA1083" s="12"/>
    </row>
    <row r="1084" spans="12:53" x14ac:dyDescent="0.25">
      <c r="L1084" s="135"/>
      <c r="M1084" s="135"/>
      <c r="N1084" s="135"/>
      <c r="O1084" s="135"/>
      <c r="P1084" s="135"/>
      <c r="Q1084" s="135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  <c r="AR1084" s="12"/>
      <c r="AS1084" s="12"/>
      <c r="AT1084" s="12"/>
      <c r="AU1084" s="12"/>
      <c r="AV1084" s="12"/>
      <c r="AW1084" s="12"/>
      <c r="AX1084" s="12"/>
      <c r="AY1084" s="12"/>
      <c r="AZ1084" s="12"/>
      <c r="BA1084" s="12"/>
    </row>
    <row r="1085" spans="12:53" x14ac:dyDescent="0.25">
      <c r="L1085" s="135"/>
      <c r="M1085" s="135"/>
      <c r="N1085" s="135"/>
      <c r="O1085" s="135"/>
      <c r="P1085" s="135"/>
      <c r="Q1085" s="135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  <c r="AS1085" s="12"/>
      <c r="AT1085" s="12"/>
      <c r="AU1085" s="12"/>
      <c r="AV1085" s="12"/>
      <c r="AW1085" s="12"/>
      <c r="AX1085" s="12"/>
      <c r="AY1085" s="12"/>
      <c r="AZ1085" s="12"/>
      <c r="BA1085" s="12"/>
    </row>
    <row r="1086" spans="12:53" x14ac:dyDescent="0.25">
      <c r="L1086" s="135"/>
      <c r="M1086" s="135"/>
      <c r="N1086" s="135"/>
      <c r="O1086" s="135"/>
      <c r="P1086" s="135"/>
      <c r="Q1086" s="135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  <c r="AQ1086" s="12"/>
      <c r="AR1086" s="12"/>
      <c r="AS1086" s="12"/>
      <c r="AT1086" s="12"/>
      <c r="AU1086" s="12"/>
      <c r="AV1086" s="12"/>
      <c r="AW1086" s="12"/>
      <c r="AX1086" s="12"/>
      <c r="AY1086" s="12"/>
      <c r="AZ1086" s="12"/>
      <c r="BA1086" s="12"/>
    </row>
    <row r="1087" spans="12:53" x14ac:dyDescent="0.25">
      <c r="L1087" s="135"/>
      <c r="M1087" s="135"/>
      <c r="N1087" s="135"/>
      <c r="O1087" s="135"/>
      <c r="P1087" s="135"/>
      <c r="Q1087" s="135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 s="12"/>
      <c r="AT1087" s="12"/>
      <c r="AU1087" s="12"/>
      <c r="AV1087" s="12"/>
      <c r="AW1087" s="12"/>
      <c r="AX1087" s="12"/>
      <c r="AY1087" s="12"/>
      <c r="AZ1087" s="12"/>
      <c r="BA1087" s="12"/>
    </row>
    <row r="1088" spans="12:53" x14ac:dyDescent="0.25">
      <c r="L1088" s="135"/>
      <c r="M1088" s="135"/>
      <c r="N1088" s="135"/>
      <c r="O1088" s="135"/>
      <c r="P1088" s="135"/>
      <c r="Q1088" s="135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  <c r="AS1088" s="12"/>
      <c r="AT1088" s="12"/>
      <c r="AU1088" s="12"/>
      <c r="AV1088" s="12"/>
      <c r="AW1088" s="12"/>
      <c r="AX1088" s="12"/>
      <c r="AY1088" s="12"/>
      <c r="AZ1088" s="12"/>
      <c r="BA1088" s="12"/>
    </row>
    <row r="1089" spans="12:53" x14ac:dyDescent="0.25">
      <c r="L1089" s="135"/>
      <c r="M1089" s="135"/>
      <c r="N1089" s="135"/>
      <c r="O1089" s="135"/>
      <c r="P1089" s="135"/>
      <c r="Q1089" s="135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  <c r="AS1089" s="12"/>
      <c r="AT1089" s="12"/>
      <c r="AU1089" s="12"/>
      <c r="AV1089" s="12"/>
      <c r="AW1089" s="12"/>
      <c r="AX1089" s="12"/>
      <c r="AY1089" s="12"/>
      <c r="AZ1089" s="12"/>
      <c r="BA1089" s="12"/>
    </row>
    <row r="1090" spans="12:53" x14ac:dyDescent="0.25">
      <c r="L1090" s="135"/>
      <c r="M1090" s="135"/>
      <c r="N1090" s="135"/>
      <c r="O1090" s="135"/>
      <c r="P1090" s="135"/>
      <c r="Q1090" s="135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2"/>
      <c r="AQ1090" s="12"/>
      <c r="AR1090" s="12"/>
      <c r="AS1090" s="12"/>
      <c r="AT1090" s="12"/>
      <c r="AU1090" s="12"/>
      <c r="AV1090" s="12"/>
      <c r="AW1090" s="12"/>
      <c r="AX1090" s="12"/>
      <c r="AY1090" s="12"/>
      <c r="AZ1090" s="12"/>
      <c r="BA1090" s="12"/>
    </row>
    <row r="1091" spans="12:53" x14ac:dyDescent="0.25">
      <c r="L1091" s="135"/>
      <c r="M1091" s="135"/>
      <c r="N1091" s="135"/>
      <c r="O1091" s="135"/>
      <c r="P1091" s="135"/>
      <c r="Q1091" s="135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  <c r="AS1091" s="12"/>
      <c r="AT1091" s="12"/>
      <c r="AU1091" s="12"/>
      <c r="AV1091" s="12"/>
      <c r="AW1091" s="12"/>
      <c r="AX1091" s="12"/>
      <c r="AY1091" s="12"/>
      <c r="AZ1091" s="12"/>
      <c r="BA1091" s="12"/>
    </row>
    <row r="1092" spans="12:53" x14ac:dyDescent="0.25">
      <c r="L1092" s="135"/>
      <c r="M1092" s="135"/>
      <c r="N1092" s="135"/>
      <c r="O1092" s="135"/>
      <c r="P1092" s="135"/>
      <c r="Q1092" s="135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  <c r="AS1092" s="12"/>
      <c r="AT1092" s="12"/>
      <c r="AU1092" s="12"/>
      <c r="AV1092" s="12"/>
      <c r="AW1092" s="12"/>
      <c r="AX1092" s="12"/>
      <c r="AY1092" s="12"/>
      <c r="AZ1092" s="12"/>
      <c r="BA1092" s="12"/>
    </row>
    <row r="1093" spans="12:53" x14ac:dyDescent="0.25">
      <c r="L1093" s="135"/>
      <c r="M1093" s="135"/>
      <c r="N1093" s="135"/>
      <c r="O1093" s="135"/>
      <c r="P1093" s="135"/>
      <c r="Q1093" s="135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 s="12"/>
      <c r="AT1093" s="12"/>
      <c r="AU1093" s="12"/>
      <c r="AV1093" s="12"/>
      <c r="AW1093" s="12"/>
      <c r="AX1093" s="12"/>
      <c r="AY1093" s="12"/>
      <c r="AZ1093" s="12"/>
      <c r="BA1093" s="12"/>
    </row>
    <row r="1094" spans="12:53" x14ac:dyDescent="0.25">
      <c r="L1094" s="135"/>
      <c r="M1094" s="135"/>
      <c r="N1094" s="135"/>
      <c r="O1094" s="135"/>
      <c r="P1094" s="135"/>
      <c r="Q1094" s="135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  <c r="AS1094" s="12"/>
      <c r="AT1094" s="12"/>
      <c r="AU1094" s="12"/>
      <c r="AV1094" s="12"/>
      <c r="AW1094" s="12"/>
      <c r="AX1094" s="12"/>
      <c r="AY1094" s="12"/>
      <c r="AZ1094" s="12"/>
      <c r="BA1094" s="12"/>
    </row>
    <row r="1095" spans="12:53" x14ac:dyDescent="0.25">
      <c r="L1095" s="135"/>
      <c r="M1095" s="135"/>
      <c r="N1095" s="135"/>
      <c r="O1095" s="135"/>
      <c r="P1095" s="135"/>
      <c r="Q1095" s="135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  <c r="AS1095" s="12"/>
      <c r="AT1095" s="12"/>
      <c r="AU1095" s="12"/>
      <c r="AV1095" s="12"/>
      <c r="AW1095" s="12"/>
      <c r="AX1095" s="12"/>
      <c r="AY1095" s="12"/>
      <c r="AZ1095" s="12"/>
      <c r="BA1095" s="12"/>
    </row>
    <row r="1096" spans="12:53" x14ac:dyDescent="0.25">
      <c r="L1096" s="135"/>
      <c r="M1096" s="135"/>
      <c r="N1096" s="135"/>
      <c r="O1096" s="135"/>
      <c r="P1096" s="135"/>
      <c r="Q1096" s="135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  <c r="AP1096" s="12"/>
      <c r="AQ1096" s="12"/>
      <c r="AR1096" s="12"/>
      <c r="AS1096" s="12"/>
      <c r="AT1096" s="12"/>
      <c r="AU1096" s="12"/>
      <c r="AV1096" s="12"/>
      <c r="AW1096" s="12"/>
      <c r="AX1096" s="12"/>
      <c r="AY1096" s="12"/>
      <c r="AZ1096" s="12"/>
      <c r="BA1096" s="12"/>
    </row>
    <row r="1097" spans="12:53" x14ac:dyDescent="0.25">
      <c r="L1097" s="135"/>
      <c r="M1097" s="135"/>
      <c r="N1097" s="135"/>
      <c r="O1097" s="135"/>
      <c r="P1097" s="135"/>
      <c r="Q1097" s="135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12"/>
      <c r="AR1097" s="12"/>
      <c r="AS1097" s="12"/>
      <c r="AT1097" s="12"/>
      <c r="AU1097" s="12"/>
      <c r="AV1097" s="12"/>
      <c r="AW1097" s="12"/>
      <c r="AX1097" s="12"/>
      <c r="AY1097" s="12"/>
      <c r="AZ1097" s="12"/>
      <c r="BA1097" s="12"/>
    </row>
    <row r="1098" spans="12:53" x14ac:dyDescent="0.25">
      <c r="L1098" s="135"/>
      <c r="M1098" s="135"/>
      <c r="N1098" s="135"/>
      <c r="O1098" s="135"/>
      <c r="P1098" s="135"/>
      <c r="Q1098" s="135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  <c r="AS1098" s="12"/>
      <c r="AT1098" s="12"/>
      <c r="AU1098" s="12"/>
      <c r="AV1098" s="12"/>
      <c r="AW1098" s="12"/>
      <c r="AX1098" s="12"/>
      <c r="AY1098" s="12"/>
      <c r="AZ1098" s="12"/>
      <c r="BA1098" s="12"/>
    </row>
    <row r="1099" spans="12:53" x14ac:dyDescent="0.25">
      <c r="L1099" s="135"/>
      <c r="M1099" s="135"/>
      <c r="N1099" s="135"/>
      <c r="O1099" s="135"/>
      <c r="P1099" s="135"/>
      <c r="Q1099" s="135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P1099" s="12"/>
      <c r="AQ1099" s="12"/>
      <c r="AR1099" s="12"/>
      <c r="AS1099" s="12"/>
      <c r="AT1099" s="12"/>
      <c r="AU1099" s="12"/>
      <c r="AV1099" s="12"/>
      <c r="AW1099" s="12"/>
      <c r="AX1099" s="12"/>
      <c r="AY1099" s="12"/>
      <c r="AZ1099" s="12"/>
      <c r="BA1099" s="12"/>
    </row>
    <row r="1100" spans="12:53" x14ac:dyDescent="0.25">
      <c r="L1100" s="135"/>
      <c r="M1100" s="135"/>
      <c r="N1100" s="135"/>
      <c r="O1100" s="135"/>
      <c r="P1100" s="135"/>
      <c r="Q1100" s="135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P1100" s="12"/>
      <c r="AQ1100" s="12"/>
      <c r="AR1100" s="12"/>
      <c r="AS1100" s="12"/>
      <c r="AT1100" s="12"/>
      <c r="AU1100" s="12"/>
      <c r="AV1100" s="12"/>
      <c r="AW1100" s="12"/>
      <c r="AX1100" s="12"/>
      <c r="AY1100" s="12"/>
      <c r="AZ1100" s="12"/>
      <c r="BA1100" s="12"/>
    </row>
    <row r="1101" spans="12:53" x14ac:dyDescent="0.25">
      <c r="L1101" s="135"/>
      <c r="M1101" s="135"/>
      <c r="N1101" s="135"/>
      <c r="O1101" s="135"/>
      <c r="P1101" s="135"/>
      <c r="Q1101" s="135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12"/>
      <c r="AR1101" s="12"/>
      <c r="AS1101" s="12"/>
      <c r="AT1101" s="12"/>
      <c r="AU1101" s="12"/>
      <c r="AV1101" s="12"/>
      <c r="AW1101" s="12"/>
      <c r="AX1101" s="12"/>
      <c r="AY1101" s="12"/>
      <c r="AZ1101" s="12"/>
      <c r="BA1101" s="12"/>
    </row>
    <row r="1102" spans="12:53" x14ac:dyDescent="0.25">
      <c r="L1102" s="135"/>
      <c r="M1102" s="135"/>
      <c r="N1102" s="135"/>
      <c r="O1102" s="135"/>
      <c r="P1102" s="135"/>
      <c r="Q1102" s="135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/>
      <c r="AQ1102" s="12"/>
      <c r="AR1102" s="12"/>
      <c r="AS1102" s="12"/>
      <c r="AT1102" s="12"/>
      <c r="AU1102" s="12"/>
      <c r="AV1102" s="12"/>
      <c r="AW1102" s="12"/>
      <c r="AX1102" s="12"/>
      <c r="AY1102" s="12"/>
      <c r="AZ1102" s="12"/>
      <c r="BA1102" s="12"/>
    </row>
    <row r="1103" spans="12:53" x14ac:dyDescent="0.25">
      <c r="L1103" s="135"/>
      <c r="M1103" s="135"/>
      <c r="N1103" s="135"/>
      <c r="O1103" s="135"/>
      <c r="P1103" s="135"/>
      <c r="Q1103" s="135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2"/>
      <c r="AQ1103" s="12"/>
      <c r="AR1103" s="12"/>
      <c r="AS1103" s="12"/>
      <c r="AT1103" s="12"/>
      <c r="AU1103" s="12"/>
      <c r="AV1103" s="12"/>
      <c r="AW1103" s="12"/>
      <c r="AX1103" s="12"/>
      <c r="AY1103" s="12"/>
      <c r="AZ1103" s="12"/>
      <c r="BA1103" s="12"/>
    </row>
    <row r="1104" spans="12:53" x14ac:dyDescent="0.25">
      <c r="L1104" s="135"/>
      <c r="M1104" s="135"/>
      <c r="N1104" s="135"/>
      <c r="O1104" s="135"/>
      <c r="P1104" s="135"/>
      <c r="Q1104" s="135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  <c r="AS1104" s="12"/>
      <c r="AT1104" s="12"/>
      <c r="AU1104" s="12"/>
      <c r="AV1104" s="12"/>
      <c r="AW1104" s="12"/>
      <c r="AX1104" s="12"/>
      <c r="AY1104" s="12"/>
      <c r="AZ1104" s="12"/>
      <c r="BA1104" s="12"/>
    </row>
    <row r="1105" spans="12:53" x14ac:dyDescent="0.25">
      <c r="L1105" s="135"/>
      <c r="M1105" s="135"/>
      <c r="N1105" s="135"/>
      <c r="O1105" s="135"/>
      <c r="P1105" s="135"/>
      <c r="Q1105" s="135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  <c r="AR1105" s="12"/>
      <c r="AS1105" s="12"/>
      <c r="AT1105" s="12"/>
      <c r="AU1105" s="12"/>
      <c r="AV1105" s="12"/>
      <c r="AW1105" s="12"/>
      <c r="AX1105" s="12"/>
      <c r="AY1105" s="12"/>
      <c r="AZ1105" s="12"/>
      <c r="BA1105" s="12"/>
    </row>
    <row r="1106" spans="12:53" x14ac:dyDescent="0.25">
      <c r="L1106" s="135"/>
      <c r="M1106" s="135"/>
      <c r="N1106" s="135"/>
      <c r="O1106" s="135"/>
      <c r="P1106" s="135"/>
      <c r="Q1106" s="135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  <c r="AS1106" s="12"/>
      <c r="AT1106" s="12"/>
      <c r="AU1106" s="12"/>
      <c r="AV1106" s="12"/>
      <c r="AW1106" s="12"/>
      <c r="AX1106" s="12"/>
      <c r="AY1106" s="12"/>
      <c r="AZ1106" s="12"/>
      <c r="BA1106" s="12"/>
    </row>
    <row r="1107" spans="12:53" x14ac:dyDescent="0.25">
      <c r="L1107" s="135"/>
      <c r="M1107" s="135"/>
      <c r="N1107" s="135"/>
      <c r="O1107" s="135"/>
      <c r="P1107" s="135"/>
      <c r="Q1107" s="135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 s="12"/>
      <c r="AT1107" s="12"/>
      <c r="AU1107" s="12"/>
      <c r="AV1107" s="12"/>
      <c r="AW1107" s="12"/>
      <c r="AX1107" s="12"/>
      <c r="AY1107" s="12"/>
      <c r="AZ1107" s="12"/>
      <c r="BA1107" s="12"/>
    </row>
    <row r="1108" spans="12:53" x14ac:dyDescent="0.25">
      <c r="L1108" s="135"/>
      <c r="M1108" s="135"/>
      <c r="N1108" s="135"/>
      <c r="O1108" s="135"/>
      <c r="P1108" s="135"/>
      <c r="Q1108" s="135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P1108" s="12"/>
      <c r="AQ1108" s="12"/>
      <c r="AR1108" s="12"/>
      <c r="AS1108" s="12"/>
      <c r="AT1108" s="12"/>
      <c r="AU1108" s="12"/>
      <c r="AV1108" s="12"/>
      <c r="AW1108" s="12"/>
      <c r="AX1108" s="12"/>
      <c r="AY1108" s="12"/>
      <c r="AZ1108" s="12"/>
      <c r="BA1108" s="12"/>
    </row>
    <row r="1109" spans="12:53" x14ac:dyDescent="0.25">
      <c r="L1109" s="135"/>
      <c r="M1109" s="135"/>
      <c r="N1109" s="135"/>
      <c r="O1109" s="135"/>
      <c r="P1109" s="135"/>
      <c r="Q1109" s="135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/>
      <c r="AP1109" s="12"/>
      <c r="AQ1109" s="12"/>
      <c r="AR1109" s="12"/>
      <c r="AS1109" s="12"/>
      <c r="AT1109" s="12"/>
      <c r="AU1109" s="12"/>
      <c r="AV1109" s="12"/>
      <c r="AW1109" s="12"/>
      <c r="AX1109" s="12"/>
      <c r="AY1109" s="12"/>
      <c r="AZ1109" s="12"/>
      <c r="BA1109" s="12"/>
    </row>
    <row r="1110" spans="12:53" x14ac:dyDescent="0.25">
      <c r="L1110" s="135"/>
      <c r="M1110" s="135"/>
      <c r="N1110" s="135"/>
      <c r="O1110" s="135"/>
      <c r="P1110" s="135"/>
      <c r="Q1110" s="135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  <c r="AS1110" s="12"/>
      <c r="AT1110" s="12"/>
      <c r="AU1110" s="12"/>
      <c r="AV1110" s="12"/>
      <c r="AW1110" s="12"/>
      <c r="AX1110" s="12"/>
      <c r="AY1110" s="12"/>
      <c r="AZ1110" s="12"/>
      <c r="BA1110" s="12"/>
    </row>
    <row r="1111" spans="12:53" x14ac:dyDescent="0.25">
      <c r="L1111" s="135"/>
      <c r="M1111" s="135"/>
      <c r="N1111" s="135"/>
      <c r="O1111" s="135"/>
      <c r="P1111" s="135"/>
      <c r="Q1111" s="135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 s="12"/>
      <c r="AT1111" s="12"/>
      <c r="AU1111" s="12"/>
      <c r="AV1111" s="12"/>
      <c r="AW1111" s="12"/>
      <c r="AX1111" s="12"/>
      <c r="AY1111" s="12"/>
      <c r="AZ1111" s="12"/>
      <c r="BA1111" s="12"/>
    </row>
    <row r="1112" spans="12:53" x14ac:dyDescent="0.25">
      <c r="L1112" s="135"/>
      <c r="M1112" s="135"/>
      <c r="N1112" s="135"/>
      <c r="O1112" s="135"/>
      <c r="P1112" s="135"/>
      <c r="Q1112" s="135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  <c r="AS1112" s="12"/>
      <c r="AT1112" s="12"/>
      <c r="AU1112" s="12"/>
      <c r="AV1112" s="12"/>
      <c r="AW1112" s="12"/>
      <c r="AX1112" s="12"/>
      <c r="AY1112" s="12"/>
      <c r="AZ1112" s="12"/>
      <c r="BA1112" s="12"/>
    </row>
    <row r="1113" spans="12:53" x14ac:dyDescent="0.25">
      <c r="L1113" s="135"/>
      <c r="M1113" s="135"/>
      <c r="N1113" s="135"/>
      <c r="O1113" s="135"/>
      <c r="P1113" s="135"/>
      <c r="Q1113" s="135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  <c r="AP1113" s="12"/>
      <c r="AQ1113" s="12"/>
      <c r="AR1113" s="12"/>
      <c r="AS1113" s="12"/>
      <c r="AT1113" s="12"/>
      <c r="AU1113" s="12"/>
      <c r="AV1113" s="12"/>
      <c r="AW1113" s="12"/>
      <c r="AX1113" s="12"/>
      <c r="AY1113" s="12"/>
      <c r="AZ1113" s="12"/>
      <c r="BA1113" s="12"/>
    </row>
    <row r="1114" spans="12:53" x14ac:dyDescent="0.25">
      <c r="L1114" s="135"/>
      <c r="M1114" s="135"/>
      <c r="N1114" s="135"/>
      <c r="O1114" s="135"/>
      <c r="P1114" s="135"/>
      <c r="Q1114" s="135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  <c r="AP1114" s="12"/>
      <c r="AQ1114" s="12"/>
      <c r="AR1114" s="12"/>
      <c r="AS1114" s="12"/>
      <c r="AT1114" s="12"/>
      <c r="AU1114" s="12"/>
      <c r="AV1114" s="12"/>
      <c r="AW1114" s="12"/>
      <c r="AX1114" s="12"/>
      <c r="AY1114" s="12"/>
      <c r="AZ1114" s="12"/>
      <c r="BA1114" s="12"/>
    </row>
    <row r="1115" spans="12:53" x14ac:dyDescent="0.25">
      <c r="L1115" s="135"/>
      <c r="M1115" s="135"/>
      <c r="N1115" s="135"/>
      <c r="O1115" s="135"/>
      <c r="P1115" s="135"/>
      <c r="Q1115" s="135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  <c r="AS1115" s="12"/>
      <c r="AT1115" s="12"/>
      <c r="AU1115" s="12"/>
      <c r="AV1115" s="12"/>
      <c r="AW1115" s="12"/>
      <c r="AX1115" s="12"/>
      <c r="AY1115" s="12"/>
      <c r="AZ1115" s="12"/>
      <c r="BA1115" s="12"/>
    </row>
    <row r="1116" spans="12:53" x14ac:dyDescent="0.25">
      <c r="L1116" s="135"/>
      <c r="M1116" s="135"/>
      <c r="N1116" s="135"/>
      <c r="O1116" s="135"/>
      <c r="P1116" s="135"/>
      <c r="Q1116" s="135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  <c r="AS1116" s="12"/>
      <c r="AT1116" s="12"/>
      <c r="AU1116" s="12"/>
      <c r="AV1116" s="12"/>
      <c r="AW1116" s="12"/>
      <c r="AX1116" s="12"/>
      <c r="AY1116" s="12"/>
      <c r="AZ1116" s="12"/>
      <c r="BA1116" s="12"/>
    </row>
    <row r="1117" spans="12:53" x14ac:dyDescent="0.25">
      <c r="L1117" s="135"/>
      <c r="M1117" s="135"/>
      <c r="N1117" s="135"/>
      <c r="O1117" s="135"/>
      <c r="P1117" s="135"/>
      <c r="Q1117" s="135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P1117" s="12"/>
      <c r="AQ1117" s="12"/>
      <c r="AR1117" s="12"/>
      <c r="AS1117" s="12"/>
      <c r="AT1117" s="12"/>
      <c r="AU1117" s="12"/>
      <c r="AV1117" s="12"/>
      <c r="AW1117" s="12"/>
      <c r="AX1117" s="12"/>
      <c r="AY1117" s="12"/>
      <c r="AZ1117" s="12"/>
      <c r="BA1117" s="12"/>
    </row>
    <row r="1118" spans="12:53" x14ac:dyDescent="0.25">
      <c r="L1118" s="135"/>
      <c r="M1118" s="135"/>
      <c r="N1118" s="135"/>
      <c r="O1118" s="135"/>
      <c r="P1118" s="135"/>
      <c r="Q1118" s="135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P1118" s="12"/>
      <c r="AQ1118" s="12"/>
      <c r="AR1118" s="12"/>
      <c r="AS1118" s="12"/>
      <c r="AT1118" s="12"/>
      <c r="AU1118" s="12"/>
      <c r="AV1118" s="12"/>
      <c r="AW1118" s="12"/>
      <c r="AX1118" s="12"/>
      <c r="AY1118" s="12"/>
      <c r="AZ1118" s="12"/>
      <c r="BA1118" s="12"/>
    </row>
    <row r="1119" spans="12:53" x14ac:dyDescent="0.25">
      <c r="L1119" s="135"/>
      <c r="M1119" s="135"/>
      <c r="N1119" s="135"/>
      <c r="O1119" s="135"/>
      <c r="P1119" s="135"/>
      <c r="Q1119" s="135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/>
      <c r="AQ1119" s="12"/>
      <c r="AR1119" s="12"/>
      <c r="AS1119" s="12"/>
      <c r="AT1119" s="12"/>
      <c r="AU1119" s="12"/>
      <c r="AV1119" s="12"/>
      <c r="AW1119" s="12"/>
      <c r="AX1119" s="12"/>
      <c r="AY1119" s="12"/>
      <c r="AZ1119" s="12"/>
      <c r="BA1119" s="12"/>
    </row>
    <row r="1120" spans="12:53" x14ac:dyDescent="0.25">
      <c r="L1120" s="135"/>
      <c r="M1120" s="135"/>
      <c r="N1120" s="135"/>
      <c r="O1120" s="135"/>
      <c r="P1120" s="135"/>
      <c r="Q1120" s="135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2"/>
      <c r="AQ1120" s="12"/>
      <c r="AR1120" s="12"/>
      <c r="AS1120" s="12"/>
      <c r="AT1120" s="12"/>
      <c r="AU1120" s="12"/>
      <c r="AV1120" s="12"/>
      <c r="AW1120" s="12"/>
      <c r="AX1120" s="12"/>
      <c r="AY1120" s="12"/>
      <c r="AZ1120" s="12"/>
      <c r="BA1120" s="12"/>
    </row>
    <row r="1121" spans="12:53" x14ac:dyDescent="0.25">
      <c r="L1121" s="135"/>
      <c r="M1121" s="135"/>
      <c r="N1121" s="135"/>
      <c r="O1121" s="135"/>
      <c r="P1121" s="135"/>
      <c r="Q1121" s="135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  <c r="AQ1121" s="12"/>
      <c r="AR1121" s="12"/>
      <c r="AS1121" s="12"/>
      <c r="AT1121" s="12"/>
      <c r="AU1121" s="12"/>
      <c r="AV1121" s="12"/>
      <c r="AW1121" s="12"/>
      <c r="AX1121" s="12"/>
      <c r="AY1121" s="12"/>
      <c r="AZ1121" s="12"/>
      <c r="BA1121" s="12"/>
    </row>
    <row r="1122" spans="12:53" x14ac:dyDescent="0.25">
      <c r="L1122" s="135"/>
      <c r="M1122" s="135"/>
      <c r="N1122" s="135"/>
      <c r="O1122" s="135"/>
      <c r="P1122" s="135"/>
      <c r="Q1122" s="135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  <c r="AS1122" s="12"/>
      <c r="AT1122" s="12"/>
      <c r="AU1122" s="12"/>
      <c r="AV1122" s="12"/>
      <c r="AW1122" s="12"/>
      <c r="AX1122" s="12"/>
      <c r="AY1122" s="12"/>
      <c r="AZ1122" s="12"/>
      <c r="BA1122" s="12"/>
    </row>
    <row r="1123" spans="12:53" x14ac:dyDescent="0.25">
      <c r="L1123" s="135"/>
      <c r="M1123" s="135"/>
      <c r="N1123" s="135"/>
      <c r="O1123" s="135"/>
      <c r="P1123" s="135"/>
      <c r="Q1123" s="135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  <c r="AS1123" s="12"/>
      <c r="AT1123" s="12"/>
      <c r="AU1123" s="12"/>
      <c r="AV1123" s="12"/>
      <c r="AW1123" s="12"/>
      <c r="AX1123" s="12"/>
      <c r="AY1123" s="12"/>
      <c r="AZ1123" s="12"/>
      <c r="BA1123" s="12"/>
    </row>
    <row r="1124" spans="12:53" x14ac:dyDescent="0.25">
      <c r="L1124" s="135"/>
      <c r="M1124" s="135"/>
      <c r="N1124" s="135"/>
      <c r="O1124" s="135"/>
      <c r="P1124" s="135"/>
      <c r="Q1124" s="135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  <c r="AS1124" s="12"/>
      <c r="AT1124" s="12"/>
      <c r="AU1124" s="12"/>
      <c r="AV1124" s="12"/>
      <c r="AW1124" s="12"/>
      <c r="AX1124" s="12"/>
      <c r="AY1124" s="12"/>
      <c r="AZ1124" s="12"/>
      <c r="BA1124" s="12"/>
    </row>
    <row r="1125" spans="12:53" x14ac:dyDescent="0.25">
      <c r="L1125" s="135"/>
      <c r="M1125" s="135"/>
      <c r="N1125" s="135"/>
      <c r="O1125" s="135"/>
      <c r="P1125" s="135"/>
      <c r="Q1125" s="135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12"/>
      <c r="AR1125" s="12"/>
      <c r="AS1125" s="12"/>
      <c r="AT1125" s="12"/>
      <c r="AU1125" s="12"/>
      <c r="AV1125" s="12"/>
      <c r="AW1125" s="12"/>
      <c r="AX1125" s="12"/>
      <c r="AY1125" s="12"/>
      <c r="AZ1125" s="12"/>
      <c r="BA1125" s="12"/>
    </row>
    <row r="1126" spans="12:53" x14ac:dyDescent="0.25">
      <c r="L1126" s="135"/>
      <c r="M1126" s="135"/>
      <c r="N1126" s="135"/>
      <c r="O1126" s="135"/>
      <c r="P1126" s="135"/>
      <c r="Q1126" s="135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  <c r="AS1126" s="12"/>
      <c r="AT1126" s="12"/>
      <c r="AU1126" s="12"/>
      <c r="AV1126" s="12"/>
      <c r="AW1126" s="12"/>
      <c r="AX1126" s="12"/>
      <c r="AY1126" s="12"/>
      <c r="AZ1126" s="12"/>
      <c r="BA1126" s="12"/>
    </row>
    <row r="1127" spans="12:53" x14ac:dyDescent="0.25">
      <c r="L1127" s="135"/>
      <c r="M1127" s="135"/>
      <c r="N1127" s="135"/>
      <c r="O1127" s="135"/>
      <c r="P1127" s="135"/>
      <c r="Q1127" s="135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P1127" s="12"/>
      <c r="AQ1127" s="12"/>
      <c r="AR1127" s="12"/>
      <c r="AS1127" s="12"/>
      <c r="AT1127" s="12"/>
      <c r="AU1127" s="12"/>
      <c r="AV1127" s="12"/>
      <c r="AW1127" s="12"/>
      <c r="AX1127" s="12"/>
      <c r="AY1127" s="12"/>
      <c r="AZ1127" s="12"/>
      <c r="BA1127" s="12"/>
    </row>
    <row r="1128" spans="12:53" x14ac:dyDescent="0.25">
      <c r="L1128" s="135"/>
      <c r="M1128" s="135"/>
      <c r="N1128" s="135"/>
      <c r="O1128" s="135"/>
      <c r="P1128" s="135"/>
      <c r="Q1128" s="135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 s="12"/>
      <c r="AT1128" s="12"/>
      <c r="AU1128" s="12"/>
      <c r="AV1128" s="12"/>
      <c r="AW1128" s="12"/>
      <c r="AX1128" s="12"/>
      <c r="AY1128" s="12"/>
      <c r="AZ1128" s="12"/>
      <c r="BA1128" s="12"/>
    </row>
    <row r="1129" spans="12:53" x14ac:dyDescent="0.25">
      <c r="L1129" s="135"/>
      <c r="M1129" s="135"/>
      <c r="N1129" s="135"/>
      <c r="O1129" s="135"/>
      <c r="P1129" s="135"/>
      <c r="Q1129" s="135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  <c r="AR1129" s="12"/>
      <c r="AS1129" s="12"/>
      <c r="AT1129" s="12"/>
      <c r="AU1129" s="12"/>
      <c r="AV1129" s="12"/>
      <c r="AW1129" s="12"/>
      <c r="AX1129" s="12"/>
      <c r="AY1129" s="12"/>
      <c r="AZ1129" s="12"/>
      <c r="BA1129" s="12"/>
    </row>
    <row r="1130" spans="12:53" x14ac:dyDescent="0.25">
      <c r="L1130" s="135"/>
      <c r="M1130" s="135"/>
      <c r="N1130" s="135"/>
      <c r="O1130" s="135"/>
      <c r="P1130" s="135"/>
      <c r="Q1130" s="135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P1130" s="12"/>
      <c r="AQ1130" s="12"/>
      <c r="AR1130" s="12"/>
      <c r="AS1130" s="12"/>
      <c r="AT1130" s="12"/>
      <c r="AU1130" s="12"/>
      <c r="AV1130" s="12"/>
      <c r="AW1130" s="12"/>
      <c r="AX1130" s="12"/>
      <c r="AY1130" s="12"/>
      <c r="AZ1130" s="12"/>
      <c r="BA1130" s="12"/>
    </row>
    <row r="1131" spans="12:53" x14ac:dyDescent="0.25">
      <c r="L1131" s="135"/>
      <c r="M1131" s="135"/>
      <c r="N1131" s="135"/>
      <c r="O1131" s="135"/>
      <c r="P1131" s="135"/>
      <c r="Q1131" s="135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  <c r="AQ1131" s="12"/>
      <c r="AR1131" s="12"/>
      <c r="AS1131" s="12"/>
      <c r="AT1131" s="12"/>
      <c r="AU1131" s="12"/>
      <c r="AV1131" s="12"/>
      <c r="AW1131" s="12"/>
      <c r="AX1131" s="12"/>
      <c r="AY1131" s="12"/>
      <c r="AZ1131" s="12"/>
      <c r="BA1131" s="12"/>
    </row>
    <row r="1132" spans="12:53" x14ac:dyDescent="0.25">
      <c r="L1132" s="135"/>
      <c r="M1132" s="135"/>
      <c r="N1132" s="135"/>
      <c r="O1132" s="135"/>
      <c r="P1132" s="135"/>
      <c r="Q1132" s="135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  <c r="AQ1132" s="12"/>
      <c r="AR1132" s="12"/>
      <c r="AS1132" s="12"/>
      <c r="AT1132" s="12"/>
      <c r="AU1132" s="12"/>
      <c r="AV1132" s="12"/>
      <c r="AW1132" s="12"/>
      <c r="AX1132" s="12"/>
      <c r="AY1132" s="12"/>
      <c r="AZ1132" s="12"/>
      <c r="BA1132" s="12"/>
    </row>
    <row r="1133" spans="12:53" x14ac:dyDescent="0.25">
      <c r="L1133" s="135"/>
      <c r="M1133" s="135"/>
      <c r="N1133" s="135"/>
      <c r="O1133" s="135"/>
      <c r="P1133" s="135"/>
      <c r="Q1133" s="135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  <c r="AS1133" s="12"/>
      <c r="AT1133" s="12"/>
      <c r="AU1133" s="12"/>
      <c r="AV1133" s="12"/>
      <c r="AW1133" s="12"/>
      <c r="AX1133" s="12"/>
      <c r="AY1133" s="12"/>
      <c r="AZ1133" s="12"/>
      <c r="BA1133" s="12"/>
    </row>
    <row r="1134" spans="12:53" x14ac:dyDescent="0.25">
      <c r="L1134" s="135"/>
      <c r="M1134" s="135"/>
      <c r="N1134" s="135"/>
      <c r="O1134" s="135"/>
      <c r="P1134" s="135"/>
      <c r="Q1134" s="135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2"/>
      <c r="AS1134" s="12"/>
      <c r="AT1134" s="12"/>
      <c r="AU1134" s="12"/>
      <c r="AV1134" s="12"/>
      <c r="AW1134" s="12"/>
      <c r="AX1134" s="12"/>
      <c r="AY1134" s="12"/>
      <c r="AZ1134" s="12"/>
      <c r="BA1134" s="12"/>
    </row>
    <row r="1135" spans="12:53" x14ac:dyDescent="0.25">
      <c r="L1135" s="135"/>
      <c r="M1135" s="135"/>
      <c r="N1135" s="135"/>
      <c r="O1135" s="135"/>
      <c r="P1135" s="135"/>
      <c r="Q1135" s="135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2"/>
      <c r="AS1135" s="12"/>
      <c r="AT1135" s="12"/>
      <c r="AU1135" s="12"/>
      <c r="AV1135" s="12"/>
      <c r="AW1135" s="12"/>
      <c r="AX1135" s="12"/>
      <c r="AY1135" s="12"/>
      <c r="AZ1135" s="12"/>
      <c r="BA1135" s="12"/>
    </row>
    <row r="1136" spans="12:53" x14ac:dyDescent="0.25">
      <c r="L1136" s="135"/>
      <c r="M1136" s="135"/>
      <c r="N1136" s="135"/>
      <c r="O1136" s="135"/>
      <c r="P1136" s="135"/>
      <c r="Q1136" s="135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2"/>
      <c r="AS1136" s="12"/>
      <c r="AT1136" s="12"/>
      <c r="AU1136" s="12"/>
      <c r="AV1136" s="12"/>
      <c r="AW1136" s="12"/>
      <c r="AX1136" s="12"/>
      <c r="AY1136" s="12"/>
      <c r="AZ1136" s="12"/>
      <c r="BA1136" s="12"/>
    </row>
    <row r="1137" spans="12:53" x14ac:dyDescent="0.25">
      <c r="L1137" s="135"/>
      <c r="M1137" s="135"/>
      <c r="N1137" s="135"/>
      <c r="O1137" s="135"/>
      <c r="P1137" s="135"/>
      <c r="Q1137" s="135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  <c r="AQ1137" s="12"/>
      <c r="AR1137" s="12"/>
      <c r="AS1137" s="12"/>
      <c r="AT1137" s="12"/>
      <c r="AU1137" s="12"/>
      <c r="AV1137" s="12"/>
      <c r="AW1137" s="12"/>
      <c r="AX1137" s="12"/>
      <c r="AY1137" s="12"/>
      <c r="AZ1137" s="12"/>
      <c r="BA1137" s="12"/>
    </row>
    <row r="1138" spans="12:53" x14ac:dyDescent="0.25">
      <c r="L1138" s="135"/>
      <c r="M1138" s="135"/>
      <c r="N1138" s="135"/>
      <c r="O1138" s="135"/>
      <c r="P1138" s="135"/>
      <c r="Q1138" s="135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  <c r="AQ1138" s="12"/>
      <c r="AR1138" s="12"/>
      <c r="AS1138" s="12"/>
      <c r="AT1138" s="12"/>
      <c r="AU1138" s="12"/>
      <c r="AV1138" s="12"/>
      <c r="AW1138" s="12"/>
      <c r="AX1138" s="12"/>
      <c r="AY1138" s="12"/>
      <c r="AZ1138" s="12"/>
      <c r="BA1138" s="12"/>
    </row>
    <row r="1139" spans="12:53" x14ac:dyDescent="0.25">
      <c r="L1139" s="135"/>
      <c r="M1139" s="135"/>
      <c r="N1139" s="135"/>
      <c r="O1139" s="135"/>
      <c r="P1139" s="135"/>
      <c r="Q1139" s="135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12"/>
      <c r="AR1139" s="12"/>
      <c r="AS1139" s="12"/>
      <c r="AT1139" s="12"/>
      <c r="AU1139" s="12"/>
      <c r="AV1139" s="12"/>
      <c r="AW1139" s="12"/>
      <c r="AX1139" s="12"/>
      <c r="AY1139" s="12"/>
      <c r="AZ1139" s="12"/>
      <c r="BA1139" s="12"/>
    </row>
    <row r="1140" spans="12:53" x14ac:dyDescent="0.25">
      <c r="L1140" s="135"/>
      <c r="M1140" s="135"/>
      <c r="N1140" s="135"/>
      <c r="O1140" s="135"/>
      <c r="P1140" s="135"/>
      <c r="Q1140" s="135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  <c r="AS1140" s="12"/>
      <c r="AT1140" s="12"/>
      <c r="AU1140" s="12"/>
      <c r="AV1140" s="12"/>
      <c r="AW1140" s="12"/>
      <c r="AX1140" s="12"/>
      <c r="AY1140" s="12"/>
      <c r="AZ1140" s="12"/>
      <c r="BA1140" s="12"/>
    </row>
    <row r="1141" spans="12:53" x14ac:dyDescent="0.25">
      <c r="L1141" s="135"/>
      <c r="M1141" s="135"/>
      <c r="N1141" s="135"/>
      <c r="O1141" s="135"/>
      <c r="P1141" s="135"/>
      <c r="Q1141" s="135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12"/>
      <c r="AR1141" s="12"/>
      <c r="AS1141" s="12"/>
      <c r="AT1141" s="12"/>
      <c r="AU1141" s="12"/>
      <c r="AV1141" s="12"/>
      <c r="AW1141" s="12"/>
      <c r="AX1141" s="12"/>
      <c r="AY1141" s="12"/>
      <c r="AZ1141" s="12"/>
      <c r="BA1141" s="12"/>
    </row>
    <row r="1142" spans="12:53" x14ac:dyDescent="0.25">
      <c r="L1142" s="135"/>
      <c r="M1142" s="135"/>
      <c r="N1142" s="135"/>
      <c r="O1142" s="135"/>
      <c r="P1142" s="135"/>
      <c r="Q1142" s="135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P1142" s="12"/>
      <c r="AQ1142" s="12"/>
      <c r="AR1142" s="12"/>
      <c r="AS1142" s="12"/>
      <c r="AT1142" s="12"/>
      <c r="AU1142" s="12"/>
      <c r="AV1142" s="12"/>
      <c r="AW1142" s="12"/>
      <c r="AX1142" s="12"/>
      <c r="AY1142" s="12"/>
      <c r="AZ1142" s="12"/>
      <c r="BA1142" s="12"/>
    </row>
    <row r="1143" spans="12:53" x14ac:dyDescent="0.25">
      <c r="L1143" s="135"/>
      <c r="M1143" s="135"/>
      <c r="N1143" s="135"/>
      <c r="O1143" s="135"/>
      <c r="P1143" s="135"/>
      <c r="Q1143" s="135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  <c r="AP1143" s="12"/>
      <c r="AQ1143" s="12"/>
      <c r="AR1143" s="12"/>
      <c r="AS1143" s="12"/>
      <c r="AT1143" s="12"/>
      <c r="AU1143" s="12"/>
      <c r="AV1143" s="12"/>
      <c r="AW1143" s="12"/>
      <c r="AX1143" s="12"/>
      <c r="AY1143" s="12"/>
      <c r="AZ1143" s="12"/>
      <c r="BA1143" s="12"/>
    </row>
    <row r="1144" spans="12:53" x14ac:dyDescent="0.25">
      <c r="L1144" s="135"/>
      <c r="M1144" s="135"/>
      <c r="N1144" s="135"/>
      <c r="O1144" s="135"/>
      <c r="P1144" s="135"/>
      <c r="Q1144" s="135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P1144" s="12"/>
      <c r="AQ1144" s="12"/>
      <c r="AR1144" s="12"/>
      <c r="AS1144" s="12"/>
      <c r="AT1144" s="12"/>
      <c r="AU1144" s="12"/>
      <c r="AV1144" s="12"/>
      <c r="AW1144" s="12"/>
      <c r="AX1144" s="12"/>
      <c r="AY1144" s="12"/>
      <c r="AZ1144" s="12"/>
      <c r="BA1144" s="12"/>
    </row>
    <row r="1145" spans="12:53" x14ac:dyDescent="0.25">
      <c r="L1145" s="135"/>
      <c r="M1145" s="135"/>
      <c r="N1145" s="135"/>
      <c r="O1145" s="135"/>
      <c r="P1145" s="135"/>
      <c r="Q1145" s="135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  <c r="AQ1145" s="12"/>
      <c r="AR1145" s="12"/>
      <c r="AS1145" s="12"/>
      <c r="AT1145" s="12"/>
      <c r="AU1145" s="12"/>
      <c r="AV1145" s="12"/>
      <c r="AW1145" s="12"/>
      <c r="AX1145" s="12"/>
      <c r="AY1145" s="12"/>
      <c r="AZ1145" s="12"/>
      <c r="BA1145" s="12"/>
    </row>
    <row r="1146" spans="12:53" x14ac:dyDescent="0.25">
      <c r="L1146" s="135"/>
      <c r="M1146" s="135"/>
      <c r="N1146" s="135"/>
      <c r="O1146" s="135"/>
      <c r="P1146" s="135"/>
      <c r="Q1146" s="135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  <c r="AS1146" s="12"/>
      <c r="AT1146" s="12"/>
      <c r="AU1146" s="12"/>
      <c r="AV1146" s="12"/>
      <c r="AW1146" s="12"/>
      <c r="AX1146" s="12"/>
      <c r="AY1146" s="12"/>
      <c r="AZ1146" s="12"/>
      <c r="BA1146" s="12"/>
    </row>
    <row r="1147" spans="12:53" x14ac:dyDescent="0.25">
      <c r="L1147" s="135"/>
      <c r="M1147" s="135"/>
      <c r="N1147" s="135"/>
      <c r="O1147" s="135"/>
      <c r="P1147" s="135"/>
      <c r="Q1147" s="135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  <c r="AS1147" s="12"/>
      <c r="AT1147" s="12"/>
      <c r="AU1147" s="12"/>
      <c r="AV1147" s="12"/>
      <c r="AW1147" s="12"/>
      <c r="AX1147" s="12"/>
      <c r="AY1147" s="12"/>
      <c r="AZ1147" s="12"/>
      <c r="BA1147" s="12"/>
    </row>
    <row r="1148" spans="12:53" x14ac:dyDescent="0.25">
      <c r="L1148" s="135"/>
      <c r="M1148" s="135"/>
      <c r="N1148" s="135"/>
      <c r="O1148" s="135"/>
      <c r="P1148" s="135"/>
      <c r="Q1148" s="135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12"/>
      <c r="AR1148" s="12"/>
      <c r="AS1148" s="12"/>
      <c r="AT1148" s="12"/>
      <c r="AU1148" s="12"/>
      <c r="AV1148" s="12"/>
      <c r="AW1148" s="12"/>
      <c r="AX1148" s="12"/>
      <c r="AY1148" s="12"/>
      <c r="AZ1148" s="12"/>
      <c r="BA1148" s="12"/>
    </row>
    <row r="1149" spans="12:53" x14ac:dyDescent="0.25">
      <c r="L1149" s="135"/>
      <c r="M1149" s="135"/>
      <c r="N1149" s="135"/>
      <c r="O1149" s="135"/>
      <c r="P1149" s="135"/>
      <c r="Q1149" s="135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</row>
    <row r="1150" spans="12:53" x14ac:dyDescent="0.25">
      <c r="L1150" s="135"/>
      <c r="M1150" s="135"/>
      <c r="N1150" s="135"/>
      <c r="O1150" s="135"/>
      <c r="P1150" s="135"/>
      <c r="Q1150" s="135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</row>
    <row r="1151" spans="12:53" x14ac:dyDescent="0.25">
      <c r="L1151" s="135"/>
      <c r="M1151" s="135"/>
      <c r="N1151" s="135"/>
      <c r="O1151" s="135"/>
      <c r="P1151" s="135"/>
      <c r="Q1151" s="135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</row>
    <row r="1152" spans="12:53" x14ac:dyDescent="0.25">
      <c r="L1152" s="135"/>
      <c r="M1152" s="135"/>
      <c r="N1152" s="135"/>
      <c r="O1152" s="135"/>
      <c r="P1152" s="135"/>
      <c r="Q1152" s="135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</row>
    <row r="1153" spans="12:53" x14ac:dyDescent="0.25">
      <c r="L1153" s="135"/>
      <c r="M1153" s="135"/>
      <c r="N1153" s="135"/>
      <c r="O1153" s="135"/>
      <c r="P1153" s="135"/>
      <c r="Q1153" s="135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</row>
    <row r="1154" spans="12:53" x14ac:dyDescent="0.25">
      <c r="L1154" s="135"/>
      <c r="M1154" s="135"/>
      <c r="N1154" s="135"/>
      <c r="O1154" s="135"/>
      <c r="P1154" s="135"/>
      <c r="Q1154" s="135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</row>
    <row r="1155" spans="12:53" x14ac:dyDescent="0.25">
      <c r="L1155" s="135"/>
      <c r="M1155" s="135"/>
      <c r="N1155" s="135"/>
      <c r="O1155" s="135"/>
      <c r="P1155" s="135"/>
      <c r="Q1155" s="135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</row>
    <row r="1156" spans="12:53" x14ac:dyDescent="0.25">
      <c r="L1156" s="135"/>
      <c r="M1156" s="135"/>
      <c r="N1156" s="135"/>
      <c r="O1156" s="135"/>
      <c r="P1156" s="135"/>
      <c r="Q1156" s="135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</row>
    <row r="1157" spans="12:53" x14ac:dyDescent="0.25">
      <c r="L1157" s="135"/>
      <c r="M1157" s="135"/>
      <c r="N1157" s="135"/>
      <c r="O1157" s="135"/>
      <c r="P1157" s="135"/>
      <c r="Q1157" s="135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</row>
    <row r="1158" spans="12:53" x14ac:dyDescent="0.25">
      <c r="L1158" s="135"/>
      <c r="M1158" s="135"/>
      <c r="N1158" s="135"/>
      <c r="O1158" s="135"/>
      <c r="P1158" s="135"/>
      <c r="Q1158" s="135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</row>
    <row r="1159" spans="12:53" x14ac:dyDescent="0.25">
      <c r="L1159" s="135"/>
      <c r="M1159" s="135"/>
      <c r="N1159" s="135"/>
      <c r="O1159" s="135"/>
      <c r="P1159" s="135"/>
      <c r="Q1159" s="135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</row>
    <row r="1160" spans="12:53" x14ac:dyDescent="0.25">
      <c r="L1160" s="135"/>
      <c r="M1160" s="135"/>
      <c r="N1160" s="135"/>
      <c r="O1160" s="135"/>
      <c r="P1160" s="135"/>
      <c r="Q1160" s="135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</row>
    <row r="1161" spans="12:53" x14ac:dyDescent="0.25">
      <c r="L1161" s="135"/>
      <c r="M1161" s="135"/>
      <c r="N1161" s="135"/>
      <c r="O1161" s="135"/>
      <c r="P1161" s="135"/>
      <c r="Q1161" s="135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</row>
    <row r="1162" spans="12:53" x14ac:dyDescent="0.25">
      <c r="L1162" s="135"/>
      <c r="M1162" s="135"/>
      <c r="N1162" s="135"/>
      <c r="O1162" s="135"/>
      <c r="P1162" s="135"/>
      <c r="Q1162" s="135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</row>
    <row r="1163" spans="12:53" x14ac:dyDescent="0.25">
      <c r="L1163" s="135"/>
      <c r="M1163" s="135"/>
      <c r="N1163" s="135"/>
      <c r="O1163" s="135"/>
      <c r="P1163" s="135"/>
      <c r="Q1163" s="135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</row>
    <row r="1164" spans="12:53" x14ac:dyDescent="0.25">
      <c r="L1164" s="135"/>
      <c r="M1164" s="135"/>
      <c r="N1164" s="135"/>
      <c r="O1164" s="135"/>
      <c r="P1164" s="135"/>
      <c r="Q1164" s="135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</row>
    <row r="1165" spans="12:53" x14ac:dyDescent="0.25">
      <c r="L1165" s="135"/>
      <c r="M1165" s="135"/>
      <c r="N1165" s="135"/>
      <c r="O1165" s="135"/>
      <c r="P1165" s="135"/>
      <c r="Q1165" s="135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</row>
    <row r="1166" spans="12:53" x14ac:dyDescent="0.25">
      <c r="L1166" s="135"/>
      <c r="M1166" s="135"/>
      <c r="N1166" s="135"/>
      <c r="O1166" s="135"/>
      <c r="P1166" s="135"/>
      <c r="Q1166" s="135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</row>
    <row r="1167" spans="12:53" x14ac:dyDescent="0.25">
      <c r="L1167" s="135"/>
      <c r="M1167" s="135"/>
      <c r="N1167" s="135"/>
      <c r="O1167" s="135"/>
      <c r="P1167" s="135"/>
      <c r="Q1167" s="135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</row>
    <row r="1168" spans="12:53" x14ac:dyDescent="0.25">
      <c r="L1168" s="135"/>
      <c r="M1168" s="135"/>
      <c r="N1168" s="135"/>
      <c r="O1168" s="135"/>
      <c r="P1168" s="135"/>
      <c r="Q1168" s="135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</row>
    <row r="1169" spans="12:53" x14ac:dyDescent="0.25">
      <c r="L1169" s="135"/>
      <c r="M1169" s="135"/>
      <c r="N1169" s="135"/>
      <c r="O1169" s="135"/>
      <c r="P1169" s="135"/>
      <c r="Q1169" s="135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</row>
    <row r="1170" spans="12:53" x14ac:dyDescent="0.25">
      <c r="L1170" s="135"/>
      <c r="M1170" s="135"/>
      <c r="N1170" s="135"/>
      <c r="O1170" s="135"/>
      <c r="P1170" s="135"/>
      <c r="Q1170" s="135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</row>
    <row r="1171" spans="12:53" x14ac:dyDescent="0.25">
      <c r="L1171" s="135"/>
      <c r="M1171" s="135"/>
      <c r="N1171" s="135"/>
      <c r="O1171" s="135"/>
      <c r="P1171" s="135"/>
      <c r="Q1171" s="135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</row>
    <row r="1172" spans="12:53" x14ac:dyDescent="0.25">
      <c r="L1172" s="135"/>
      <c r="M1172" s="135"/>
      <c r="N1172" s="135"/>
      <c r="O1172" s="135"/>
      <c r="P1172" s="135"/>
      <c r="Q1172" s="135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</row>
    <row r="1173" spans="12:53" x14ac:dyDescent="0.25">
      <c r="L1173" s="135"/>
      <c r="M1173" s="135"/>
      <c r="N1173" s="135"/>
      <c r="O1173" s="135"/>
      <c r="P1173" s="135"/>
      <c r="Q1173" s="135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</row>
    <row r="1174" spans="12:53" x14ac:dyDescent="0.25">
      <c r="L1174" s="135"/>
      <c r="M1174" s="135"/>
      <c r="N1174" s="135"/>
      <c r="O1174" s="135"/>
      <c r="P1174" s="135"/>
      <c r="Q1174" s="135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</row>
    <row r="1175" spans="12:53" x14ac:dyDescent="0.25">
      <c r="L1175" s="135"/>
      <c r="M1175" s="135"/>
      <c r="N1175" s="135"/>
      <c r="O1175" s="135"/>
      <c r="P1175" s="135"/>
      <c r="Q1175" s="135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</row>
    <row r="1176" spans="12:53" x14ac:dyDescent="0.25">
      <c r="L1176" s="135"/>
      <c r="M1176" s="135"/>
      <c r="N1176" s="135"/>
      <c r="O1176" s="135"/>
      <c r="P1176" s="135"/>
      <c r="Q1176" s="135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</row>
    <row r="1177" spans="12:53" x14ac:dyDescent="0.25">
      <c r="L1177" s="135"/>
      <c r="M1177" s="135"/>
      <c r="N1177" s="135"/>
      <c r="O1177" s="135"/>
      <c r="P1177" s="135"/>
      <c r="Q1177" s="135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</row>
    <row r="1178" spans="12:53" x14ac:dyDescent="0.25">
      <c r="L1178" s="135"/>
      <c r="M1178" s="135"/>
      <c r="N1178" s="135"/>
      <c r="O1178" s="135"/>
      <c r="P1178" s="135"/>
      <c r="Q1178" s="135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</row>
    <row r="1179" spans="12:53" x14ac:dyDescent="0.25">
      <c r="L1179" s="135"/>
      <c r="M1179" s="135"/>
      <c r="N1179" s="135"/>
      <c r="O1179" s="135"/>
      <c r="P1179" s="135"/>
      <c r="Q1179" s="135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 s="12"/>
      <c r="AN1179" s="12"/>
      <c r="AO1179" s="12"/>
      <c r="AP1179" s="12"/>
      <c r="AQ1179" s="12"/>
      <c r="AR1179" s="12"/>
      <c r="AS1179" s="12"/>
      <c r="AT1179" s="12"/>
      <c r="AU1179" s="12"/>
      <c r="AV1179" s="12"/>
      <c r="AW1179" s="12"/>
      <c r="AX1179" s="12"/>
      <c r="AY1179" s="12"/>
      <c r="AZ1179" s="12"/>
      <c r="BA1179" s="12"/>
    </row>
    <row r="1180" spans="12:53" x14ac:dyDescent="0.25">
      <c r="L1180" s="135"/>
      <c r="M1180" s="135"/>
      <c r="N1180" s="135"/>
      <c r="O1180" s="135"/>
      <c r="P1180" s="135"/>
      <c r="Q1180" s="135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/>
      <c r="AP1180" s="12"/>
      <c r="AQ1180" s="12"/>
      <c r="AR1180" s="12"/>
      <c r="AS1180" s="12"/>
      <c r="AT1180" s="12"/>
      <c r="AU1180" s="12"/>
      <c r="AV1180" s="12"/>
      <c r="AW1180" s="12"/>
      <c r="AX1180" s="12"/>
      <c r="AY1180" s="12"/>
      <c r="AZ1180" s="12"/>
      <c r="BA1180" s="12"/>
    </row>
    <row r="1181" spans="12:53" x14ac:dyDescent="0.25">
      <c r="L1181" s="135"/>
      <c r="M1181" s="135"/>
      <c r="N1181" s="135"/>
      <c r="O1181" s="135"/>
      <c r="P1181" s="135"/>
      <c r="Q1181" s="135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  <c r="AO1181" s="12"/>
      <c r="AP1181" s="12"/>
      <c r="AQ1181" s="12"/>
      <c r="AR1181" s="12"/>
      <c r="AS1181" s="12"/>
      <c r="AT1181" s="12"/>
      <c r="AU1181" s="12"/>
      <c r="AV1181" s="12"/>
      <c r="AW1181" s="12"/>
      <c r="AX1181" s="12"/>
      <c r="AY1181" s="12"/>
      <c r="AZ1181" s="12"/>
      <c r="BA1181" s="12"/>
    </row>
    <row r="1182" spans="12:53" x14ac:dyDescent="0.25">
      <c r="L1182" s="135"/>
      <c r="M1182" s="135"/>
      <c r="N1182" s="135"/>
      <c r="O1182" s="135"/>
      <c r="P1182" s="135"/>
      <c r="Q1182" s="135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P1182" s="12"/>
      <c r="AQ1182" s="12"/>
      <c r="AR1182" s="12"/>
      <c r="AS1182" s="12"/>
      <c r="AT1182" s="12"/>
      <c r="AU1182" s="12"/>
      <c r="AV1182" s="12"/>
      <c r="AW1182" s="12"/>
      <c r="AX1182" s="12"/>
      <c r="AY1182" s="12"/>
      <c r="AZ1182" s="12"/>
      <c r="BA1182" s="12"/>
    </row>
    <row r="1183" spans="12:53" x14ac:dyDescent="0.25">
      <c r="L1183" s="135"/>
      <c r="M1183" s="135"/>
      <c r="N1183" s="135"/>
      <c r="O1183" s="135"/>
      <c r="P1183" s="135"/>
      <c r="Q1183" s="135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  <c r="AO1183" s="12"/>
      <c r="AP1183" s="12"/>
      <c r="AQ1183" s="12"/>
      <c r="AR1183" s="12"/>
      <c r="AS1183" s="12"/>
      <c r="AT1183" s="12"/>
      <c r="AU1183" s="12"/>
      <c r="AV1183" s="12"/>
      <c r="AW1183" s="12"/>
      <c r="AX1183" s="12"/>
      <c r="AY1183" s="12"/>
      <c r="AZ1183" s="12"/>
      <c r="BA1183" s="12"/>
    </row>
    <row r="1184" spans="12:53" x14ac:dyDescent="0.25">
      <c r="L1184" s="135"/>
      <c r="M1184" s="135"/>
      <c r="N1184" s="135"/>
      <c r="O1184" s="135"/>
      <c r="P1184" s="135"/>
      <c r="Q1184" s="135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/>
      <c r="AO1184" s="12"/>
      <c r="AP1184" s="12"/>
      <c r="AQ1184" s="12"/>
      <c r="AR1184" s="12"/>
      <c r="AS1184" s="12"/>
      <c r="AT1184" s="12"/>
      <c r="AU1184" s="12"/>
      <c r="AV1184" s="12"/>
      <c r="AW1184" s="12"/>
      <c r="AX1184" s="12"/>
      <c r="AY1184" s="12"/>
      <c r="AZ1184" s="12"/>
      <c r="BA1184" s="12"/>
    </row>
    <row r="1185" spans="12:53" x14ac:dyDescent="0.25">
      <c r="L1185" s="135"/>
      <c r="M1185" s="135"/>
      <c r="N1185" s="135"/>
      <c r="O1185" s="135"/>
      <c r="P1185" s="135"/>
      <c r="Q1185" s="135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P1185" s="12"/>
      <c r="AQ1185" s="12"/>
      <c r="AR1185" s="12"/>
      <c r="AS1185" s="12"/>
      <c r="AT1185" s="12"/>
      <c r="AU1185" s="12"/>
      <c r="AV1185" s="12"/>
      <c r="AW1185" s="12"/>
      <c r="AX1185" s="12"/>
      <c r="AY1185" s="12"/>
      <c r="AZ1185" s="12"/>
      <c r="BA1185" s="12"/>
    </row>
    <row r="1186" spans="12:53" x14ac:dyDescent="0.25">
      <c r="L1186" s="135"/>
      <c r="M1186" s="135"/>
      <c r="N1186" s="135"/>
      <c r="O1186" s="135"/>
      <c r="P1186" s="135"/>
      <c r="Q1186" s="135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  <c r="AO1186" s="12"/>
      <c r="AP1186" s="12"/>
      <c r="AQ1186" s="12"/>
      <c r="AR1186" s="12"/>
      <c r="AS1186" s="12"/>
      <c r="AT1186" s="12"/>
      <c r="AU1186" s="12"/>
      <c r="AV1186" s="12"/>
      <c r="AW1186" s="12"/>
      <c r="AX1186" s="12"/>
      <c r="AY1186" s="12"/>
      <c r="AZ1186" s="12"/>
      <c r="BA1186" s="12"/>
    </row>
    <row r="1187" spans="12:53" x14ac:dyDescent="0.25">
      <c r="L1187" s="135"/>
      <c r="M1187" s="135"/>
      <c r="N1187" s="135"/>
      <c r="O1187" s="135"/>
      <c r="P1187" s="135"/>
      <c r="Q1187" s="135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/>
      <c r="AP1187" s="12"/>
      <c r="AQ1187" s="12"/>
      <c r="AR1187" s="12"/>
      <c r="AS1187" s="12"/>
      <c r="AT1187" s="12"/>
      <c r="AU1187" s="12"/>
      <c r="AV1187" s="12"/>
      <c r="AW1187" s="12"/>
      <c r="AX1187" s="12"/>
      <c r="AY1187" s="12"/>
      <c r="AZ1187" s="12"/>
      <c r="BA1187" s="12"/>
    </row>
    <row r="1188" spans="12:53" x14ac:dyDescent="0.25">
      <c r="L1188" s="135"/>
      <c r="M1188" s="135"/>
      <c r="N1188" s="135"/>
      <c r="O1188" s="135"/>
      <c r="P1188" s="135"/>
      <c r="Q1188" s="135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12"/>
      <c r="AP1188" s="12"/>
      <c r="AQ1188" s="12"/>
      <c r="AR1188" s="12"/>
      <c r="AS1188" s="12"/>
      <c r="AT1188" s="12"/>
      <c r="AU1188" s="12"/>
      <c r="AV1188" s="12"/>
      <c r="AW1188" s="12"/>
      <c r="AX1188" s="12"/>
      <c r="AY1188" s="12"/>
      <c r="AZ1188" s="12"/>
      <c r="BA1188" s="12"/>
    </row>
    <row r="1189" spans="12:53" x14ac:dyDescent="0.25">
      <c r="L1189" s="135"/>
      <c r="M1189" s="135"/>
      <c r="N1189" s="135"/>
      <c r="O1189" s="135"/>
      <c r="P1189" s="135"/>
      <c r="Q1189" s="135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P1189" s="12"/>
      <c r="AQ1189" s="12"/>
      <c r="AR1189" s="12"/>
      <c r="AS1189" s="12"/>
      <c r="AT1189" s="12"/>
      <c r="AU1189" s="12"/>
      <c r="AV1189" s="12"/>
      <c r="AW1189" s="12"/>
      <c r="AX1189" s="12"/>
      <c r="AY1189" s="12"/>
      <c r="AZ1189" s="12"/>
      <c r="BA1189" s="12"/>
    </row>
    <row r="1190" spans="12:53" x14ac:dyDescent="0.25">
      <c r="L1190" s="135"/>
      <c r="M1190" s="135"/>
      <c r="N1190" s="135"/>
      <c r="O1190" s="135"/>
      <c r="P1190" s="135"/>
      <c r="Q1190" s="135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P1190" s="12"/>
      <c r="AQ1190" s="12"/>
      <c r="AR1190" s="12"/>
      <c r="AS1190" s="12"/>
      <c r="AT1190" s="12"/>
      <c r="AU1190" s="12"/>
      <c r="AV1190" s="12"/>
      <c r="AW1190" s="12"/>
      <c r="AX1190" s="12"/>
      <c r="AY1190" s="12"/>
      <c r="AZ1190" s="12"/>
      <c r="BA1190" s="12"/>
    </row>
    <row r="1191" spans="12:53" x14ac:dyDescent="0.25">
      <c r="L1191" s="135"/>
      <c r="M1191" s="135"/>
      <c r="N1191" s="135"/>
      <c r="O1191" s="135"/>
      <c r="P1191" s="135"/>
      <c r="Q1191" s="135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  <c r="AO1191" s="12"/>
      <c r="AP1191" s="12"/>
      <c r="AQ1191" s="12"/>
      <c r="AR1191" s="12"/>
      <c r="AS1191" s="12"/>
      <c r="AT1191" s="12"/>
      <c r="AU1191" s="12"/>
      <c r="AV1191" s="12"/>
      <c r="AW1191" s="12"/>
      <c r="AX1191" s="12"/>
      <c r="AY1191" s="12"/>
      <c r="AZ1191" s="12"/>
      <c r="BA1191" s="12"/>
    </row>
    <row r="1192" spans="12:53" x14ac:dyDescent="0.25">
      <c r="L1192" s="135"/>
      <c r="M1192" s="135"/>
      <c r="N1192" s="135"/>
      <c r="O1192" s="135"/>
      <c r="P1192" s="135"/>
      <c r="Q1192" s="135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/>
      <c r="AP1192" s="12"/>
      <c r="AQ1192" s="12"/>
      <c r="AR1192" s="12"/>
      <c r="AS1192" s="12"/>
      <c r="AT1192" s="12"/>
      <c r="AU1192" s="12"/>
      <c r="AV1192" s="12"/>
      <c r="AW1192" s="12"/>
      <c r="AX1192" s="12"/>
      <c r="AY1192" s="12"/>
      <c r="AZ1192" s="12"/>
      <c r="BA1192" s="12"/>
    </row>
    <row r="1193" spans="12:53" x14ac:dyDescent="0.25">
      <c r="L1193" s="135"/>
      <c r="M1193" s="135"/>
      <c r="N1193" s="135"/>
      <c r="O1193" s="135"/>
      <c r="P1193" s="135"/>
      <c r="Q1193" s="135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  <c r="AN1193" s="12"/>
      <c r="AO1193" s="12"/>
      <c r="AP1193" s="12"/>
      <c r="AQ1193" s="12"/>
      <c r="AR1193" s="12"/>
      <c r="AS1193" s="12"/>
      <c r="AT1193" s="12"/>
      <c r="AU1193" s="12"/>
      <c r="AV1193" s="12"/>
      <c r="AW1193" s="12"/>
      <c r="AX1193" s="12"/>
      <c r="AY1193" s="12"/>
      <c r="AZ1193" s="12"/>
      <c r="BA1193" s="12"/>
    </row>
    <row r="1194" spans="12:53" x14ac:dyDescent="0.25">
      <c r="L1194" s="135"/>
      <c r="M1194" s="135"/>
      <c r="N1194" s="135"/>
      <c r="O1194" s="135"/>
      <c r="P1194" s="135"/>
      <c r="Q1194" s="135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/>
      <c r="AO1194" s="12"/>
      <c r="AP1194" s="12"/>
      <c r="AQ1194" s="12"/>
      <c r="AR1194" s="12"/>
      <c r="AS1194" s="12"/>
      <c r="AT1194" s="12"/>
      <c r="AU1194" s="12"/>
      <c r="AV1194" s="12"/>
      <c r="AW1194" s="12"/>
      <c r="AX1194" s="12"/>
      <c r="AY1194" s="12"/>
      <c r="AZ1194" s="12"/>
      <c r="BA1194" s="12"/>
    </row>
    <row r="1195" spans="12:53" x14ac:dyDescent="0.25">
      <c r="L1195" s="135"/>
      <c r="M1195" s="135"/>
      <c r="N1195" s="135"/>
      <c r="O1195" s="135"/>
      <c r="P1195" s="135"/>
      <c r="Q1195" s="135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  <c r="AM1195" s="12"/>
      <c r="AN1195" s="12"/>
      <c r="AO1195" s="12"/>
      <c r="AP1195" s="12"/>
      <c r="AQ1195" s="12"/>
      <c r="AR1195" s="12"/>
      <c r="AS1195" s="12"/>
      <c r="AT1195" s="12"/>
      <c r="AU1195" s="12"/>
      <c r="AV1195" s="12"/>
      <c r="AW1195" s="12"/>
      <c r="AX1195" s="12"/>
      <c r="AY1195" s="12"/>
      <c r="AZ1195" s="12"/>
      <c r="BA1195" s="12"/>
    </row>
    <row r="1196" spans="12:53" x14ac:dyDescent="0.25">
      <c r="L1196" s="135"/>
      <c r="M1196" s="135"/>
      <c r="N1196" s="135"/>
      <c r="O1196" s="135"/>
      <c r="P1196" s="135"/>
      <c r="Q1196" s="135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  <c r="AN1196" s="12"/>
      <c r="AO1196" s="12"/>
      <c r="AP1196" s="12"/>
      <c r="AQ1196" s="12"/>
      <c r="AR1196" s="12"/>
      <c r="AS1196" s="12"/>
      <c r="AT1196" s="12"/>
      <c r="AU1196" s="12"/>
      <c r="AV1196" s="12"/>
      <c r="AW1196" s="12"/>
      <c r="AX1196" s="12"/>
      <c r="AY1196" s="12"/>
      <c r="AZ1196" s="12"/>
      <c r="BA1196" s="12"/>
    </row>
    <row r="1197" spans="12:53" x14ac:dyDescent="0.25">
      <c r="L1197" s="135"/>
      <c r="M1197" s="135"/>
      <c r="N1197" s="135"/>
      <c r="O1197" s="135"/>
      <c r="P1197" s="135"/>
      <c r="Q1197" s="135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2"/>
      <c r="AK1197" s="12"/>
      <c r="AL1197" s="12"/>
      <c r="AM1197" s="12"/>
      <c r="AN1197" s="12"/>
      <c r="AO1197" s="12"/>
      <c r="AP1197" s="12"/>
      <c r="AQ1197" s="12"/>
      <c r="AR1197" s="12"/>
      <c r="AS1197" s="12"/>
      <c r="AT1197" s="12"/>
      <c r="AU1197" s="12"/>
      <c r="AV1197" s="12"/>
      <c r="AW1197" s="12"/>
      <c r="AX1197" s="12"/>
      <c r="AY1197" s="12"/>
      <c r="AZ1197" s="12"/>
      <c r="BA1197" s="12"/>
    </row>
    <row r="1198" spans="12:53" x14ac:dyDescent="0.25">
      <c r="L1198" s="135"/>
      <c r="M1198" s="135"/>
      <c r="N1198" s="135"/>
      <c r="O1198" s="135"/>
      <c r="P1198" s="135"/>
      <c r="Q1198" s="135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12"/>
      <c r="AL1198" s="12"/>
      <c r="AM1198" s="12"/>
      <c r="AN1198" s="12"/>
      <c r="AO1198" s="12"/>
      <c r="AP1198" s="12"/>
      <c r="AQ1198" s="12"/>
      <c r="AR1198" s="12"/>
      <c r="AS1198" s="12"/>
      <c r="AT1198" s="12"/>
      <c r="AU1198" s="12"/>
      <c r="AV1198" s="12"/>
      <c r="AW1198" s="12"/>
      <c r="AX1198" s="12"/>
      <c r="AY1198" s="12"/>
      <c r="AZ1198" s="12"/>
      <c r="BA1198" s="12"/>
    </row>
    <row r="1199" spans="12:53" x14ac:dyDescent="0.25">
      <c r="L1199" s="135"/>
      <c r="M1199" s="135"/>
      <c r="N1199" s="135"/>
      <c r="O1199" s="135"/>
      <c r="P1199" s="135"/>
      <c r="Q1199" s="135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 s="12"/>
      <c r="AN1199" s="12"/>
      <c r="AO1199" s="12"/>
      <c r="AP1199" s="12"/>
      <c r="AQ1199" s="12"/>
      <c r="AR1199" s="12"/>
      <c r="AS1199" s="12"/>
      <c r="AT1199" s="12"/>
      <c r="AU1199" s="12"/>
      <c r="AV1199" s="12"/>
      <c r="AW1199" s="12"/>
      <c r="AX1199" s="12"/>
      <c r="AY1199" s="12"/>
      <c r="AZ1199" s="12"/>
      <c r="BA1199" s="12"/>
    </row>
    <row r="1200" spans="12:53" x14ac:dyDescent="0.25">
      <c r="L1200" s="135"/>
      <c r="M1200" s="135"/>
      <c r="N1200" s="135"/>
      <c r="O1200" s="135"/>
      <c r="P1200" s="135"/>
      <c r="Q1200" s="135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 s="12"/>
      <c r="AN1200" s="12"/>
      <c r="AO1200" s="12"/>
      <c r="AP1200" s="12"/>
      <c r="AQ1200" s="12"/>
      <c r="AR1200" s="12"/>
      <c r="AS1200" s="12"/>
      <c r="AT1200" s="12"/>
      <c r="AU1200" s="12"/>
      <c r="AV1200" s="12"/>
      <c r="AW1200" s="12"/>
      <c r="AX1200" s="12"/>
      <c r="AY1200" s="12"/>
      <c r="AZ1200" s="12"/>
      <c r="BA1200" s="12"/>
    </row>
    <row r="1201" spans="12:53" x14ac:dyDescent="0.25">
      <c r="L1201" s="135"/>
      <c r="M1201" s="135"/>
      <c r="N1201" s="135"/>
      <c r="O1201" s="135"/>
      <c r="P1201" s="135"/>
      <c r="Q1201" s="135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2"/>
      <c r="AK1201" s="12"/>
      <c r="AL1201" s="12"/>
      <c r="AM1201" s="12"/>
      <c r="AN1201" s="12"/>
      <c r="AO1201" s="12"/>
      <c r="AP1201" s="12"/>
      <c r="AQ1201" s="12"/>
      <c r="AR1201" s="12"/>
      <c r="AS1201" s="12"/>
      <c r="AT1201" s="12"/>
      <c r="AU1201" s="12"/>
      <c r="AV1201" s="12"/>
      <c r="AW1201" s="12"/>
      <c r="AX1201" s="12"/>
      <c r="AY1201" s="12"/>
      <c r="AZ1201" s="12"/>
      <c r="BA1201" s="12"/>
    </row>
    <row r="1202" spans="12:53" x14ac:dyDescent="0.25">
      <c r="L1202" s="135"/>
      <c r="M1202" s="135"/>
      <c r="N1202" s="135"/>
      <c r="O1202" s="135"/>
      <c r="P1202" s="135"/>
      <c r="Q1202" s="135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 s="12"/>
      <c r="AN1202" s="12"/>
      <c r="AO1202" s="12"/>
      <c r="AP1202" s="12"/>
      <c r="AQ1202" s="12"/>
      <c r="AR1202" s="12"/>
      <c r="AS1202" s="12"/>
      <c r="AT1202" s="12"/>
      <c r="AU1202" s="12"/>
      <c r="AV1202" s="12"/>
      <c r="AW1202" s="12"/>
      <c r="AX1202" s="12"/>
      <c r="AY1202" s="12"/>
      <c r="AZ1202" s="12"/>
      <c r="BA1202" s="12"/>
    </row>
    <row r="1203" spans="12:53" x14ac:dyDescent="0.25">
      <c r="L1203" s="135"/>
      <c r="M1203" s="135"/>
      <c r="N1203" s="135"/>
      <c r="O1203" s="135"/>
      <c r="P1203" s="135"/>
      <c r="Q1203" s="135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  <c r="AK1203" s="12"/>
      <c r="AL1203" s="12"/>
      <c r="AM1203" s="12"/>
      <c r="AN1203" s="12"/>
      <c r="AO1203" s="12"/>
      <c r="AP1203" s="12"/>
      <c r="AQ1203" s="12"/>
      <c r="AR1203" s="12"/>
      <c r="AS1203" s="12"/>
      <c r="AT1203" s="12"/>
      <c r="AU1203" s="12"/>
      <c r="AV1203" s="12"/>
      <c r="AW1203" s="12"/>
      <c r="AX1203" s="12"/>
      <c r="AY1203" s="12"/>
      <c r="AZ1203" s="12"/>
      <c r="BA1203" s="12"/>
    </row>
    <row r="1204" spans="12:53" x14ac:dyDescent="0.25">
      <c r="L1204" s="135"/>
      <c r="M1204" s="135"/>
      <c r="N1204" s="135"/>
      <c r="O1204" s="135"/>
      <c r="P1204" s="135"/>
      <c r="Q1204" s="135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12"/>
      <c r="AL1204" s="12"/>
      <c r="AM1204" s="12"/>
      <c r="AN1204" s="12"/>
      <c r="AO1204" s="12"/>
      <c r="AP1204" s="12"/>
      <c r="AQ1204" s="12"/>
      <c r="AR1204" s="12"/>
      <c r="AS1204" s="12"/>
      <c r="AT1204" s="12"/>
      <c r="AU1204" s="12"/>
      <c r="AV1204" s="12"/>
      <c r="AW1204" s="12"/>
      <c r="AX1204" s="12"/>
      <c r="AY1204" s="12"/>
      <c r="AZ1204" s="12"/>
      <c r="BA1204" s="12"/>
    </row>
    <row r="1205" spans="12:53" x14ac:dyDescent="0.25">
      <c r="L1205" s="135"/>
      <c r="M1205" s="135"/>
      <c r="N1205" s="135"/>
      <c r="O1205" s="135"/>
      <c r="P1205" s="135"/>
      <c r="Q1205" s="135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  <c r="AM1205" s="12"/>
      <c r="AN1205" s="12"/>
      <c r="AO1205" s="12"/>
      <c r="AP1205" s="12"/>
      <c r="AQ1205" s="12"/>
      <c r="AR1205" s="12"/>
      <c r="AS1205" s="12"/>
      <c r="AT1205" s="12"/>
      <c r="AU1205" s="12"/>
      <c r="AV1205" s="12"/>
      <c r="AW1205" s="12"/>
      <c r="AX1205" s="12"/>
      <c r="AY1205" s="12"/>
      <c r="AZ1205" s="12"/>
      <c r="BA1205" s="12"/>
    </row>
    <row r="1206" spans="12:53" x14ac:dyDescent="0.25">
      <c r="L1206" s="135"/>
      <c r="M1206" s="135"/>
      <c r="N1206" s="135"/>
      <c r="O1206" s="135"/>
      <c r="P1206" s="135"/>
      <c r="Q1206" s="135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2"/>
      <c r="AK1206" s="12"/>
      <c r="AL1206" s="12"/>
      <c r="AM1206" s="12"/>
      <c r="AN1206" s="12"/>
      <c r="AO1206" s="12"/>
      <c r="AP1206" s="12"/>
      <c r="AQ1206" s="12"/>
      <c r="AR1206" s="12"/>
      <c r="AS1206" s="12"/>
      <c r="AT1206" s="12"/>
      <c r="AU1206" s="12"/>
      <c r="AV1206" s="12"/>
      <c r="AW1206" s="12"/>
      <c r="AX1206" s="12"/>
      <c r="AY1206" s="12"/>
      <c r="AZ1206" s="12"/>
      <c r="BA1206" s="12"/>
    </row>
    <row r="1207" spans="12:53" x14ac:dyDescent="0.25">
      <c r="L1207" s="135"/>
      <c r="M1207" s="135"/>
      <c r="N1207" s="135"/>
      <c r="O1207" s="135"/>
      <c r="P1207" s="135"/>
      <c r="Q1207" s="135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12"/>
      <c r="AL1207" s="12"/>
      <c r="AM1207" s="12"/>
      <c r="AN1207" s="12"/>
      <c r="AO1207" s="12"/>
      <c r="AP1207" s="12"/>
      <c r="AQ1207" s="12"/>
      <c r="AR1207" s="12"/>
      <c r="AS1207" s="12"/>
      <c r="AT1207" s="12"/>
      <c r="AU1207" s="12"/>
      <c r="AV1207" s="12"/>
      <c r="AW1207" s="12"/>
      <c r="AX1207" s="12"/>
      <c r="AY1207" s="12"/>
      <c r="AZ1207" s="12"/>
      <c r="BA1207" s="12"/>
    </row>
    <row r="1208" spans="12:53" x14ac:dyDescent="0.25">
      <c r="L1208" s="135"/>
      <c r="M1208" s="135"/>
      <c r="N1208" s="135"/>
      <c r="O1208" s="135"/>
      <c r="P1208" s="135"/>
      <c r="Q1208" s="135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12"/>
      <c r="AL1208" s="12"/>
      <c r="AM1208" s="12"/>
      <c r="AN1208" s="12"/>
      <c r="AO1208" s="12"/>
      <c r="AP1208" s="12"/>
      <c r="AQ1208" s="12"/>
      <c r="AR1208" s="12"/>
      <c r="AS1208" s="12"/>
      <c r="AT1208" s="12"/>
      <c r="AU1208" s="12"/>
      <c r="AV1208" s="12"/>
      <c r="AW1208" s="12"/>
      <c r="AX1208" s="12"/>
      <c r="AY1208" s="12"/>
      <c r="AZ1208" s="12"/>
      <c r="BA1208" s="12"/>
    </row>
    <row r="1209" spans="12:53" x14ac:dyDescent="0.25">
      <c r="L1209" s="135"/>
      <c r="M1209" s="135"/>
      <c r="N1209" s="135"/>
      <c r="O1209" s="135"/>
      <c r="P1209" s="135"/>
      <c r="Q1209" s="135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12"/>
      <c r="AL1209" s="12"/>
      <c r="AM1209" s="12"/>
      <c r="AN1209" s="12"/>
      <c r="AO1209" s="12"/>
      <c r="AP1209" s="12"/>
      <c r="AQ1209" s="12"/>
      <c r="AR1209" s="12"/>
      <c r="AS1209" s="12"/>
      <c r="AT1209" s="12"/>
      <c r="AU1209" s="12"/>
      <c r="AV1209" s="12"/>
      <c r="AW1209" s="12"/>
      <c r="AX1209" s="12"/>
      <c r="AY1209" s="12"/>
      <c r="AZ1209" s="12"/>
      <c r="BA1209" s="12"/>
    </row>
    <row r="1210" spans="12:53" x14ac:dyDescent="0.25">
      <c r="L1210" s="135"/>
      <c r="M1210" s="135"/>
      <c r="N1210" s="135"/>
      <c r="O1210" s="135"/>
      <c r="P1210" s="135"/>
      <c r="Q1210" s="135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2"/>
      <c r="AK1210" s="12"/>
      <c r="AL1210" s="12"/>
      <c r="AM1210" s="12"/>
      <c r="AN1210" s="12"/>
      <c r="AO1210" s="12"/>
      <c r="AP1210" s="12"/>
      <c r="AQ1210" s="12"/>
      <c r="AR1210" s="12"/>
      <c r="AS1210" s="12"/>
      <c r="AT1210" s="12"/>
      <c r="AU1210" s="12"/>
      <c r="AV1210" s="12"/>
      <c r="AW1210" s="12"/>
      <c r="AX1210" s="12"/>
      <c r="AY1210" s="12"/>
      <c r="AZ1210" s="12"/>
      <c r="BA1210" s="12"/>
    </row>
    <row r="1211" spans="12:53" x14ac:dyDescent="0.25">
      <c r="L1211" s="135"/>
      <c r="M1211" s="135"/>
      <c r="N1211" s="135"/>
      <c r="O1211" s="135"/>
      <c r="P1211" s="135"/>
      <c r="Q1211" s="135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  <c r="AK1211" s="12"/>
      <c r="AL1211" s="12"/>
      <c r="AM1211" s="12"/>
      <c r="AN1211" s="12"/>
      <c r="AO1211" s="12"/>
      <c r="AP1211" s="12"/>
      <c r="AQ1211" s="12"/>
      <c r="AR1211" s="12"/>
      <c r="AS1211" s="12"/>
      <c r="AT1211" s="12"/>
      <c r="AU1211" s="12"/>
      <c r="AV1211" s="12"/>
      <c r="AW1211" s="12"/>
      <c r="AX1211" s="12"/>
      <c r="AY1211" s="12"/>
      <c r="AZ1211" s="12"/>
      <c r="BA1211" s="12"/>
    </row>
    <row r="1212" spans="12:53" x14ac:dyDescent="0.25">
      <c r="L1212" s="135"/>
      <c r="M1212" s="135"/>
      <c r="N1212" s="135"/>
      <c r="O1212" s="135"/>
      <c r="P1212" s="135"/>
      <c r="Q1212" s="135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2"/>
      <c r="AK1212" s="12"/>
      <c r="AL1212" s="12"/>
      <c r="AM1212" s="12"/>
      <c r="AN1212" s="12"/>
      <c r="AO1212" s="12"/>
      <c r="AP1212" s="12"/>
      <c r="AQ1212" s="12"/>
      <c r="AR1212" s="12"/>
      <c r="AS1212" s="12"/>
      <c r="AT1212" s="12"/>
      <c r="AU1212" s="12"/>
      <c r="AV1212" s="12"/>
      <c r="AW1212" s="12"/>
      <c r="AX1212" s="12"/>
      <c r="AY1212" s="12"/>
      <c r="AZ1212" s="12"/>
      <c r="BA1212" s="12"/>
    </row>
    <row r="1213" spans="12:53" x14ac:dyDescent="0.25">
      <c r="L1213" s="135"/>
      <c r="M1213" s="135"/>
      <c r="N1213" s="135"/>
      <c r="O1213" s="135"/>
      <c r="P1213" s="135"/>
      <c r="Q1213" s="135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2"/>
      <c r="AK1213" s="12"/>
      <c r="AL1213" s="12"/>
      <c r="AM1213" s="12"/>
      <c r="AN1213" s="12"/>
      <c r="AO1213" s="12"/>
      <c r="AP1213" s="12"/>
      <c r="AQ1213" s="12"/>
      <c r="AR1213" s="12"/>
      <c r="AS1213" s="12"/>
      <c r="AT1213" s="12"/>
      <c r="AU1213" s="12"/>
      <c r="AV1213" s="12"/>
      <c r="AW1213" s="12"/>
      <c r="AX1213" s="12"/>
      <c r="AY1213" s="12"/>
      <c r="AZ1213" s="12"/>
      <c r="BA1213" s="12"/>
    </row>
    <row r="1214" spans="12:53" x14ac:dyDescent="0.25">
      <c r="L1214" s="135"/>
      <c r="M1214" s="135"/>
      <c r="N1214" s="135"/>
      <c r="O1214" s="135"/>
      <c r="P1214" s="135"/>
      <c r="Q1214" s="135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  <c r="AK1214" s="12"/>
      <c r="AL1214" s="12"/>
      <c r="AM1214" s="12"/>
      <c r="AN1214" s="12"/>
      <c r="AO1214" s="12"/>
      <c r="AP1214" s="12"/>
      <c r="AQ1214" s="12"/>
      <c r="AR1214" s="12"/>
      <c r="AS1214" s="12"/>
      <c r="AT1214" s="12"/>
      <c r="AU1214" s="12"/>
      <c r="AV1214" s="12"/>
      <c r="AW1214" s="12"/>
      <c r="AX1214" s="12"/>
      <c r="AY1214" s="12"/>
      <c r="AZ1214" s="12"/>
      <c r="BA1214" s="12"/>
    </row>
    <row r="1215" spans="12:53" x14ac:dyDescent="0.25">
      <c r="L1215" s="135"/>
      <c r="M1215" s="135"/>
      <c r="N1215" s="135"/>
      <c r="O1215" s="135"/>
      <c r="P1215" s="135"/>
      <c r="Q1215" s="135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  <c r="AK1215" s="12"/>
      <c r="AL1215" s="12"/>
      <c r="AM1215" s="12"/>
      <c r="AN1215" s="12"/>
      <c r="AO1215" s="12"/>
      <c r="AP1215" s="12"/>
      <c r="AQ1215" s="12"/>
      <c r="AR1215" s="12"/>
      <c r="AS1215" s="12"/>
      <c r="AT1215" s="12"/>
      <c r="AU1215" s="12"/>
      <c r="AV1215" s="12"/>
      <c r="AW1215" s="12"/>
      <c r="AX1215" s="12"/>
      <c r="AY1215" s="12"/>
      <c r="AZ1215" s="12"/>
      <c r="BA1215" s="12"/>
    </row>
    <row r="1216" spans="12:53" x14ac:dyDescent="0.25">
      <c r="L1216" s="135"/>
      <c r="M1216" s="135"/>
      <c r="N1216" s="135"/>
      <c r="O1216" s="135"/>
      <c r="P1216" s="135"/>
      <c r="Q1216" s="135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  <c r="AK1216" s="12"/>
      <c r="AL1216" s="12"/>
      <c r="AM1216" s="12"/>
      <c r="AN1216" s="12"/>
      <c r="AO1216" s="12"/>
      <c r="AP1216" s="12"/>
      <c r="AQ1216" s="12"/>
      <c r="AR1216" s="12"/>
      <c r="AS1216" s="12"/>
      <c r="AT1216" s="12"/>
      <c r="AU1216" s="12"/>
      <c r="AV1216" s="12"/>
      <c r="AW1216" s="12"/>
      <c r="AX1216" s="12"/>
      <c r="AY1216" s="12"/>
      <c r="AZ1216" s="12"/>
      <c r="BA1216" s="12"/>
    </row>
    <row r="1217" spans="12:53" x14ac:dyDescent="0.25">
      <c r="L1217" s="135"/>
      <c r="M1217" s="135"/>
      <c r="N1217" s="135"/>
      <c r="O1217" s="135"/>
      <c r="P1217" s="135"/>
      <c r="Q1217" s="135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  <c r="AK1217" s="12"/>
      <c r="AL1217" s="12"/>
      <c r="AM1217" s="12"/>
      <c r="AN1217" s="12"/>
      <c r="AO1217" s="12"/>
      <c r="AP1217" s="12"/>
      <c r="AQ1217" s="12"/>
      <c r="AR1217" s="12"/>
      <c r="AS1217" s="12"/>
      <c r="AT1217" s="12"/>
      <c r="AU1217" s="12"/>
      <c r="AV1217" s="12"/>
      <c r="AW1217" s="12"/>
      <c r="AX1217" s="12"/>
      <c r="AY1217" s="12"/>
      <c r="AZ1217" s="12"/>
      <c r="BA1217" s="12"/>
    </row>
    <row r="1218" spans="12:53" x14ac:dyDescent="0.25">
      <c r="L1218" s="135"/>
      <c r="M1218" s="135"/>
      <c r="N1218" s="135"/>
      <c r="O1218" s="135"/>
      <c r="P1218" s="135"/>
      <c r="Q1218" s="135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2"/>
      <c r="AK1218" s="12"/>
      <c r="AL1218" s="12"/>
      <c r="AM1218" s="12"/>
      <c r="AN1218" s="12"/>
      <c r="AO1218" s="12"/>
      <c r="AP1218" s="12"/>
      <c r="AQ1218" s="12"/>
      <c r="AR1218" s="12"/>
      <c r="AS1218" s="12"/>
      <c r="AT1218" s="12"/>
      <c r="AU1218" s="12"/>
      <c r="AV1218" s="12"/>
      <c r="AW1218" s="12"/>
      <c r="AX1218" s="12"/>
      <c r="AY1218" s="12"/>
      <c r="AZ1218" s="12"/>
      <c r="BA1218" s="12"/>
    </row>
    <row r="1219" spans="12:53" x14ac:dyDescent="0.25">
      <c r="L1219" s="135"/>
      <c r="M1219" s="135"/>
      <c r="N1219" s="135"/>
      <c r="O1219" s="135"/>
      <c r="P1219" s="135"/>
      <c r="Q1219" s="135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2"/>
      <c r="AK1219" s="12"/>
      <c r="AL1219" s="12"/>
      <c r="AM1219" s="12"/>
      <c r="AN1219" s="12"/>
      <c r="AO1219" s="12"/>
      <c r="AP1219" s="12"/>
      <c r="AQ1219" s="12"/>
      <c r="AR1219" s="12"/>
      <c r="AS1219" s="12"/>
      <c r="AT1219" s="12"/>
      <c r="AU1219" s="12"/>
      <c r="AV1219" s="12"/>
      <c r="AW1219" s="12"/>
      <c r="AX1219" s="12"/>
      <c r="AY1219" s="12"/>
      <c r="AZ1219" s="12"/>
      <c r="BA1219" s="12"/>
    </row>
    <row r="1220" spans="12:53" x14ac:dyDescent="0.25">
      <c r="L1220" s="135"/>
      <c r="M1220" s="135"/>
      <c r="N1220" s="135"/>
      <c r="O1220" s="135"/>
      <c r="P1220" s="135"/>
      <c r="Q1220" s="135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  <c r="AK1220" s="12"/>
      <c r="AL1220" s="12"/>
      <c r="AM1220" s="12"/>
      <c r="AN1220" s="12"/>
      <c r="AO1220" s="12"/>
      <c r="AP1220" s="12"/>
      <c r="AQ1220" s="12"/>
      <c r="AR1220" s="12"/>
      <c r="AS1220" s="12"/>
      <c r="AT1220" s="12"/>
      <c r="AU1220" s="12"/>
      <c r="AV1220" s="12"/>
      <c r="AW1220" s="12"/>
      <c r="AX1220" s="12"/>
      <c r="AY1220" s="12"/>
      <c r="AZ1220" s="12"/>
      <c r="BA1220" s="12"/>
    </row>
    <row r="1221" spans="12:53" x14ac:dyDescent="0.25">
      <c r="L1221" s="135"/>
      <c r="M1221" s="135"/>
      <c r="N1221" s="135"/>
      <c r="O1221" s="135"/>
      <c r="P1221" s="135"/>
      <c r="Q1221" s="135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2"/>
      <c r="AK1221" s="12"/>
      <c r="AL1221" s="12"/>
      <c r="AM1221" s="12"/>
      <c r="AN1221" s="12"/>
      <c r="AO1221" s="12"/>
      <c r="AP1221" s="12"/>
      <c r="AQ1221" s="12"/>
      <c r="AR1221" s="12"/>
      <c r="AS1221" s="12"/>
      <c r="AT1221" s="12"/>
      <c r="AU1221" s="12"/>
      <c r="AV1221" s="12"/>
      <c r="AW1221" s="12"/>
      <c r="AX1221" s="12"/>
      <c r="AY1221" s="12"/>
      <c r="AZ1221" s="12"/>
      <c r="BA1221" s="12"/>
    </row>
    <row r="1222" spans="12:53" x14ac:dyDescent="0.25">
      <c r="L1222" s="135"/>
      <c r="M1222" s="135"/>
      <c r="N1222" s="135"/>
      <c r="O1222" s="135"/>
      <c r="P1222" s="135"/>
      <c r="Q1222" s="135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2"/>
      <c r="AK1222" s="12"/>
      <c r="AL1222" s="12"/>
      <c r="AM1222" s="12"/>
      <c r="AN1222" s="12"/>
      <c r="AO1222" s="12"/>
      <c r="AP1222" s="12"/>
      <c r="AQ1222" s="12"/>
      <c r="AR1222" s="12"/>
      <c r="AS1222" s="12"/>
      <c r="AT1222" s="12"/>
      <c r="AU1222" s="12"/>
      <c r="AV1222" s="12"/>
      <c r="AW1222" s="12"/>
      <c r="AX1222" s="12"/>
      <c r="AY1222" s="12"/>
      <c r="AZ1222" s="12"/>
      <c r="BA1222" s="12"/>
    </row>
    <row r="1223" spans="12:53" x14ac:dyDescent="0.25">
      <c r="L1223" s="135"/>
      <c r="M1223" s="135"/>
      <c r="N1223" s="135"/>
      <c r="O1223" s="135"/>
      <c r="P1223" s="135"/>
      <c r="Q1223" s="135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  <c r="AM1223" s="12"/>
      <c r="AN1223" s="12"/>
      <c r="AO1223" s="12"/>
      <c r="AP1223" s="12"/>
      <c r="AQ1223" s="12"/>
      <c r="AR1223" s="12"/>
      <c r="AS1223" s="12"/>
      <c r="AT1223" s="12"/>
      <c r="AU1223" s="12"/>
      <c r="AV1223" s="12"/>
      <c r="AW1223" s="12"/>
      <c r="AX1223" s="12"/>
      <c r="AY1223" s="12"/>
      <c r="AZ1223" s="12"/>
      <c r="BA1223" s="12"/>
    </row>
    <row r="1224" spans="12:53" x14ac:dyDescent="0.25">
      <c r="L1224" s="135"/>
      <c r="M1224" s="135"/>
      <c r="N1224" s="135"/>
      <c r="O1224" s="135"/>
      <c r="P1224" s="135"/>
      <c r="Q1224" s="135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  <c r="AO1224" s="12"/>
      <c r="AP1224" s="12"/>
      <c r="AQ1224" s="12"/>
      <c r="AR1224" s="12"/>
      <c r="AS1224" s="12"/>
      <c r="AT1224" s="12"/>
      <c r="AU1224" s="12"/>
      <c r="AV1224" s="12"/>
      <c r="AW1224" s="12"/>
      <c r="AX1224" s="12"/>
      <c r="AY1224" s="12"/>
      <c r="AZ1224" s="12"/>
      <c r="BA1224" s="12"/>
    </row>
    <row r="1225" spans="12:53" x14ac:dyDescent="0.25">
      <c r="L1225" s="135"/>
      <c r="M1225" s="135"/>
      <c r="N1225" s="135"/>
      <c r="O1225" s="135"/>
      <c r="P1225" s="135"/>
      <c r="Q1225" s="135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12"/>
      <c r="AL1225" s="12"/>
      <c r="AM1225" s="12"/>
      <c r="AN1225" s="12"/>
      <c r="AO1225" s="12"/>
      <c r="AP1225" s="12"/>
      <c r="AQ1225" s="12"/>
      <c r="AR1225" s="12"/>
      <c r="AS1225" s="12"/>
      <c r="AT1225" s="12"/>
      <c r="AU1225" s="12"/>
      <c r="AV1225" s="12"/>
      <c r="AW1225" s="12"/>
      <c r="AX1225" s="12"/>
      <c r="AY1225" s="12"/>
      <c r="AZ1225" s="12"/>
      <c r="BA1225" s="12"/>
    </row>
    <row r="1226" spans="12:53" x14ac:dyDescent="0.25">
      <c r="L1226" s="135"/>
      <c r="M1226" s="135"/>
      <c r="N1226" s="135"/>
      <c r="O1226" s="135"/>
      <c r="P1226" s="135"/>
      <c r="Q1226" s="135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  <c r="AK1226" s="12"/>
      <c r="AL1226" s="12"/>
      <c r="AM1226" s="12"/>
      <c r="AN1226" s="12"/>
      <c r="AO1226" s="12"/>
      <c r="AP1226" s="12"/>
      <c r="AQ1226" s="12"/>
      <c r="AR1226" s="12"/>
      <c r="AS1226" s="12"/>
      <c r="AT1226" s="12"/>
      <c r="AU1226" s="12"/>
      <c r="AV1226" s="12"/>
      <c r="AW1226" s="12"/>
      <c r="AX1226" s="12"/>
      <c r="AY1226" s="12"/>
      <c r="AZ1226" s="12"/>
      <c r="BA1226" s="12"/>
    </row>
    <row r="1227" spans="12:53" x14ac:dyDescent="0.25">
      <c r="L1227" s="135"/>
      <c r="M1227" s="135"/>
      <c r="N1227" s="135"/>
      <c r="O1227" s="135"/>
      <c r="P1227" s="135"/>
      <c r="Q1227" s="135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  <c r="AK1227" s="12"/>
      <c r="AL1227" s="12"/>
      <c r="AM1227" s="12"/>
      <c r="AN1227" s="12"/>
      <c r="AO1227" s="12"/>
      <c r="AP1227" s="12"/>
      <c r="AQ1227" s="12"/>
      <c r="AR1227" s="12"/>
      <c r="AS1227" s="12"/>
      <c r="AT1227" s="12"/>
      <c r="AU1227" s="12"/>
      <c r="AV1227" s="12"/>
      <c r="AW1227" s="12"/>
      <c r="AX1227" s="12"/>
      <c r="AY1227" s="12"/>
      <c r="AZ1227" s="12"/>
      <c r="BA1227" s="12"/>
    </row>
    <row r="1228" spans="12:53" x14ac:dyDescent="0.25">
      <c r="L1228" s="135"/>
      <c r="M1228" s="135"/>
      <c r="N1228" s="135"/>
      <c r="O1228" s="135"/>
      <c r="P1228" s="135"/>
      <c r="Q1228" s="135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  <c r="AM1228" s="12"/>
      <c r="AN1228" s="12"/>
      <c r="AO1228" s="12"/>
      <c r="AP1228" s="12"/>
      <c r="AQ1228" s="12"/>
      <c r="AR1228" s="12"/>
      <c r="AS1228" s="12"/>
      <c r="AT1228" s="12"/>
      <c r="AU1228" s="12"/>
      <c r="AV1228" s="12"/>
      <c r="AW1228" s="12"/>
      <c r="AX1228" s="12"/>
      <c r="AY1228" s="12"/>
      <c r="AZ1228" s="12"/>
      <c r="BA1228" s="12"/>
    </row>
    <row r="1229" spans="12:53" x14ac:dyDescent="0.25">
      <c r="L1229" s="135"/>
      <c r="M1229" s="135"/>
      <c r="N1229" s="135"/>
      <c r="O1229" s="135"/>
      <c r="P1229" s="135"/>
      <c r="Q1229" s="135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  <c r="AN1229" s="12"/>
      <c r="AO1229" s="12"/>
      <c r="AP1229" s="12"/>
      <c r="AQ1229" s="12"/>
      <c r="AR1229" s="12"/>
      <c r="AS1229" s="12"/>
      <c r="AT1229" s="12"/>
      <c r="AU1229" s="12"/>
      <c r="AV1229" s="12"/>
      <c r="AW1229" s="12"/>
      <c r="AX1229" s="12"/>
      <c r="AY1229" s="12"/>
      <c r="AZ1229" s="12"/>
      <c r="BA1229" s="12"/>
    </row>
    <row r="1230" spans="12:53" x14ac:dyDescent="0.25">
      <c r="L1230" s="135"/>
      <c r="M1230" s="135"/>
      <c r="N1230" s="135"/>
      <c r="O1230" s="135"/>
      <c r="P1230" s="135"/>
      <c r="Q1230" s="135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/>
      <c r="AM1230" s="12"/>
      <c r="AN1230" s="12"/>
      <c r="AO1230" s="12"/>
      <c r="AP1230" s="12"/>
      <c r="AQ1230" s="12"/>
      <c r="AR1230" s="12"/>
      <c r="AS1230" s="12"/>
      <c r="AT1230" s="12"/>
      <c r="AU1230" s="12"/>
      <c r="AV1230" s="12"/>
      <c r="AW1230" s="12"/>
      <c r="AX1230" s="12"/>
      <c r="AY1230" s="12"/>
      <c r="AZ1230" s="12"/>
      <c r="BA1230" s="12"/>
    </row>
    <row r="1231" spans="12:53" x14ac:dyDescent="0.25">
      <c r="L1231" s="135"/>
      <c r="M1231" s="135"/>
      <c r="N1231" s="135"/>
      <c r="O1231" s="135"/>
      <c r="P1231" s="135"/>
      <c r="Q1231" s="135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  <c r="AK1231" s="12"/>
      <c r="AL1231" s="12"/>
      <c r="AM1231" s="12"/>
      <c r="AN1231" s="12"/>
      <c r="AO1231" s="12"/>
      <c r="AP1231" s="12"/>
      <c r="AQ1231" s="12"/>
      <c r="AR1231" s="12"/>
      <c r="AS1231" s="12"/>
      <c r="AT1231" s="12"/>
      <c r="AU1231" s="12"/>
      <c r="AV1231" s="12"/>
      <c r="AW1231" s="12"/>
      <c r="AX1231" s="12"/>
      <c r="AY1231" s="12"/>
      <c r="AZ1231" s="12"/>
      <c r="BA1231" s="12"/>
    </row>
    <row r="1232" spans="12:53" x14ac:dyDescent="0.25">
      <c r="L1232" s="135"/>
      <c r="M1232" s="135"/>
      <c r="N1232" s="135"/>
      <c r="O1232" s="135"/>
      <c r="P1232" s="135"/>
      <c r="Q1232" s="135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12"/>
      <c r="AL1232" s="12"/>
      <c r="AM1232" s="12"/>
      <c r="AN1232" s="12"/>
      <c r="AO1232" s="12"/>
      <c r="AP1232" s="12"/>
      <c r="AQ1232" s="12"/>
      <c r="AR1232" s="12"/>
      <c r="AS1232" s="12"/>
      <c r="AT1232" s="12"/>
      <c r="AU1232" s="12"/>
      <c r="AV1232" s="12"/>
      <c r="AW1232" s="12"/>
      <c r="AX1232" s="12"/>
      <c r="AY1232" s="12"/>
      <c r="AZ1232" s="12"/>
      <c r="BA1232" s="12"/>
    </row>
    <row r="1233" spans="12:53" x14ac:dyDescent="0.25">
      <c r="L1233" s="135"/>
      <c r="M1233" s="135"/>
      <c r="N1233" s="135"/>
      <c r="O1233" s="135"/>
      <c r="P1233" s="135"/>
      <c r="Q1233" s="135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12"/>
      <c r="AL1233" s="12"/>
      <c r="AM1233" s="12"/>
      <c r="AN1233" s="12"/>
      <c r="AO1233" s="12"/>
      <c r="AP1233" s="12"/>
      <c r="AQ1233" s="12"/>
      <c r="AR1233" s="12"/>
      <c r="AS1233" s="12"/>
      <c r="AT1233" s="12"/>
      <c r="AU1233" s="12"/>
      <c r="AV1233" s="12"/>
      <c r="AW1233" s="12"/>
      <c r="AX1233" s="12"/>
      <c r="AY1233" s="12"/>
      <c r="AZ1233" s="12"/>
      <c r="BA1233" s="12"/>
    </row>
    <row r="1234" spans="12:53" x14ac:dyDescent="0.25">
      <c r="L1234" s="135"/>
      <c r="M1234" s="135"/>
      <c r="N1234" s="135"/>
      <c r="O1234" s="135"/>
      <c r="P1234" s="135"/>
      <c r="Q1234" s="135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12"/>
      <c r="AL1234" s="12"/>
      <c r="AM1234" s="12"/>
      <c r="AN1234" s="12"/>
      <c r="AO1234" s="12"/>
      <c r="AP1234" s="12"/>
      <c r="AQ1234" s="12"/>
      <c r="AR1234" s="12"/>
      <c r="AS1234" s="12"/>
      <c r="AT1234" s="12"/>
      <c r="AU1234" s="12"/>
      <c r="AV1234" s="12"/>
      <c r="AW1234" s="12"/>
      <c r="AX1234" s="12"/>
      <c r="AY1234" s="12"/>
      <c r="AZ1234" s="12"/>
      <c r="BA1234" s="12"/>
    </row>
    <row r="1235" spans="12:53" x14ac:dyDescent="0.25">
      <c r="L1235" s="135"/>
      <c r="M1235" s="135"/>
      <c r="N1235" s="135"/>
      <c r="O1235" s="135"/>
      <c r="P1235" s="135"/>
      <c r="Q1235" s="135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12"/>
      <c r="AL1235" s="12"/>
      <c r="AM1235" s="12"/>
      <c r="AN1235" s="12"/>
      <c r="AO1235" s="12"/>
      <c r="AP1235" s="12"/>
      <c r="AQ1235" s="12"/>
      <c r="AR1235" s="12"/>
      <c r="AS1235" s="12"/>
      <c r="AT1235" s="12"/>
      <c r="AU1235" s="12"/>
      <c r="AV1235" s="12"/>
      <c r="AW1235" s="12"/>
      <c r="AX1235" s="12"/>
      <c r="AY1235" s="12"/>
      <c r="AZ1235" s="12"/>
      <c r="BA1235" s="12"/>
    </row>
    <row r="1236" spans="12:53" x14ac:dyDescent="0.25">
      <c r="L1236" s="135"/>
      <c r="M1236" s="135"/>
      <c r="N1236" s="135"/>
      <c r="O1236" s="135"/>
      <c r="P1236" s="135"/>
      <c r="Q1236" s="135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/>
      <c r="AM1236" s="12"/>
      <c r="AN1236" s="12"/>
      <c r="AO1236" s="12"/>
      <c r="AP1236" s="12"/>
      <c r="AQ1236" s="12"/>
      <c r="AR1236" s="12"/>
      <c r="AS1236" s="12"/>
      <c r="AT1236" s="12"/>
      <c r="AU1236" s="12"/>
      <c r="AV1236" s="12"/>
      <c r="AW1236" s="12"/>
      <c r="AX1236" s="12"/>
      <c r="AY1236" s="12"/>
      <c r="AZ1236" s="12"/>
      <c r="BA1236" s="12"/>
    </row>
    <row r="1237" spans="12:53" x14ac:dyDescent="0.25">
      <c r="L1237" s="135"/>
      <c r="M1237" s="135"/>
      <c r="N1237" s="135"/>
      <c r="O1237" s="135"/>
      <c r="P1237" s="135"/>
      <c r="Q1237" s="135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12"/>
      <c r="AL1237" s="12"/>
      <c r="AM1237" s="12"/>
      <c r="AN1237" s="12"/>
      <c r="AO1237" s="12"/>
      <c r="AP1237" s="12"/>
      <c r="AQ1237" s="12"/>
      <c r="AR1237" s="12"/>
      <c r="AS1237" s="12"/>
      <c r="AT1237" s="12"/>
      <c r="AU1237" s="12"/>
      <c r="AV1237" s="12"/>
      <c r="AW1237" s="12"/>
      <c r="AX1237" s="12"/>
      <c r="AY1237" s="12"/>
      <c r="AZ1237" s="12"/>
      <c r="BA1237" s="12"/>
    </row>
    <row r="1238" spans="12:53" x14ac:dyDescent="0.25">
      <c r="L1238" s="135"/>
      <c r="M1238" s="135"/>
      <c r="N1238" s="135"/>
      <c r="O1238" s="135"/>
      <c r="P1238" s="135"/>
      <c r="Q1238" s="135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  <c r="AN1238" s="12"/>
      <c r="AO1238" s="12"/>
      <c r="AP1238" s="12"/>
      <c r="AQ1238" s="12"/>
      <c r="AR1238" s="12"/>
      <c r="AS1238" s="12"/>
      <c r="AT1238" s="12"/>
      <c r="AU1238" s="12"/>
      <c r="AV1238" s="12"/>
      <c r="AW1238" s="12"/>
      <c r="AX1238" s="12"/>
      <c r="AY1238" s="12"/>
      <c r="AZ1238" s="12"/>
      <c r="BA1238" s="12"/>
    </row>
    <row r="1239" spans="12:53" x14ac:dyDescent="0.25">
      <c r="L1239" s="135"/>
      <c r="M1239" s="135"/>
      <c r="N1239" s="135"/>
      <c r="O1239" s="135"/>
      <c r="P1239" s="135"/>
      <c r="Q1239" s="135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  <c r="AM1239" s="12"/>
      <c r="AN1239" s="12"/>
      <c r="AO1239" s="12"/>
      <c r="AP1239" s="12"/>
      <c r="AQ1239" s="12"/>
      <c r="AR1239" s="12"/>
      <c r="AS1239" s="12"/>
      <c r="AT1239" s="12"/>
      <c r="AU1239" s="12"/>
      <c r="AV1239" s="12"/>
      <c r="AW1239" s="12"/>
      <c r="AX1239" s="12"/>
      <c r="AY1239" s="12"/>
      <c r="AZ1239" s="12"/>
      <c r="BA1239" s="12"/>
    </row>
    <row r="1240" spans="12:53" x14ac:dyDescent="0.25">
      <c r="L1240" s="135"/>
      <c r="M1240" s="135"/>
      <c r="N1240" s="135"/>
      <c r="O1240" s="135"/>
      <c r="P1240" s="135"/>
      <c r="Q1240" s="135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 s="12"/>
      <c r="AN1240" s="12"/>
      <c r="AO1240" s="12"/>
      <c r="AP1240" s="12"/>
      <c r="AQ1240" s="12"/>
      <c r="AR1240" s="12"/>
      <c r="AS1240" s="12"/>
      <c r="AT1240" s="12"/>
      <c r="AU1240" s="12"/>
      <c r="AV1240" s="12"/>
      <c r="AW1240" s="12"/>
      <c r="AX1240" s="12"/>
      <c r="AY1240" s="12"/>
      <c r="AZ1240" s="12"/>
      <c r="BA1240" s="12"/>
    </row>
    <row r="1241" spans="12:53" x14ac:dyDescent="0.25">
      <c r="L1241" s="135"/>
      <c r="M1241" s="135"/>
      <c r="N1241" s="135"/>
      <c r="O1241" s="135"/>
      <c r="P1241" s="135"/>
      <c r="Q1241" s="135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  <c r="AN1241" s="12"/>
      <c r="AO1241" s="12"/>
      <c r="AP1241" s="12"/>
      <c r="AQ1241" s="12"/>
      <c r="AR1241" s="12"/>
      <c r="AS1241" s="12"/>
      <c r="AT1241" s="12"/>
      <c r="AU1241" s="12"/>
      <c r="AV1241" s="12"/>
      <c r="AW1241" s="12"/>
      <c r="AX1241" s="12"/>
      <c r="AY1241" s="12"/>
      <c r="AZ1241" s="12"/>
      <c r="BA1241" s="12"/>
    </row>
    <row r="1242" spans="12:53" x14ac:dyDescent="0.25">
      <c r="L1242" s="135"/>
      <c r="M1242" s="135"/>
      <c r="N1242" s="135"/>
      <c r="O1242" s="135"/>
      <c r="P1242" s="135"/>
      <c r="Q1242" s="135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2"/>
      <c r="AK1242" s="12"/>
      <c r="AL1242" s="12"/>
      <c r="AM1242" s="12"/>
      <c r="AN1242" s="12"/>
      <c r="AO1242" s="12"/>
      <c r="AP1242" s="12"/>
      <c r="AQ1242" s="12"/>
      <c r="AR1242" s="12"/>
      <c r="AS1242" s="12"/>
      <c r="AT1242" s="12"/>
      <c r="AU1242" s="12"/>
      <c r="AV1242" s="12"/>
      <c r="AW1242" s="12"/>
      <c r="AX1242" s="12"/>
      <c r="AY1242" s="12"/>
      <c r="AZ1242" s="12"/>
      <c r="BA1242" s="12"/>
    </row>
    <row r="1243" spans="12:53" x14ac:dyDescent="0.25">
      <c r="L1243" s="135"/>
      <c r="M1243" s="135"/>
      <c r="N1243" s="135"/>
      <c r="O1243" s="135"/>
      <c r="P1243" s="135"/>
      <c r="Q1243" s="135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12"/>
      <c r="AL1243" s="12"/>
      <c r="AM1243" s="12"/>
      <c r="AN1243" s="12"/>
      <c r="AO1243" s="12"/>
      <c r="AP1243" s="12"/>
      <c r="AQ1243" s="12"/>
      <c r="AR1243" s="12"/>
      <c r="AS1243" s="12"/>
      <c r="AT1243" s="12"/>
      <c r="AU1243" s="12"/>
      <c r="AV1243" s="12"/>
      <c r="AW1243" s="12"/>
      <c r="AX1243" s="12"/>
      <c r="AY1243" s="12"/>
      <c r="AZ1243" s="12"/>
      <c r="BA1243" s="12"/>
    </row>
    <row r="1244" spans="12:53" x14ac:dyDescent="0.25">
      <c r="L1244" s="135"/>
      <c r="M1244" s="135"/>
      <c r="N1244" s="135"/>
      <c r="O1244" s="135"/>
      <c r="P1244" s="135"/>
      <c r="Q1244" s="135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 s="12"/>
      <c r="AN1244" s="12"/>
      <c r="AO1244" s="12"/>
      <c r="AP1244" s="12"/>
      <c r="AQ1244" s="12"/>
      <c r="AR1244" s="12"/>
      <c r="AS1244" s="12"/>
      <c r="AT1244" s="12"/>
      <c r="AU1244" s="12"/>
      <c r="AV1244" s="12"/>
      <c r="AW1244" s="12"/>
      <c r="AX1244" s="12"/>
      <c r="AY1244" s="12"/>
      <c r="AZ1244" s="12"/>
      <c r="BA1244" s="12"/>
    </row>
    <row r="1245" spans="12:53" x14ac:dyDescent="0.25">
      <c r="L1245" s="135"/>
      <c r="M1245" s="135"/>
      <c r="N1245" s="135"/>
      <c r="O1245" s="135"/>
      <c r="P1245" s="135"/>
      <c r="Q1245" s="135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2"/>
      <c r="AK1245" s="12"/>
      <c r="AL1245" s="12"/>
      <c r="AM1245" s="12"/>
      <c r="AN1245" s="12"/>
      <c r="AO1245" s="12"/>
      <c r="AP1245" s="12"/>
      <c r="AQ1245" s="12"/>
      <c r="AR1245" s="12"/>
      <c r="AS1245" s="12"/>
      <c r="AT1245" s="12"/>
      <c r="AU1245" s="12"/>
      <c r="AV1245" s="12"/>
      <c r="AW1245" s="12"/>
      <c r="AX1245" s="12"/>
      <c r="AY1245" s="12"/>
      <c r="AZ1245" s="12"/>
      <c r="BA1245" s="12"/>
    </row>
    <row r="1246" spans="12:53" x14ac:dyDescent="0.25">
      <c r="L1246" s="135"/>
      <c r="M1246" s="135"/>
      <c r="N1246" s="135"/>
      <c r="O1246" s="135"/>
      <c r="P1246" s="135"/>
      <c r="Q1246" s="135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12"/>
      <c r="AL1246" s="12"/>
      <c r="AM1246" s="12"/>
      <c r="AN1246" s="12"/>
      <c r="AO1246" s="12"/>
      <c r="AP1246" s="12"/>
      <c r="AQ1246" s="12"/>
      <c r="AR1246" s="12"/>
      <c r="AS1246" s="12"/>
      <c r="AT1246" s="12"/>
      <c r="AU1246" s="12"/>
      <c r="AV1246" s="12"/>
      <c r="AW1246" s="12"/>
      <c r="AX1246" s="12"/>
      <c r="AY1246" s="12"/>
      <c r="AZ1246" s="12"/>
      <c r="BA1246" s="12"/>
    </row>
    <row r="1247" spans="12:53" x14ac:dyDescent="0.25">
      <c r="L1247" s="135"/>
      <c r="M1247" s="135"/>
      <c r="N1247" s="135"/>
      <c r="O1247" s="135"/>
      <c r="P1247" s="135"/>
      <c r="Q1247" s="135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12"/>
      <c r="AL1247" s="12"/>
      <c r="AM1247" s="12"/>
      <c r="AN1247" s="12"/>
      <c r="AO1247" s="12"/>
      <c r="AP1247" s="12"/>
      <c r="AQ1247" s="12"/>
      <c r="AR1247" s="12"/>
      <c r="AS1247" s="12"/>
      <c r="AT1247" s="12"/>
      <c r="AU1247" s="12"/>
      <c r="AV1247" s="12"/>
      <c r="AW1247" s="12"/>
      <c r="AX1247" s="12"/>
      <c r="AY1247" s="12"/>
      <c r="AZ1247" s="12"/>
      <c r="BA1247" s="12"/>
    </row>
    <row r="1248" spans="12:53" x14ac:dyDescent="0.25">
      <c r="L1248" s="135"/>
      <c r="M1248" s="135"/>
      <c r="N1248" s="135"/>
      <c r="O1248" s="135"/>
      <c r="P1248" s="135"/>
      <c r="Q1248" s="135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2"/>
      <c r="AK1248" s="12"/>
      <c r="AL1248" s="12"/>
      <c r="AM1248" s="12"/>
      <c r="AN1248" s="12"/>
      <c r="AO1248" s="12"/>
      <c r="AP1248" s="12"/>
      <c r="AQ1248" s="12"/>
      <c r="AR1248" s="12"/>
      <c r="AS1248" s="12"/>
      <c r="AT1248" s="12"/>
      <c r="AU1248" s="12"/>
      <c r="AV1248" s="12"/>
      <c r="AW1248" s="12"/>
      <c r="AX1248" s="12"/>
      <c r="AY1248" s="12"/>
      <c r="AZ1248" s="12"/>
      <c r="BA1248" s="12"/>
    </row>
    <row r="1249" spans="12:53" x14ac:dyDescent="0.25">
      <c r="L1249" s="135"/>
      <c r="M1249" s="135"/>
      <c r="N1249" s="135"/>
      <c r="O1249" s="135"/>
      <c r="P1249" s="135"/>
      <c r="Q1249" s="135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2"/>
      <c r="AK1249" s="12"/>
      <c r="AL1249" s="12"/>
      <c r="AM1249" s="12"/>
      <c r="AN1249" s="12"/>
      <c r="AO1249" s="12"/>
      <c r="AP1249" s="12"/>
      <c r="AQ1249" s="12"/>
      <c r="AR1249" s="12"/>
      <c r="AS1249" s="12"/>
      <c r="AT1249" s="12"/>
      <c r="AU1249" s="12"/>
      <c r="AV1249" s="12"/>
      <c r="AW1249" s="12"/>
      <c r="AX1249" s="12"/>
      <c r="AY1249" s="12"/>
      <c r="AZ1249" s="12"/>
      <c r="BA1249" s="12"/>
    </row>
    <row r="1250" spans="12:53" x14ac:dyDescent="0.25">
      <c r="L1250" s="135"/>
      <c r="M1250" s="135"/>
      <c r="N1250" s="135"/>
      <c r="O1250" s="135"/>
      <c r="P1250" s="135"/>
      <c r="Q1250" s="135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 s="12"/>
      <c r="AN1250" s="12"/>
      <c r="AO1250" s="12"/>
      <c r="AP1250" s="12"/>
      <c r="AQ1250" s="12"/>
      <c r="AR1250" s="12"/>
      <c r="AS1250" s="12"/>
      <c r="AT1250" s="12"/>
      <c r="AU1250" s="12"/>
      <c r="AV1250" s="12"/>
      <c r="AW1250" s="12"/>
      <c r="AX1250" s="12"/>
      <c r="AY1250" s="12"/>
      <c r="AZ1250" s="12"/>
      <c r="BA1250" s="12"/>
    </row>
    <row r="1251" spans="12:53" x14ac:dyDescent="0.25">
      <c r="L1251" s="135"/>
      <c r="M1251" s="135"/>
      <c r="N1251" s="135"/>
      <c r="O1251" s="135"/>
      <c r="P1251" s="135"/>
      <c r="Q1251" s="135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2"/>
      <c r="AK1251" s="12"/>
      <c r="AL1251" s="12"/>
      <c r="AM1251" s="12"/>
      <c r="AN1251" s="12"/>
      <c r="AO1251" s="12"/>
      <c r="AP1251" s="12"/>
      <c r="AQ1251" s="12"/>
      <c r="AR1251" s="12"/>
      <c r="AS1251" s="12"/>
      <c r="AT1251" s="12"/>
      <c r="AU1251" s="12"/>
      <c r="AV1251" s="12"/>
      <c r="AW1251" s="12"/>
      <c r="AX1251" s="12"/>
      <c r="AY1251" s="12"/>
      <c r="AZ1251" s="12"/>
      <c r="BA1251" s="12"/>
    </row>
    <row r="1252" spans="12:53" x14ac:dyDescent="0.25">
      <c r="L1252" s="135"/>
      <c r="M1252" s="135"/>
      <c r="N1252" s="135"/>
      <c r="O1252" s="135"/>
      <c r="P1252" s="135"/>
      <c r="Q1252" s="135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2"/>
      <c r="AK1252" s="12"/>
      <c r="AL1252" s="12"/>
      <c r="AM1252" s="12"/>
      <c r="AN1252" s="12"/>
      <c r="AO1252" s="12"/>
      <c r="AP1252" s="12"/>
      <c r="AQ1252" s="12"/>
      <c r="AR1252" s="12"/>
      <c r="AS1252" s="12"/>
      <c r="AT1252" s="12"/>
      <c r="AU1252" s="12"/>
      <c r="AV1252" s="12"/>
      <c r="AW1252" s="12"/>
      <c r="AX1252" s="12"/>
      <c r="AY1252" s="12"/>
      <c r="AZ1252" s="12"/>
      <c r="BA1252" s="12"/>
    </row>
    <row r="1253" spans="12:53" x14ac:dyDescent="0.25">
      <c r="L1253" s="135"/>
      <c r="M1253" s="135"/>
      <c r="N1253" s="135"/>
      <c r="O1253" s="135"/>
      <c r="P1253" s="135"/>
      <c r="Q1253" s="135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  <c r="AK1253" s="12"/>
      <c r="AL1253" s="12"/>
      <c r="AM1253" s="12"/>
      <c r="AN1253" s="12"/>
      <c r="AO1253" s="12"/>
      <c r="AP1253" s="12"/>
      <c r="AQ1253" s="12"/>
      <c r="AR1253" s="12"/>
      <c r="AS1253" s="12"/>
      <c r="AT1253" s="12"/>
      <c r="AU1253" s="12"/>
      <c r="AV1253" s="12"/>
      <c r="AW1253" s="12"/>
      <c r="AX1253" s="12"/>
      <c r="AY1253" s="12"/>
      <c r="AZ1253" s="12"/>
      <c r="BA1253" s="12"/>
    </row>
    <row r="1254" spans="12:53" x14ac:dyDescent="0.25">
      <c r="L1254" s="135"/>
      <c r="M1254" s="135"/>
      <c r="N1254" s="135"/>
      <c r="O1254" s="135"/>
      <c r="P1254" s="135"/>
      <c r="Q1254" s="135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/>
      <c r="AK1254" s="12"/>
      <c r="AL1254" s="12"/>
      <c r="AM1254" s="12"/>
      <c r="AN1254" s="12"/>
      <c r="AO1254" s="12"/>
      <c r="AP1254" s="12"/>
      <c r="AQ1254" s="12"/>
      <c r="AR1254" s="12"/>
      <c r="AS1254" s="12"/>
      <c r="AT1254" s="12"/>
      <c r="AU1254" s="12"/>
      <c r="AV1254" s="12"/>
      <c r="AW1254" s="12"/>
      <c r="AX1254" s="12"/>
      <c r="AY1254" s="12"/>
      <c r="AZ1254" s="12"/>
      <c r="BA1254" s="12"/>
    </row>
    <row r="1255" spans="12:53" x14ac:dyDescent="0.25">
      <c r="L1255" s="135"/>
      <c r="M1255" s="135"/>
      <c r="N1255" s="135"/>
      <c r="O1255" s="135"/>
      <c r="P1255" s="135"/>
      <c r="Q1255" s="135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2"/>
      <c r="AK1255" s="12"/>
      <c r="AL1255" s="12"/>
      <c r="AM1255" s="12"/>
      <c r="AN1255" s="12"/>
      <c r="AO1255" s="12"/>
      <c r="AP1255" s="12"/>
      <c r="AQ1255" s="12"/>
      <c r="AR1255" s="12"/>
      <c r="AS1255" s="12"/>
      <c r="AT1255" s="12"/>
      <c r="AU1255" s="12"/>
      <c r="AV1255" s="12"/>
      <c r="AW1255" s="12"/>
      <c r="AX1255" s="12"/>
      <c r="AY1255" s="12"/>
      <c r="AZ1255" s="12"/>
      <c r="BA1255" s="12"/>
    </row>
    <row r="1256" spans="12:53" x14ac:dyDescent="0.25">
      <c r="L1256" s="135"/>
      <c r="M1256" s="135"/>
      <c r="N1256" s="135"/>
      <c r="O1256" s="135"/>
      <c r="P1256" s="135"/>
      <c r="Q1256" s="135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  <c r="AM1256" s="12"/>
      <c r="AN1256" s="12"/>
      <c r="AO1256" s="12"/>
      <c r="AP1256" s="12"/>
      <c r="AQ1256" s="12"/>
      <c r="AR1256" s="12"/>
      <c r="AS1256" s="12"/>
      <c r="AT1256" s="12"/>
      <c r="AU1256" s="12"/>
      <c r="AV1256" s="12"/>
      <c r="AW1256" s="12"/>
      <c r="AX1256" s="12"/>
      <c r="AY1256" s="12"/>
      <c r="AZ1256" s="12"/>
      <c r="BA1256" s="12"/>
    </row>
    <row r="1257" spans="12:53" x14ac:dyDescent="0.25">
      <c r="L1257" s="135"/>
      <c r="M1257" s="135"/>
      <c r="N1257" s="135"/>
      <c r="O1257" s="135"/>
      <c r="P1257" s="135"/>
      <c r="Q1257" s="135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  <c r="AK1257" s="12"/>
      <c r="AL1257" s="12"/>
      <c r="AM1257" s="12"/>
      <c r="AN1257" s="12"/>
      <c r="AO1257" s="12"/>
      <c r="AP1257" s="12"/>
      <c r="AQ1257" s="12"/>
      <c r="AR1257" s="12"/>
      <c r="AS1257" s="12"/>
      <c r="AT1257" s="12"/>
      <c r="AU1257" s="12"/>
      <c r="AV1257" s="12"/>
      <c r="AW1257" s="12"/>
      <c r="AX1257" s="12"/>
      <c r="AY1257" s="12"/>
      <c r="AZ1257" s="12"/>
      <c r="BA1257" s="12"/>
    </row>
    <row r="1258" spans="12:53" x14ac:dyDescent="0.25">
      <c r="L1258" s="135"/>
      <c r="M1258" s="135"/>
      <c r="N1258" s="135"/>
      <c r="O1258" s="135"/>
      <c r="P1258" s="135"/>
      <c r="Q1258" s="135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2"/>
      <c r="AK1258" s="12"/>
      <c r="AL1258" s="12"/>
      <c r="AM1258" s="12"/>
      <c r="AN1258" s="12"/>
      <c r="AO1258" s="12"/>
      <c r="AP1258" s="12"/>
      <c r="AQ1258" s="12"/>
      <c r="AR1258" s="12"/>
      <c r="AS1258" s="12"/>
      <c r="AT1258" s="12"/>
      <c r="AU1258" s="12"/>
      <c r="AV1258" s="12"/>
      <c r="AW1258" s="12"/>
      <c r="AX1258" s="12"/>
      <c r="AY1258" s="12"/>
      <c r="AZ1258" s="12"/>
      <c r="BA1258" s="12"/>
    </row>
    <row r="1259" spans="12:53" x14ac:dyDescent="0.25">
      <c r="L1259" s="135"/>
      <c r="M1259" s="135"/>
      <c r="N1259" s="135"/>
      <c r="O1259" s="135"/>
      <c r="P1259" s="135"/>
      <c r="Q1259" s="135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2"/>
      <c r="AK1259" s="12"/>
      <c r="AL1259" s="12"/>
      <c r="AM1259" s="12"/>
      <c r="AN1259" s="12"/>
      <c r="AO1259" s="12"/>
      <c r="AP1259" s="12"/>
      <c r="AQ1259" s="12"/>
      <c r="AR1259" s="12"/>
      <c r="AS1259" s="12"/>
      <c r="AT1259" s="12"/>
      <c r="AU1259" s="12"/>
      <c r="AV1259" s="12"/>
      <c r="AW1259" s="12"/>
      <c r="AX1259" s="12"/>
      <c r="AY1259" s="12"/>
      <c r="AZ1259" s="12"/>
      <c r="BA1259" s="12"/>
    </row>
    <row r="1260" spans="12:53" x14ac:dyDescent="0.25">
      <c r="L1260" s="135"/>
      <c r="M1260" s="135"/>
      <c r="N1260" s="135"/>
      <c r="O1260" s="135"/>
      <c r="P1260" s="135"/>
      <c r="Q1260" s="135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2"/>
      <c r="AK1260" s="12"/>
      <c r="AL1260" s="12"/>
      <c r="AM1260" s="12"/>
      <c r="AN1260" s="12"/>
      <c r="AO1260" s="12"/>
      <c r="AP1260" s="12"/>
      <c r="AQ1260" s="12"/>
      <c r="AR1260" s="12"/>
      <c r="AS1260" s="12"/>
      <c r="AT1260" s="12"/>
      <c r="AU1260" s="12"/>
      <c r="AV1260" s="12"/>
      <c r="AW1260" s="12"/>
      <c r="AX1260" s="12"/>
      <c r="AY1260" s="12"/>
      <c r="AZ1260" s="12"/>
      <c r="BA1260" s="12"/>
    </row>
    <row r="1261" spans="12:53" x14ac:dyDescent="0.25">
      <c r="L1261" s="135"/>
      <c r="M1261" s="135"/>
      <c r="N1261" s="135"/>
      <c r="O1261" s="135"/>
      <c r="P1261" s="135"/>
      <c r="Q1261" s="135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2"/>
      <c r="AK1261" s="12"/>
      <c r="AL1261" s="12"/>
      <c r="AM1261" s="12"/>
      <c r="AN1261" s="12"/>
      <c r="AO1261" s="12"/>
      <c r="AP1261" s="12"/>
      <c r="AQ1261" s="12"/>
      <c r="AR1261" s="12"/>
      <c r="AS1261" s="12"/>
      <c r="AT1261" s="12"/>
      <c r="AU1261" s="12"/>
      <c r="AV1261" s="12"/>
      <c r="AW1261" s="12"/>
      <c r="AX1261" s="12"/>
      <c r="AY1261" s="12"/>
      <c r="AZ1261" s="12"/>
      <c r="BA1261" s="12"/>
    </row>
    <row r="1262" spans="12:53" x14ac:dyDescent="0.25">
      <c r="L1262" s="135"/>
      <c r="M1262" s="135"/>
      <c r="N1262" s="135"/>
      <c r="O1262" s="135"/>
      <c r="P1262" s="135"/>
      <c r="Q1262" s="135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12"/>
      <c r="AL1262" s="12"/>
      <c r="AM1262" s="12"/>
      <c r="AN1262" s="12"/>
      <c r="AO1262" s="12"/>
      <c r="AP1262" s="12"/>
      <c r="AQ1262" s="12"/>
      <c r="AR1262" s="12"/>
      <c r="AS1262" s="12"/>
      <c r="AT1262" s="12"/>
      <c r="AU1262" s="12"/>
      <c r="AV1262" s="12"/>
      <c r="AW1262" s="12"/>
      <c r="AX1262" s="12"/>
      <c r="AY1262" s="12"/>
      <c r="AZ1262" s="12"/>
      <c r="BA1262" s="12"/>
    </row>
    <row r="1263" spans="12:53" x14ac:dyDescent="0.25">
      <c r="L1263" s="135"/>
      <c r="M1263" s="135"/>
      <c r="N1263" s="135"/>
      <c r="O1263" s="135"/>
      <c r="P1263" s="135"/>
      <c r="Q1263" s="135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2"/>
      <c r="AK1263" s="12"/>
      <c r="AL1263" s="12"/>
      <c r="AM1263" s="12"/>
      <c r="AN1263" s="12"/>
      <c r="AO1263" s="12"/>
      <c r="AP1263" s="12"/>
      <c r="AQ1263" s="12"/>
      <c r="AR1263" s="12"/>
      <c r="AS1263" s="12"/>
      <c r="AT1263" s="12"/>
      <c r="AU1263" s="12"/>
      <c r="AV1263" s="12"/>
      <c r="AW1263" s="12"/>
      <c r="AX1263" s="12"/>
      <c r="AY1263" s="12"/>
      <c r="AZ1263" s="12"/>
      <c r="BA1263" s="12"/>
    </row>
    <row r="1264" spans="12:53" x14ac:dyDescent="0.25">
      <c r="L1264" s="135"/>
      <c r="M1264" s="135"/>
      <c r="N1264" s="135"/>
      <c r="O1264" s="135"/>
      <c r="P1264" s="135"/>
      <c r="Q1264" s="135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2"/>
      <c r="AK1264" s="12"/>
      <c r="AL1264" s="12"/>
      <c r="AM1264" s="12"/>
      <c r="AN1264" s="12"/>
      <c r="AO1264" s="12"/>
      <c r="AP1264" s="12"/>
      <c r="AQ1264" s="12"/>
      <c r="AR1264" s="12"/>
      <c r="AS1264" s="12"/>
      <c r="AT1264" s="12"/>
      <c r="AU1264" s="12"/>
      <c r="AV1264" s="12"/>
      <c r="AW1264" s="12"/>
      <c r="AX1264" s="12"/>
      <c r="AY1264" s="12"/>
      <c r="AZ1264" s="12"/>
      <c r="BA1264" s="12"/>
    </row>
    <row r="1265" spans="12:53" x14ac:dyDescent="0.25">
      <c r="L1265" s="135"/>
      <c r="M1265" s="135"/>
      <c r="N1265" s="135"/>
      <c r="O1265" s="135"/>
      <c r="P1265" s="135"/>
      <c r="Q1265" s="135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  <c r="AQ1265" s="12"/>
      <c r="AR1265" s="12"/>
      <c r="AS1265" s="12"/>
      <c r="AT1265" s="12"/>
      <c r="AU1265" s="12"/>
      <c r="AV1265" s="12"/>
      <c r="AW1265" s="12"/>
      <c r="AX1265" s="12"/>
      <c r="AY1265" s="12"/>
      <c r="AZ1265" s="12"/>
      <c r="BA1265" s="12"/>
    </row>
    <row r="1266" spans="12:53" x14ac:dyDescent="0.25">
      <c r="L1266" s="135"/>
      <c r="M1266" s="135"/>
      <c r="N1266" s="135"/>
      <c r="O1266" s="135"/>
      <c r="P1266" s="135"/>
      <c r="Q1266" s="135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  <c r="AK1266" s="12"/>
      <c r="AL1266" s="12"/>
      <c r="AM1266" s="12"/>
      <c r="AN1266" s="12"/>
      <c r="AO1266" s="12"/>
      <c r="AP1266" s="12"/>
      <c r="AQ1266" s="12"/>
      <c r="AR1266" s="12"/>
      <c r="AS1266" s="12"/>
      <c r="AT1266" s="12"/>
      <c r="AU1266" s="12"/>
      <c r="AV1266" s="12"/>
      <c r="AW1266" s="12"/>
      <c r="AX1266" s="12"/>
      <c r="AY1266" s="12"/>
      <c r="AZ1266" s="12"/>
      <c r="BA1266" s="12"/>
    </row>
    <row r="1267" spans="12:53" x14ac:dyDescent="0.25">
      <c r="L1267" s="135"/>
      <c r="M1267" s="135"/>
      <c r="N1267" s="135"/>
      <c r="O1267" s="135"/>
      <c r="P1267" s="135"/>
      <c r="Q1267" s="135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12"/>
      <c r="AL1267" s="12"/>
      <c r="AM1267" s="12"/>
      <c r="AN1267" s="12"/>
      <c r="AO1267" s="12"/>
      <c r="AP1267" s="12"/>
      <c r="AQ1267" s="12"/>
      <c r="AR1267" s="12"/>
      <c r="AS1267" s="12"/>
      <c r="AT1267" s="12"/>
      <c r="AU1267" s="12"/>
      <c r="AV1267" s="12"/>
      <c r="AW1267" s="12"/>
      <c r="AX1267" s="12"/>
      <c r="AY1267" s="12"/>
      <c r="AZ1267" s="12"/>
      <c r="BA1267" s="12"/>
    </row>
    <row r="1268" spans="12:53" x14ac:dyDescent="0.25">
      <c r="L1268" s="135"/>
      <c r="M1268" s="135"/>
      <c r="N1268" s="135"/>
      <c r="O1268" s="135"/>
      <c r="P1268" s="135"/>
      <c r="Q1268" s="135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2"/>
      <c r="AN1268" s="12"/>
      <c r="AO1268" s="12"/>
      <c r="AP1268" s="12"/>
      <c r="AQ1268" s="12"/>
      <c r="AR1268" s="12"/>
      <c r="AS1268" s="12"/>
      <c r="AT1268" s="12"/>
      <c r="AU1268" s="12"/>
      <c r="AV1268" s="12"/>
      <c r="AW1268" s="12"/>
      <c r="AX1268" s="12"/>
      <c r="AY1268" s="12"/>
      <c r="AZ1268" s="12"/>
      <c r="BA1268" s="12"/>
    </row>
    <row r="1269" spans="12:53" x14ac:dyDescent="0.25">
      <c r="L1269" s="135"/>
      <c r="M1269" s="135"/>
      <c r="N1269" s="135"/>
      <c r="O1269" s="135"/>
      <c r="P1269" s="135"/>
      <c r="Q1269" s="135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  <c r="AK1269" s="12"/>
      <c r="AL1269" s="12"/>
      <c r="AM1269" s="12"/>
      <c r="AN1269" s="12"/>
      <c r="AO1269" s="12"/>
      <c r="AP1269" s="12"/>
      <c r="AQ1269" s="12"/>
      <c r="AR1269" s="12"/>
      <c r="AS1269" s="12"/>
      <c r="AT1269" s="12"/>
      <c r="AU1269" s="12"/>
      <c r="AV1269" s="12"/>
      <c r="AW1269" s="12"/>
      <c r="AX1269" s="12"/>
      <c r="AY1269" s="12"/>
      <c r="AZ1269" s="12"/>
      <c r="BA1269" s="12"/>
    </row>
    <row r="1270" spans="12:53" x14ac:dyDescent="0.25">
      <c r="L1270" s="135"/>
      <c r="M1270" s="135"/>
      <c r="N1270" s="135"/>
      <c r="O1270" s="135"/>
      <c r="P1270" s="135"/>
      <c r="Q1270" s="135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2"/>
      <c r="AK1270" s="12"/>
      <c r="AL1270" s="12"/>
      <c r="AM1270" s="12"/>
      <c r="AN1270" s="12"/>
      <c r="AO1270" s="12"/>
      <c r="AP1270" s="12"/>
      <c r="AQ1270" s="12"/>
      <c r="AR1270" s="12"/>
      <c r="AS1270" s="12"/>
      <c r="AT1270" s="12"/>
      <c r="AU1270" s="12"/>
      <c r="AV1270" s="12"/>
      <c r="AW1270" s="12"/>
      <c r="AX1270" s="12"/>
      <c r="AY1270" s="12"/>
      <c r="AZ1270" s="12"/>
      <c r="BA1270" s="12"/>
    </row>
    <row r="1271" spans="12:53" x14ac:dyDescent="0.25">
      <c r="L1271" s="135"/>
      <c r="M1271" s="135"/>
      <c r="N1271" s="135"/>
      <c r="O1271" s="135"/>
      <c r="P1271" s="135"/>
      <c r="Q1271" s="135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12"/>
      <c r="AL1271" s="12"/>
      <c r="AM1271" s="12"/>
      <c r="AN1271" s="12"/>
      <c r="AO1271" s="12"/>
      <c r="AP1271" s="12"/>
      <c r="AQ1271" s="12"/>
      <c r="AR1271" s="12"/>
      <c r="AS1271" s="12"/>
      <c r="AT1271" s="12"/>
      <c r="AU1271" s="12"/>
      <c r="AV1271" s="12"/>
      <c r="AW1271" s="12"/>
      <c r="AX1271" s="12"/>
      <c r="AY1271" s="12"/>
      <c r="AZ1271" s="12"/>
      <c r="BA1271" s="12"/>
    </row>
    <row r="1272" spans="12:53" x14ac:dyDescent="0.25">
      <c r="L1272" s="135"/>
      <c r="M1272" s="135"/>
      <c r="N1272" s="135"/>
      <c r="O1272" s="135"/>
      <c r="P1272" s="135"/>
      <c r="Q1272" s="135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2"/>
      <c r="AK1272" s="12"/>
      <c r="AL1272" s="12"/>
      <c r="AM1272" s="12"/>
      <c r="AN1272" s="12"/>
      <c r="AO1272" s="12"/>
      <c r="AP1272" s="12"/>
      <c r="AQ1272" s="12"/>
      <c r="AR1272" s="12"/>
      <c r="AS1272" s="12"/>
      <c r="AT1272" s="12"/>
      <c r="AU1272" s="12"/>
      <c r="AV1272" s="12"/>
      <c r="AW1272" s="12"/>
      <c r="AX1272" s="12"/>
      <c r="AY1272" s="12"/>
      <c r="AZ1272" s="12"/>
      <c r="BA1272" s="12"/>
    </row>
    <row r="1273" spans="12:53" x14ac:dyDescent="0.25">
      <c r="L1273" s="135"/>
      <c r="M1273" s="135"/>
      <c r="N1273" s="135"/>
      <c r="O1273" s="135"/>
      <c r="P1273" s="135"/>
      <c r="Q1273" s="135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2"/>
      <c r="AK1273" s="12"/>
      <c r="AL1273" s="12"/>
      <c r="AM1273" s="12"/>
      <c r="AN1273" s="12"/>
      <c r="AO1273" s="12"/>
      <c r="AP1273" s="12"/>
      <c r="AQ1273" s="12"/>
      <c r="AR1273" s="12"/>
      <c r="AS1273" s="12"/>
      <c r="AT1273" s="12"/>
      <c r="AU1273" s="12"/>
      <c r="AV1273" s="12"/>
      <c r="AW1273" s="12"/>
      <c r="AX1273" s="12"/>
      <c r="AY1273" s="12"/>
      <c r="AZ1273" s="12"/>
      <c r="BA1273" s="12"/>
    </row>
    <row r="1274" spans="12:53" x14ac:dyDescent="0.25">
      <c r="L1274" s="135"/>
      <c r="M1274" s="135"/>
      <c r="N1274" s="135"/>
      <c r="O1274" s="135"/>
      <c r="P1274" s="135"/>
      <c r="Q1274" s="135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12"/>
      <c r="AL1274" s="12"/>
      <c r="AM1274" s="12"/>
      <c r="AN1274" s="12"/>
      <c r="AO1274" s="12"/>
      <c r="AP1274" s="12"/>
      <c r="AQ1274" s="12"/>
      <c r="AR1274" s="12"/>
      <c r="AS1274" s="12"/>
      <c r="AT1274" s="12"/>
      <c r="AU1274" s="12"/>
      <c r="AV1274" s="12"/>
      <c r="AW1274" s="12"/>
      <c r="AX1274" s="12"/>
      <c r="AY1274" s="12"/>
      <c r="AZ1274" s="12"/>
      <c r="BA1274" s="12"/>
    </row>
    <row r="1275" spans="12:53" x14ac:dyDescent="0.25">
      <c r="L1275" s="135"/>
      <c r="M1275" s="135"/>
      <c r="N1275" s="135"/>
      <c r="O1275" s="135"/>
      <c r="P1275" s="135"/>
      <c r="Q1275" s="135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2"/>
      <c r="AK1275" s="12"/>
      <c r="AL1275" s="12"/>
      <c r="AM1275" s="12"/>
      <c r="AN1275" s="12"/>
      <c r="AO1275" s="12"/>
      <c r="AP1275" s="12"/>
      <c r="AQ1275" s="12"/>
      <c r="AR1275" s="12"/>
      <c r="AS1275" s="12"/>
      <c r="AT1275" s="12"/>
      <c r="AU1275" s="12"/>
      <c r="AV1275" s="12"/>
      <c r="AW1275" s="12"/>
      <c r="AX1275" s="12"/>
      <c r="AY1275" s="12"/>
      <c r="AZ1275" s="12"/>
      <c r="BA1275" s="12"/>
    </row>
    <row r="1276" spans="12:53" x14ac:dyDescent="0.25">
      <c r="L1276" s="135"/>
      <c r="M1276" s="135"/>
      <c r="N1276" s="135"/>
      <c r="O1276" s="135"/>
      <c r="P1276" s="135"/>
      <c r="Q1276" s="135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2"/>
      <c r="AK1276" s="12"/>
      <c r="AL1276" s="12"/>
      <c r="AM1276" s="12"/>
      <c r="AN1276" s="12"/>
      <c r="AO1276" s="12"/>
      <c r="AP1276" s="12"/>
      <c r="AQ1276" s="12"/>
      <c r="AR1276" s="12"/>
      <c r="AS1276" s="12"/>
      <c r="AT1276" s="12"/>
      <c r="AU1276" s="12"/>
      <c r="AV1276" s="12"/>
      <c r="AW1276" s="12"/>
      <c r="AX1276" s="12"/>
      <c r="AY1276" s="12"/>
      <c r="AZ1276" s="12"/>
      <c r="BA1276" s="12"/>
    </row>
    <row r="1277" spans="12:53" x14ac:dyDescent="0.25">
      <c r="L1277" s="135"/>
      <c r="M1277" s="135"/>
      <c r="N1277" s="135"/>
      <c r="O1277" s="135"/>
      <c r="P1277" s="135"/>
      <c r="Q1277" s="135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 s="12"/>
      <c r="AN1277" s="12"/>
      <c r="AO1277" s="12"/>
      <c r="AP1277" s="12"/>
      <c r="AQ1277" s="12"/>
      <c r="AR1277" s="12"/>
      <c r="AS1277" s="12"/>
      <c r="AT1277" s="12"/>
      <c r="AU1277" s="12"/>
      <c r="AV1277" s="12"/>
      <c r="AW1277" s="12"/>
      <c r="AX1277" s="12"/>
      <c r="AY1277" s="12"/>
      <c r="AZ1277" s="12"/>
      <c r="BA1277" s="12"/>
    </row>
    <row r="1278" spans="12:53" x14ac:dyDescent="0.25">
      <c r="L1278" s="135"/>
      <c r="M1278" s="135"/>
      <c r="N1278" s="135"/>
      <c r="O1278" s="135"/>
      <c r="P1278" s="135"/>
      <c r="Q1278" s="135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2"/>
      <c r="AK1278" s="12"/>
      <c r="AL1278" s="12"/>
      <c r="AM1278" s="12"/>
      <c r="AN1278" s="12"/>
      <c r="AO1278" s="12"/>
      <c r="AP1278" s="12"/>
      <c r="AQ1278" s="12"/>
      <c r="AR1278" s="12"/>
      <c r="AS1278" s="12"/>
      <c r="AT1278" s="12"/>
      <c r="AU1278" s="12"/>
      <c r="AV1278" s="12"/>
      <c r="AW1278" s="12"/>
      <c r="AX1278" s="12"/>
      <c r="AY1278" s="12"/>
      <c r="AZ1278" s="12"/>
      <c r="BA1278" s="12"/>
    </row>
    <row r="1279" spans="12:53" x14ac:dyDescent="0.25">
      <c r="L1279" s="135"/>
      <c r="M1279" s="135"/>
      <c r="N1279" s="135"/>
      <c r="O1279" s="135"/>
      <c r="P1279" s="135"/>
      <c r="Q1279" s="135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  <c r="AK1279" s="12"/>
      <c r="AL1279" s="12"/>
      <c r="AM1279" s="12"/>
      <c r="AN1279" s="12"/>
      <c r="AO1279" s="12"/>
      <c r="AP1279" s="12"/>
      <c r="AQ1279" s="12"/>
      <c r="AR1279" s="12"/>
      <c r="AS1279" s="12"/>
      <c r="AT1279" s="12"/>
      <c r="AU1279" s="12"/>
      <c r="AV1279" s="12"/>
      <c r="AW1279" s="12"/>
      <c r="AX1279" s="12"/>
      <c r="AY1279" s="12"/>
      <c r="AZ1279" s="12"/>
      <c r="BA1279" s="12"/>
    </row>
    <row r="1280" spans="12:53" x14ac:dyDescent="0.25">
      <c r="L1280" s="135"/>
      <c r="M1280" s="135"/>
      <c r="N1280" s="135"/>
      <c r="O1280" s="135"/>
      <c r="P1280" s="135"/>
      <c r="Q1280" s="135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  <c r="AN1280" s="12"/>
      <c r="AO1280" s="12"/>
      <c r="AP1280" s="12"/>
      <c r="AQ1280" s="12"/>
      <c r="AR1280" s="12"/>
      <c r="AS1280" s="12"/>
      <c r="AT1280" s="12"/>
      <c r="AU1280" s="12"/>
      <c r="AV1280" s="12"/>
      <c r="AW1280" s="12"/>
      <c r="AX1280" s="12"/>
      <c r="AY1280" s="12"/>
      <c r="AZ1280" s="12"/>
      <c r="BA1280" s="12"/>
    </row>
    <row r="1281" spans="12:53" x14ac:dyDescent="0.25">
      <c r="L1281" s="135"/>
      <c r="M1281" s="135"/>
      <c r="N1281" s="135"/>
      <c r="O1281" s="135"/>
      <c r="P1281" s="135"/>
      <c r="Q1281" s="135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  <c r="AK1281" s="12"/>
      <c r="AL1281" s="12"/>
      <c r="AM1281" s="12"/>
      <c r="AN1281" s="12"/>
      <c r="AO1281" s="12"/>
      <c r="AP1281" s="12"/>
      <c r="AQ1281" s="12"/>
      <c r="AR1281" s="12"/>
      <c r="AS1281" s="12"/>
      <c r="AT1281" s="12"/>
      <c r="AU1281" s="12"/>
      <c r="AV1281" s="12"/>
      <c r="AW1281" s="12"/>
      <c r="AX1281" s="12"/>
      <c r="AY1281" s="12"/>
      <c r="AZ1281" s="12"/>
      <c r="BA1281" s="12"/>
    </row>
    <row r="1282" spans="12:53" x14ac:dyDescent="0.25">
      <c r="L1282" s="135"/>
      <c r="M1282" s="135"/>
      <c r="N1282" s="135"/>
      <c r="O1282" s="135"/>
      <c r="P1282" s="135"/>
      <c r="Q1282" s="135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2"/>
      <c r="AK1282" s="12"/>
      <c r="AL1282" s="12"/>
      <c r="AM1282" s="12"/>
      <c r="AN1282" s="12"/>
      <c r="AO1282" s="12"/>
      <c r="AP1282" s="12"/>
      <c r="AQ1282" s="12"/>
      <c r="AR1282" s="12"/>
      <c r="AS1282" s="12"/>
      <c r="AT1282" s="12"/>
      <c r="AU1282" s="12"/>
      <c r="AV1282" s="12"/>
      <c r="AW1282" s="12"/>
      <c r="AX1282" s="12"/>
      <c r="AY1282" s="12"/>
      <c r="AZ1282" s="12"/>
      <c r="BA1282" s="12"/>
    </row>
    <row r="1283" spans="12:53" x14ac:dyDescent="0.25">
      <c r="L1283" s="135"/>
      <c r="M1283" s="135"/>
      <c r="N1283" s="135"/>
      <c r="O1283" s="135"/>
      <c r="P1283" s="135"/>
      <c r="Q1283" s="135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2"/>
      <c r="AK1283" s="12"/>
      <c r="AL1283" s="12"/>
      <c r="AM1283" s="12"/>
      <c r="AN1283" s="12"/>
      <c r="AO1283" s="12"/>
      <c r="AP1283" s="12"/>
      <c r="AQ1283" s="12"/>
      <c r="AR1283" s="12"/>
      <c r="AS1283" s="12"/>
      <c r="AT1283" s="12"/>
      <c r="AU1283" s="12"/>
      <c r="AV1283" s="12"/>
      <c r="AW1283" s="12"/>
      <c r="AX1283" s="12"/>
      <c r="AY1283" s="12"/>
      <c r="AZ1283" s="12"/>
      <c r="BA1283" s="12"/>
    </row>
    <row r="1284" spans="12:53" x14ac:dyDescent="0.25">
      <c r="L1284" s="135"/>
      <c r="M1284" s="135"/>
      <c r="N1284" s="135"/>
      <c r="O1284" s="135"/>
      <c r="P1284" s="135"/>
      <c r="Q1284" s="135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  <c r="AK1284" s="12"/>
      <c r="AL1284" s="12"/>
      <c r="AM1284" s="12"/>
      <c r="AN1284" s="12"/>
      <c r="AO1284" s="12"/>
      <c r="AP1284" s="12"/>
      <c r="AQ1284" s="12"/>
      <c r="AR1284" s="12"/>
      <c r="AS1284" s="12"/>
      <c r="AT1284" s="12"/>
      <c r="AU1284" s="12"/>
      <c r="AV1284" s="12"/>
      <c r="AW1284" s="12"/>
      <c r="AX1284" s="12"/>
      <c r="AY1284" s="12"/>
      <c r="AZ1284" s="12"/>
      <c r="BA1284" s="12"/>
    </row>
    <row r="1285" spans="12:53" x14ac:dyDescent="0.25">
      <c r="L1285" s="135"/>
      <c r="M1285" s="135"/>
      <c r="N1285" s="135"/>
      <c r="O1285" s="135"/>
      <c r="P1285" s="135"/>
      <c r="Q1285" s="135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/>
      <c r="AK1285" s="12"/>
      <c r="AL1285" s="12"/>
      <c r="AM1285" s="12"/>
      <c r="AN1285" s="12"/>
      <c r="AO1285" s="12"/>
      <c r="AP1285" s="12"/>
      <c r="AQ1285" s="12"/>
      <c r="AR1285" s="12"/>
      <c r="AS1285" s="12"/>
      <c r="AT1285" s="12"/>
      <c r="AU1285" s="12"/>
      <c r="AV1285" s="12"/>
      <c r="AW1285" s="12"/>
      <c r="AX1285" s="12"/>
      <c r="AY1285" s="12"/>
      <c r="AZ1285" s="12"/>
      <c r="BA1285" s="12"/>
    </row>
    <row r="1286" spans="12:53" x14ac:dyDescent="0.25">
      <c r="L1286" s="135"/>
      <c r="M1286" s="135"/>
      <c r="N1286" s="135"/>
      <c r="O1286" s="135"/>
      <c r="P1286" s="135"/>
      <c r="Q1286" s="135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  <c r="AK1286" s="12"/>
      <c r="AL1286" s="12"/>
      <c r="AM1286" s="12"/>
      <c r="AN1286" s="12"/>
      <c r="AO1286" s="12"/>
      <c r="AP1286" s="12"/>
      <c r="AQ1286" s="12"/>
      <c r="AR1286" s="12"/>
      <c r="AS1286" s="12"/>
      <c r="AT1286" s="12"/>
      <c r="AU1286" s="12"/>
      <c r="AV1286" s="12"/>
      <c r="AW1286" s="12"/>
      <c r="AX1286" s="12"/>
      <c r="AY1286" s="12"/>
      <c r="AZ1286" s="12"/>
      <c r="BA1286" s="12"/>
    </row>
    <row r="1287" spans="12:53" x14ac:dyDescent="0.25">
      <c r="L1287" s="135"/>
      <c r="M1287" s="135"/>
      <c r="N1287" s="135"/>
      <c r="O1287" s="135"/>
      <c r="P1287" s="135"/>
      <c r="Q1287" s="135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2"/>
      <c r="AK1287" s="12"/>
      <c r="AL1287" s="12"/>
      <c r="AM1287" s="12"/>
      <c r="AN1287" s="12"/>
      <c r="AO1287" s="12"/>
      <c r="AP1287" s="12"/>
      <c r="AQ1287" s="12"/>
      <c r="AR1287" s="12"/>
      <c r="AS1287" s="12"/>
      <c r="AT1287" s="12"/>
      <c r="AU1287" s="12"/>
      <c r="AV1287" s="12"/>
      <c r="AW1287" s="12"/>
      <c r="AX1287" s="12"/>
      <c r="AY1287" s="12"/>
      <c r="AZ1287" s="12"/>
      <c r="BA1287" s="12"/>
    </row>
    <row r="1288" spans="12:53" x14ac:dyDescent="0.25">
      <c r="L1288" s="135"/>
      <c r="M1288" s="135"/>
      <c r="N1288" s="135"/>
      <c r="O1288" s="135"/>
      <c r="P1288" s="135"/>
      <c r="Q1288" s="135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2"/>
      <c r="AK1288" s="12"/>
      <c r="AL1288" s="12"/>
      <c r="AM1288" s="12"/>
      <c r="AN1288" s="12"/>
      <c r="AO1288" s="12"/>
      <c r="AP1288" s="12"/>
      <c r="AQ1288" s="12"/>
      <c r="AR1288" s="12"/>
      <c r="AS1288" s="12"/>
      <c r="AT1288" s="12"/>
      <c r="AU1288" s="12"/>
      <c r="AV1288" s="12"/>
      <c r="AW1288" s="12"/>
      <c r="AX1288" s="12"/>
      <c r="AY1288" s="12"/>
      <c r="AZ1288" s="12"/>
      <c r="BA1288" s="12"/>
    </row>
    <row r="1289" spans="12:53" x14ac:dyDescent="0.25">
      <c r="L1289" s="135"/>
      <c r="M1289" s="135"/>
      <c r="N1289" s="135"/>
      <c r="O1289" s="135"/>
      <c r="P1289" s="135"/>
      <c r="Q1289" s="135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  <c r="AK1289" s="12"/>
      <c r="AL1289" s="12"/>
      <c r="AM1289" s="12"/>
      <c r="AN1289" s="12"/>
      <c r="AO1289" s="12"/>
      <c r="AP1289" s="12"/>
      <c r="AQ1289" s="12"/>
      <c r="AR1289" s="12"/>
      <c r="AS1289" s="12"/>
      <c r="AT1289" s="12"/>
      <c r="AU1289" s="12"/>
      <c r="AV1289" s="12"/>
      <c r="AW1289" s="12"/>
      <c r="AX1289" s="12"/>
      <c r="AY1289" s="12"/>
      <c r="AZ1289" s="12"/>
      <c r="BA1289" s="12"/>
    </row>
    <row r="1290" spans="12:53" x14ac:dyDescent="0.25">
      <c r="L1290" s="135"/>
      <c r="M1290" s="135"/>
      <c r="N1290" s="135"/>
      <c r="O1290" s="135"/>
      <c r="P1290" s="135"/>
      <c r="Q1290" s="135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2"/>
      <c r="AK1290" s="12"/>
      <c r="AL1290" s="12"/>
      <c r="AM1290" s="12"/>
      <c r="AN1290" s="12"/>
      <c r="AO1290" s="12"/>
      <c r="AP1290" s="12"/>
      <c r="AQ1290" s="12"/>
      <c r="AR1290" s="12"/>
      <c r="AS1290" s="12"/>
      <c r="AT1290" s="12"/>
      <c r="AU1290" s="12"/>
      <c r="AV1290" s="12"/>
      <c r="AW1290" s="12"/>
      <c r="AX1290" s="12"/>
      <c r="AY1290" s="12"/>
      <c r="AZ1290" s="12"/>
      <c r="BA1290" s="12"/>
    </row>
    <row r="1291" spans="12:53" x14ac:dyDescent="0.25">
      <c r="L1291" s="135"/>
      <c r="M1291" s="135"/>
      <c r="N1291" s="135"/>
      <c r="O1291" s="135"/>
      <c r="P1291" s="135"/>
      <c r="Q1291" s="135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  <c r="AK1291" s="12"/>
      <c r="AL1291" s="12"/>
      <c r="AM1291" s="12"/>
      <c r="AN1291" s="12"/>
      <c r="AO1291" s="12"/>
      <c r="AP1291" s="12"/>
      <c r="AQ1291" s="12"/>
      <c r="AR1291" s="12"/>
      <c r="AS1291" s="12"/>
      <c r="AT1291" s="12"/>
      <c r="AU1291" s="12"/>
      <c r="AV1291" s="12"/>
      <c r="AW1291" s="12"/>
      <c r="AX1291" s="12"/>
      <c r="AY1291" s="12"/>
      <c r="AZ1291" s="12"/>
      <c r="BA1291" s="12"/>
    </row>
    <row r="1292" spans="12:53" x14ac:dyDescent="0.25">
      <c r="L1292" s="135"/>
      <c r="M1292" s="135"/>
      <c r="N1292" s="135"/>
      <c r="O1292" s="135"/>
      <c r="P1292" s="135"/>
      <c r="Q1292" s="135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2"/>
      <c r="AN1292" s="12"/>
      <c r="AO1292" s="12"/>
      <c r="AP1292" s="12"/>
      <c r="AQ1292" s="12"/>
      <c r="AR1292" s="12"/>
      <c r="AS1292" s="12"/>
      <c r="AT1292" s="12"/>
      <c r="AU1292" s="12"/>
      <c r="AV1292" s="12"/>
      <c r="AW1292" s="12"/>
      <c r="AX1292" s="12"/>
      <c r="AY1292" s="12"/>
      <c r="AZ1292" s="12"/>
      <c r="BA1292" s="12"/>
    </row>
    <row r="1293" spans="12:53" x14ac:dyDescent="0.25">
      <c r="L1293" s="135"/>
      <c r="M1293" s="135"/>
      <c r="N1293" s="135"/>
      <c r="O1293" s="135"/>
      <c r="P1293" s="135"/>
      <c r="Q1293" s="135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  <c r="AK1293" s="12"/>
      <c r="AL1293" s="12"/>
      <c r="AM1293" s="12"/>
      <c r="AN1293" s="12"/>
      <c r="AO1293" s="12"/>
      <c r="AP1293" s="12"/>
      <c r="AQ1293" s="12"/>
      <c r="AR1293" s="12"/>
      <c r="AS1293" s="12"/>
      <c r="AT1293" s="12"/>
      <c r="AU1293" s="12"/>
      <c r="AV1293" s="12"/>
      <c r="AW1293" s="12"/>
      <c r="AX1293" s="12"/>
      <c r="AY1293" s="12"/>
      <c r="AZ1293" s="12"/>
      <c r="BA1293" s="12"/>
    </row>
    <row r="1294" spans="12:53" x14ac:dyDescent="0.25">
      <c r="L1294" s="135"/>
      <c r="M1294" s="135"/>
      <c r="N1294" s="135"/>
      <c r="O1294" s="135"/>
      <c r="P1294" s="135"/>
      <c r="Q1294" s="135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2"/>
      <c r="AK1294" s="12"/>
      <c r="AL1294" s="12"/>
      <c r="AM1294" s="12"/>
      <c r="AN1294" s="12"/>
      <c r="AO1294" s="12"/>
      <c r="AP1294" s="12"/>
      <c r="AQ1294" s="12"/>
      <c r="AR1294" s="12"/>
      <c r="AS1294" s="12"/>
      <c r="AT1294" s="12"/>
      <c r="AU1294" s="12"/>
      <c r="AV1294" s="12"/>
      <c r="AW1294" s="12"/>
      <c r="AX1294" s="12"/>
      <c r="AY1294" s="12"/>
      <c r="AZ1294" s="12"/>
      <c r="BA1294" s="12"/>
    </row>
    <row r="1295" spans="12:53" x14ac:dyDescent="0.25">
      <c r="L1295" s="135"/>
      <c r="M1295" s="135"/>
      <c r="N1295" s="135"/>
      <c r="O1295" s="135"/>
      <c r="P1295" s="135"/>
      <c r="Q1295" s="135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  <c r="AK1295" s="12"/>
      <c r="AL1295" s="12"/>
      <c r="AM1295" s="12"/>
      <c r="AN1295" s="12"/>
      <c r="AO1295" s="12"/>
      <c r="AP1295" s="12"/>
      <c r="AQ1295" s="12"/>
      <c r="AR1295" s="12"/>
      <c r="AS1295" s="12"/>
      <c r="AT1295" s="12"/>
      <c r="AU1295" s="12"/>
      <c r="AV1295" s="12"/>
      <c r="AW1295" s="12"/>
      <c r="AX1295" s="12"/>
      <c r="AY1295" s="12"/>
      <c r="AZ1295" s="12"/>
      <c r="BA1295" s="12"/>
    </row>
    <row r="1296" spans="12:53" x14ac:dyDescent="0.25">
      <c r="L1296" s="135"/>
      <c r="M1296" s="135"/>
      <c r="N1296" s="135"/>
      <c r="O1296" s="135"/>
      <c r="P1296" s="135"/>
      <c r="Q1296" s="135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2"/>
      <c r="AK1296" s="12"/>
      <c r="AL1296" s="12"/>
      <c r="AM1296" s="12"/>
      <c r="AN1296" s="12"/>
      <c r="AO1296" s="12"/>
      <c r="AP1296" s="12"/>
      <c r="AQ1296" s="12"/>
      <c r="AR1296" s="12"/>
      <c r="AS1296" s="12"/>
      <c r="AT1296" s="12"/>
      <c r="AU1296" s="12"/>
      <c r="AV1296" s="12"/>
      <c r="AW1296" s="12"/>
      <c r="AX1296" s="12"/>
      <c r="AY1296" s="12"/>
      <c r="AZ1296" s="12"/>
      <c r="BA1296" s="12"/>
    </row>
    <row r="1297" spans="12:53" x14ac:dyDescent="0.25">
      <c r="L1297" s="135"/>
      <c r="M1297" s="135"/>
      <c r="N1297" s="135"/>
      <c r="O1297" s="135"/>
      <c r="P1297" s="135"/>
      <c r="Q1297" s="135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  <c r="AK1297" s="12"/>
      <c r="AL1297" s="12"/>
      <c r="AM1297" s="12"/>
      <c r="AN1297" s="12"/>
      <c r="AO1297" s="12"/>
      <c r="AP1297" s="12"/>
      <c r="AQ1297" s="12"/>
      <c r="AR1297" s="12"/>
      <c r="AS1297" s="12"/>
      <c r="AT1297" s="12"/>
      <c r="AU1297" s="12"/>
      <c r="AV1297" s="12"/>
      <c r="AW1297" s="12"/>
      <c r="AX1297" s="12"/>
      <c r="AY1297" s="12"/>
      <c r="AZ1297" s="12"/>
      <c r="BA1297" s="12"/>
    </row>
    <row r="1298" spans="12:53" x14ac:dyDescent="0.25">
      <c r="L1298" s="135"/>
      <c r="M1298" s="135"/>
      <c r="N1298" s="135"/>
      <c r="O1298" s="135"/>
      <c r="P1298" s="135"/>
      <c r="Q1298" s="135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12"/>
      <c r="AL1298" s="12"/>
      <c r="AM1298" s="12"/>
      <c r="AN1298" s="12"/>
      <c r="AO1298" s="12"/>
      <c r="AP1298" s="12"/>
      <c r="AQ1298" s="12"/>
      <c r="AR1298" s="12"/>
      <c r="AS1298" s="12"/>
      <c r="AT1298" s="12"/>
      <c r="AU1298" s="12"/>
      <c r="AV1298" s="12"/>
      <c r="AW1298" s="12"/>
      <c r="AX1298" s="12"/>
      <c r="AY1298" s="12"/>
      <c r="AZ1298" s="12"/>
      <c r="BA1298" s="12"/>
    </row>
    <row r="1299" spans="12:53" x14ac:dyDescent="0.25">
      <c r="L1299" s="135"/>
      <c r="M1299" s="135"/>
      <c r="N1299" s="135"/>
      <c r="O1299" s="135"/>
      <c r="P1299" s="135"/>
      <c r="Q1299" s="135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  <c r="AK1299" s="12"/>
      <c r="AL1299" s="12"/>
      <c r="AM1299" s="12"/>
      <c r="AN1299" s="12"/>
      <c r="AO1299" s="12"/>
      <c r="AP1299" s="12"/>
      <c r="AQ1299" s="12"/>
      <c r="AR1299" s="12"/>
      <c r="AS1299" s="12"/>
      <c r="AT1299" s="12"/>
      <c r="AU1299" s="12"/>
      <c r="AV1299" s="12"/>
      <c r="AW1299" s="12"/>
      <c r="AX1299" s="12"/>
      <c r="AY1299" s="12"/>
      <c r="AZ1299" s="12"/>
      <c r="BA1299" s="12"/>
    </row>
    <row r="1300" spans="12:53" x14ac:dyDescent="0.25">
      <c r="L1300" s="135"/>
      <c r="M1300" s="135"/>
      <c r="N1300" s="135"/>
      <c r="O1300" s="135"/>
      <c r="P1300" s="135"/>
      <c r="Q1300" s="135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2"/>
      <c r="AK1300" s="12"/>
      <c r="AL1300" s="12"/>
      <c r="AM1300" s="12"/>
      <c r="AN1300" s="12"/>
      <c r="AO1300" s="12"/>
      <c r="AP1300" s="12"/>
      <c r="AQ1300" s="12"/>
      <c r="AR1300" s="12"/>
      <c r="AS1300" s="12"/>
      <c r="AT1300" s="12"/>
      <c r="AU1300" s="12"/>
      <c r="AV1300" s="12"/>
      <c r="AW1300" s="12"/>
      <c r="AX1300" s="12"/>
      <c r="AY1300" s="12"/>
      <c r="AZ1300" s="12"/>
      <c r="BA1300" s="12"/>
    </row>
    <row r="1301" spans="12:53" x14ac:dyDescent="0.25">
      <c r="L1301" s="135"/>
      <c r="M1301" s="135"/>
      <c r="N1301" s="135"/>
      <c r="O1301" s="135"/>
      <c r="P1301" s="135"/>
      <c r="Q1301" s="135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 s="12"/>
      <c r="AN1301" s="12"/>
      <c r="AO1301" s="12"/>
      <c r="AP1301" s="12"/>
      <c r="AQ1301" s="12"/>
      <c r="AR1301" s="12"/>
      <c r="AS1301" s="12"/>
      <c r="AT1301" s="12"/>
      <c r="AU1301" s="12"/>
      <c r="AV1301" s="12"/>
      <c r="AW1301" s="12"/>
      <c r="AX1301" s="12"/>
      <c r="AY1301" s="12"/>
      <c r="AZ1301" s="12"/>
      <c r="BA1301" s="12"/>
    </row>
    <row r="1302" spans="12:53" x14ac:dyDescent="0.25">
      <c r="L1302" s="135"/>
      <c r="M1302" s="135"/>
      <c r="N1302" s="135"/>
      <c r="O1302" s="135"/>
      <c r="P1302" s="135"/>
      <c r="Q1302" s="135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2"/>
      <c r="AK1302" s="12"/>
      <c r="AL1302" s="12"/>
      <c r="AM1302" s="12"/>
      <c r="AN1302" s="12"/>
      <c r="AO1302" s="12"/>
      <c r="AP1302" s="12"/>
      <c r="AQ1302" s="12"/>
      <c r="AR1302" s="12"/>
      <c r="AS1302" s="12"/>
      <c r="AT1302" s="12"/>
      <c r="AU1302" s="12"/>
      <c r="AV1302" s="12"/>
      <c r="AW1302" s="12"/>
      <c r="AX1302" s="12"/>
      <c r="AY1302" s="12"/>
      <c r="AZ1302" s="12"/>
      <c r="BA1302" s="12"/>
    </row>
    <row r="1303" spans="12:53" x14ac:dyDescent="0.25">
      <c r="L1303" s="135"/>
      <c r="M1303" s="135"/>
      <c r="N1303" s="135"/>
      <c r="O1303" s="135"/>
      <c r="P1303" s="135"/>
      <c r="Q1303" s="135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2"/>
      <c r="AK1303" s="12"/>
      <c r="AL1303" s="12"/>
      <c r="AM1303" s="12"/>
      <c r="AN1303" s="12"/>
      <c r="AO1303" s="12"/>
      <c r="AP1303" s="12"/>
      <c r="AQ1303" s="12"/>
      <c r="AR1303" s="12"/>
      <c r="AS1303" s="12"/>
      <c r="AT1303" s="12"/>
      <c r="AU1303" s="12"/>
      <c r="AV1303" s="12"/>
      <c r="AW1303" s="12"/>
      <c r="AX1303" s="12"/>
      <c r="AY1303" s="12"/>
      <c r="AZ1303" s="12"/>
      <c r="BA1303" s="12"/>
    </row>
    <row r="1304" spans="12:53" x14ac:dyDescent="0.25">
      <c r="L1304" s="135"/>
      <c r="M1304" s="135"/>
      <c r="N1304" s="135"/>
      <c r="O1304" s="135"/>
      <c r="P1304" s="135"/>
      <c r="Q1304" s="135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2"/>
      <c r="AK1304" s="12"/>
      <c r="AL1304" s="12"/>
      <c r="AM1304" s="12"/>
      <c r="AN1304" s="12"/>
      <c r="AO1304" s="12"/>
      <c r="AP1304" s="12"/>
      <c r="AQ1304" s="12"/>
      <c r="AR1304" s="12"/>
      <c r="AS1304" s="12"/>
      <c r="AT1304" s="12"/>
      <c r="AU1304" s="12"/>
      <c r="AV1304" s="12"/>
      <c r="AW1304" s="12"/>
      <c r="AX1304" s="12"/>
      <c r="AY1304" s="12"/>
      <c r="AZ1304" s="12"/>
      <c r="BA1304" s="12"/>
    </row>
    <row r="1305" spans="12:53" x14ac:dyDescent="0.25">
      <c r="L1305" s="135"/>
      <c r="M1305" s="135"/>
      <c r="N1305" s="135"/>
      <c r="O1305" s="135"/>
      <c r="P1305" s="135"/>
      <c r="Q1305" s="135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2"/>
      <c r="AK1305" s="12"/>
      <c r="AL1305" s="12"/>
      <c r="AM1305" s="12"/>
      <c r="AN1305" s="12"/>
      <c r="AO1305" s="12"/>
      <c r="AP1305" s="12"/>
      <c r="AQ1305" s="12"/>
      <c r="AR1305" s="12"/>
      <c r="AS1305" s="12"/>
      <c r="AT1305" s="12"/>
      <c r="AU1305" s="12"/>
      <c r="AV1305" s="12"/>
      <c r="AW1305" s="12"/>
      <c r="AX1305" s="12"/>
      <c r="AY1305" s="12"/>
      <c r="AZ1305" s="12"/>
      <c r="BA1305" s="12"/>
    </row>
    <row r="1306" spans="12:53" x14ac:dyDescent="0.25">
      <c r="L1306" s="135"/>
      <c r="M1306" s="135"/>
      <c r="N1306" s="135"/>
      <c r="O1306" s="135"/>
      <c r="P1306" s="135"/>
      <c r="Q1306" s="135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  <c r="AK1306" s="12"/>
      <c r="AL1306" s="12"/>
      <c r="AM1306" s="12"/>
      <c r="AN1306" s="12"/>
      <c r="AO1306" s="12"/>
      <c r="AP1306" s="12"/>
      <c r="AQ1306" s="12"/>
      <c r="AR1306" s="12"/>
      <c r="AS1306" s="12"/>
      <c r="AT1306" s="12"/>
      <c r="AU1306" s="12"/>
      <c r="AV1306" s="12"/>
      <c r="AW1306" s="12"/>
      <c r="AX1306" s="12"/>
      <c r="AY1306" s="12"/>
      <c r="AZ1306" s="12"/>
      <c r="BA1306" s="12"/>
    </row>
    <row r="1307" spans="12:53" x14ac:dyDescent="0.25">
      <c r="L1307" s="135"/>
      <c r="M1307" s="135"/>
      <c r="N1307" s="135"/>
      <c r="O1307" s="135"/>
      <c r="P1307" s="135"/>
      <c r="Q1307" s="135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2"/>
      <c r="AK1307" s="12"/>
      <c r="AL1307" s="12"/>
      <c r="AM1307" s="12"/>
      <c r="AN1307" s="12"/>
      <c r="AO1307" s="12"/>
      <c r="AP1307" s="12"/>
      <c r="AQ1307" s="12"/>
      <c r="AR1307" s="12"/>
      <c r="AS1307" s="12"/>
      <c r="AT1307" s="12"/>
      <c r="AU1307" s="12"/>
      <c r="AV1307" s="12"/>
      <c r="AW1307" s="12"/>
      <c r="AX1307" s="12"/>
      <c r="AY1307" s="12"/>
      <c r="AZ1307" s="12"/>
      <c r="BA1307" s="12"/>
    </row>
    <row r="1308" spans="12:53" x14ac:dyDescent="0.25">
      <c r="L1308" s="135"/>
      <c r="M1308" s="135"/>
      <c r="N1308" s="135"/>
      <c r="O1308" s="135"/>
      <c r="P1308" s="135"/>
      <c r="Q1308" s="135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  <c r="AM1308" s="12"/>
      <c r="AN1308" s="12"/>
      <c r="AO1308" s="12"/>
      <c r="AP1308" s="12"/>
      <c r="AQ1308" s="12"/>
      <c r="AR1308" s="12"/>
      <c r="AS1308" s="12"/>
      <c r="AT1308" s="12"/>
      <c r="AU1308" s="12"/>
      <c r="AV1308" s="12"/>
      <c r="AW1308" s="12"/>
      <c r="AX1308" s="12"/>
      <c r="AY1308" s="12"/>
      <c r="AZ1308" s="12"/>
      <c r="BA1308" s="12"/>
    </row>
    <row r="1309" spans="12:53" x14ac:dyDescent="0.25">
      <c r="L1309" s="135"/>
      <c r="M1309" s="135"/>
      <c r="N1309" s="135"/>
      <c r="O1309" s="135"/>
      <c r="P1309" s="135"/>
      <c r="Q1309" s="135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12"/>
      <c r="AL1309" s="12"/>
      <c r="AM1309" s="12"/>
      <c r="AN1309" s="12"/>
      <c r="AO1309" s="12"/>
      <c r="AP1309" s="12"/>
      <c r="AQ1309" s="12"/>
      <c r="AR1309" s="12"/>
      <c r="AS1309" s="12"/>
      <c r="AT1309" s="12"/>
      <c r="AU1309" s="12"/>
      <c r="AV1309" s="12"/>
      <c r="AW1309" s="12"/>
      <c r="AX1309" s="12"/>
      <c r="AY1309" s="12"/>
      <c r="AZ1309" s="12"/>
      <c r="BA1309" s="12"/>
    </row>
    <row r="1310" spans="12:53" x14ac:dyDescent="0.25">
      <c r="L1310" s="135"/>
      <c r="M1310" s="135"/>
      <c r="N1310" s="135"/>
      <c r="O1310" s="135"/>
      <c r="P1310" s="135"/>
      <c r="Q1310" s="135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  <c r="AK1310" s="12"/>
      <c r="AL1310" s="12"/>
      <c r="AM1310" s="12"/>
      <c r="AN1310" s="12"/>
      <c r="AO1310" s="12"/>
      <c r="AP1310" s="12"/>
      <c r="AQ1310" s="12"/>
      <c r="AR1310" s="12"/>
      <c r="AS1310" s="12"/>
      <c r="AT1310" s="12"/>
      <c r="AU1310" s="12"/>
      <c r="AV1310" s="12"/>
      <c r="AW1310" s="12"/>
      <c r="AX1310" s="12"/>
      <c r="AY1310" s="12"/>
      <c r="AZ1310" s="12"/>
      <c r="BA1310" s="12"/>
    </row>
    <row r="1311" spans="12:53" x14ac:dyDescent="0.25">
      <c r="L1311" s="135"/>
      <c r="M1311" s="135"/>
      <c r="N1311" s="135"/>
      <c r="O1311" s="135"/>
      <c r="P1311" s="135"/>
      <c r="Q1311" s="135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2"/>
      <c r="AK1311" s="12"/>
      <c r="AL1311" s="12"/>
      <c r="AM1311" s="12"/>
      <c r="AN1311" s="12"/>
      <c r="AO1311" s="12"/>
      <c r="AP1311" s="12"/>
      <c r="AQ1311" s="12"/>
      <c r="AR1311" s="12"/>
      <c r="AS1311" s="12"/>
      <c r="AT1311" s="12"/>
      <c r="AU1311" s="12"/>
      <c r="AV1311" s="12"/>
      <c r="AW1311" s="12"/>
      <c r="AX1311" s="12"/>
      <c r="AY1311" s="12"/>
      <c r="AZ1311" s="12"/>
      <c r="BA1311" s="12"/>
    </row>
    <row r="1312" spans="12:53" x14ac:dyDescent="0.25">
      <c r="L1312" s="135"/>
      <c r="M1312" s="135"/>
      <c r="N1312" s="135"/>
      <c r="O1312" s="135"/>
      <c r="P1312" s="135"/>
      <c r="Q1312" s="135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2"/>
      <c r="AK1312" s="12"/>
      <c r="AL1312" s="12"/>
      <c r="AM1312" s="12"/>
      <c r="AN1312" s="12"/>
      <c r="AO1312" s="12"/>
      <c r="AP1312" s="12"/>
      <c r="AQ1312" s="12"/>
      <c r="AR1312" s="12"/>
      <c r="AS1312" s="12"/>
      <c r="AT1312" s="12"/>
      <c r="AU1312" s="12"/>
      <c r="AV1312" s="12"/>
      <c r="AW1312" s="12"/>
      <c r="AX1312" s="12"/>
      <c r="AY1312" s="12"/>
      <c r="AZ1312" s="12"/>
      <c r="BA1312" s="12"/>
    </row>
    <row r="1313" spans="12:53" x14ac:dyDescent="0.25">
      <c r="L1313" s="135"/>
      <c r="M1313" s="135"/>
      <c r="N1313" s="135"/>
      <c r="O1313" s="135"/>
      <c r="P1313" s="135"/>
      <c r="Q1313" s="135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2"/>
      <c r="AK1313" s="12"/>
      <c r="AL1313" s="12"/>
      <c r="AM1313" s="12"/>
      <c r="AN1313" s="12"/>
      <c r="AO1313" s="12"/>
      <c r="AP1313" s="12"/>
      <c r="AQ1313" s="12"/>
      <c r="AR1313" s="12"/>
      <c r="AS1313" s="12"/>
      <c r="AT1313" s="12"/>
      <c r="AU1313" s="12"/>
      <c r="AV1313" s="12"/>
      <c r="AW1313" s="12"/>
      <c r="AX1313" s="12"/>
      <c r="AY1313" s="12"/>
      <c r="AZ1313" s="12"/>
      <c r="BA1313" s="12"/>
    </row>
    <row r="1314" spans="12:53" x14ac:dyDescent="0.25">
      <c r="L1314" s="135"/>
      <c r="M1314" s="135"/>
      <c r="N1314" s="135"/>
      <c r="O1314" s="135"/>
      <c r="P1314" s="135"/>
      <c r="Q1314" s="135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2"/>
      <c r="AK1314" s="12"/>
      <c r="AL1314" s="12"/>
      <c r="AM1314" s="12"/>
      <c r="AN1314" s="12"/>
      <c r="AO1314" s="12"/>
      <c r="AP1314" s="12"/>
      <c r="AQ1314" s="12"/>
      <c r="AR1314" s="12"/>
      <c r="AS1314" s="12"/>
      <c r="AT1314" s="12"/>
      <c r="AU1314" s="12"/>
      <c r="AV1314" s="12"/>
      <c r="AW1314" s="12"/>
      <c r="AX1314" s="12"/>
      <c r="AY1314" s="12"/>
      <c r="AZ1314" s="12"/>
      <c r="BA1314" s="12"/>
    </row>
    <row r="1315" spans="12:53" x14ac:dyDescent="0.25">
      <c r="L1315" s="135"/>
      <c r="M1315" s="135"/>
      <c r="N1315" s="135"/>
      <c r="O1315" s="135"/>
      <c r="P1315" s="135"/>
      <c r="Q1315" s="135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2"/>
      <c r="AK1315" s="12"/>
      <c r="AL1315" s="12"/>
      <c r="AM1315" s="12"/>
      <c r="AN1315" s="12"/>
      <c r="AO1315" s="12"/>
      <c r="AP1315" s="12"/>
      <c r="AQ1315" s="12"/>
      <c r="AR1315" s="12"/>
      <c r="AS1315" s="12"/>
      <c r="AT1315" s="12"/>
      <c r="AU1315" s="12"/>
      <c r="AV1315" s="12"/>
      <c r="AW1315" s="12"/>
      <c r="AX1315" s="12"/>
      <c r="AY1315" s="12"/>
      <c r="AZ1315" s="12"/>
      <c r="BA1315" s="12"/>
    </row>
    <row r="1316" spans="12:53" x14ac:dyDescent="0.25">
      <c r="L1316" s="135"/>
      <c r="M1316" s="135"/>
      <c r="N1316" s="135"/>
      <c r="O1316" s="135"/>
      <c r="P1316" s="135"/>
      <c r="Q1316" s="135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12"/>
      <c r="AL1316" s="12"/>
      <c r="AM1316" s="12"/>
      <c r="AN1316" s="12"/>
      <c r="AO1316" s="12"/>
      <c r="AP1316" s="12"/>
      <c r="AQ1316" s="12"/>
      <c r="AR1316" s="12"/>
      <c r="AS1316" s="12"/>
      <c r="AT1316" s="12"/>
      <c r="AU1316" s="12"/>
      <c r="AV1316" s="12"/>
      <c r="AW1316" s="12"/>
      <c r="AX1316" s="12"/>
      <c r="AY1316" s="12"/>
      <c r="AZ1316" s="12"/>
      <c r="BA1316" s="12"/>
    </row>
    <row r="1317" spans="12:53" x14ac:dyDescent="0.25">
      <c r="L1317" s="135"/>
      <c r="M1317" s="135"/>
      <c r="N1317" s="135"/>
      <c r="O1317" s="135"/>
      <c r="P1317" s="135"/>
      <c r="Q1317" s="135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2"/>
      <c r="AK1317" s="12"/>
      <c r="AL1317" s="12"/>
      <c r="AM1317" s="12"/>
      <c r="AN1317" s="12"/>
      <c r="AO1317" s="12"/>
      <c r="AP1317" s="12"/>
      <c r="AQ1317" s="12"/>
      <c r="AR1317" s="12"/>
      <c r="AS1317" s="12"/>
      <c r="AT1317" s="12"/>
      <c r="AU1317" s="12"/>
      <c r="AV1317" s="12"/>
      <c r="AW1317" s="12"/>
      <c r="AX1317" s="12"/>
      <c r="AY1317" s="12"/>
      <c r="AZ1317" s="12"/>
      <c r="BA1317" s="12"/>
    </row>
    <row r="1318" spans="12:53" x14ac:dyDescent="0.25">
      <c r="L1318" s="135"/>
      <c r="M1318" s="135"/>
      <c r="N1318" s="135"/>
      <c r="O1318" s="135"/>
      <c r="P1318" s="135"/>
      <c r="Q1318" s="135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2"/>
      <c r="AK1318" s="12"/>
      <c r="AL1318" s="12"/>
      <c r="AM1318" s="12"/>
      <c r="AN1318" s="12"/>
      <c r="AO1318" s="12"/>
      <c r="AP1318" s="12"/>
      <c r="AQ1318" s="12"/>
      <c r="AR1318" s="12"/>
      <c r="AS1318" s="12"/>
      <c r="AT1318" s="12"/>
      <c r="AU1318" s="12"/>
      <c r="AV1318" s="12"/>
      <c r="AW1318" s="12"/>
      <c r="AX1318" s="12"/>
      <c r="AY1318" s="12"/>
      <c r="AZ1318" s="12"/>
      <c r="BA1318" s="12"/>
    </row>
    <row r="1319" spans="12:53" x14ac:dyDescent="0.25">
      <c r="L1319" s="135"/>
      <c r="M1319" s="135"/>
      <c r="N1319" s="135"/>
      <c r="O1319" s="135"/>
      <c r="P1319" s="135"/>
      <c r="Q1319" s="135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12"/>
      <c r="AL1319" s="12"/>
      <c r="AM1319" s="12"/>
      <c r="AN1319" s="12"/>
      <c r="AO1319" s="12"/>
      <c r="AP1319" s="12"/>
      <c r="AQ1319" s="12"/>
      <c r="AR1319" s="12"/>
      <c r="AS1319" s="12"/>
      <c r="AT1319" s="12"/>
      <c r="AU1319" s="12"/>
      <c r="AV1319" s="12"/>
      <c r="AW1319" s="12"/>
      <c r="AX1319" s="12"/>
      <c r="AY1319" s="12"/>
      <c r="AZ1319" s="12"/>
      <c r="BA1319" s="12"/>
    </row>
    <row r="1320" spans="12:53" x14ac:dyDescent="0.25">
      <c r="L1320" s="135"/>
      <c r="M1320" s="135"/>
      <c r="N1320" s="135"/>
      <c r="O1320" s="135"/>
      <c r="P1320" s="135"/>
      <c r="Q1320" s="135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12"/>
      <c r="AL1320" s="12"/>
      <c r="AM1320" s="12"/>
      <c r="AN1320" s="12"/>
      <c r="AO1320" s="12"/>
      <c r="AP1320" s="12"/>
      <c r="AQ1320" s="12"/>
      <c r="AR1320" s="12"/>
      <c r="AS1320" s="12"/>
      <c r="AT1320" s="12"/>
      <c r="AU1320" s="12"/>
      <c r="AV1320" s="12"/>
      <c r="AW1320" s="12"/>
      <c r="AX1320" s="12"/>
      <c r="AY1320" s="12"/>
      <c r="AZ1320" s="12"/>
      <c r="BA1320" s="12"/>
    </row>
    <row r="1321" spans="12:53" x14ac:dyDescent="0.25">
      <c r="L1321" s="135"/>
      <c r="M1321" s="135"/>
      <c r="N1321" s="135"/>
      <c r="O1321" s="135"/>
      <c r="P1321" s="135"/>
      <c r="Q1321" s="135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2"/>
      <c r="AK1321" s="12"/>
      <c r="AL1321" s="12"/>
      <c r="AM1321" s="12"/>
      <c r="AN1321" s="12"/>
      <c r="AO1321" s="12"/>
      <c r="AP1321" s="12"/>
      <c r="AQ1321" s="12"/>
      <c r="AR1321" s="12"/>
      <c r="AS1321" s="12"/>
      <c r="AT1321" s="12"/>
      <c r="AU1321" s="12"/>
      <c r="AV1321" s="12"/>
      <c r="AW1321" s="12"/>
      <c r="AX1321" s="12"/>
      <c r="AY1321" s="12"/>
      <c r="AZ1321" s="12"/>
      <c r="BA1321" s="12"/>
    </row>
    <row r="1322" spans="12:53" x14ac:dyDescent="0.25">
      <c r="L1322" s="135"/>
      <c r="M1322" s="135"/>
      <c r="N1322" s="135"/>
      <c r="O1322" s="135"/>
      <c r="P1322" s="135"/>
      <c r="Q1322" s="135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 s="12"/>
      <c r="AT1322" s="12"/>
      <c r="AU1322" s="12"/>
      <c r="AV1322" s="12"/>
      <c r="AW1322" s="12"/>
      <c r="AX1322" s="12"/>
      <c r="AY1322" s="12"/>
      <c r="AZ1322" s="12"/>
      <c r="BA1322" s="12"/>
    </row>
    <row r="1323" spans="12:53" x14ac:dyDescent="0.25">
      <c r="L1323" s="135"/>
      <c r="M1323" s="135"/>
      <c r="N1323" s="135"/>
      <c r="O1323" s="135"/>
      <c r="P1323" s="135"/>
      <c r="Q1323" s="135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 s="12"/>
      <c r="AT1323" s="12"/>
      <c r="AU1323" s="12"/>
      <c r="AV1323" s="12"/>
      <c r="AW1323" s="12"/>
      <c r="AX1323" s="12"/>
      <c r="AY1323" s="12"/>
      <c r="AZ1323" s="12"/>
      <c r="BA1323" s="12"/>
    </row>
    <row r="1324" spans="12:53" x14ac:dyDescent="0.25">
      <c r="L1324" s="135"/>
      <c r="M1324" s="135"/>
      <c r="N1324" s="135"/>
      <c r="O1324" s="135"/>
      <c r="P1324" s="135"/>
      <c r="Q1324" s="135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 s="12"/>
      <c r="AT1324" s="12"/>
      <c r="AU1324" s="12"/>
      <c r="AV1324" s="12"/>
      <c r="AW1324" s="12"/>
      <c r="AX1324" s="12"/>
      <c r="AY1324" s="12"/>
      <c r="AZ1324" s="12"/>
      <c r="BA1324" s="12"/>
    </row>
    <row r="1325" spans="12:53" x14ac:dyDescent="0.25">
      <c r="L1325" s="135"/>
      <c r="M1325" s="135"/>
      <c r="N1325" s="135"/>
      <c r="O1325" s="135"/>
      <c r="P1325" s="135"/>
      <c r="Q1325" s="135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 s="12"/>
      <c r="AT1325" s="12"/>
      <c r="AU1325" s="12"/>
      <c r="AV1325" s="12"/>
      <c r="AW1325" s="12"/>
      <c r="AX1325" s="12"/>
      <c r="AY1325" s="12"/>
      <c r="AZ1325" s="12"/>
      <c r="BA1325" s="12"/>
    </row>
    <row r="1326" spans="12:53" x14ac:dyDescent="0.25">
      <c r="L1326" s="135"/>
      <c r="M1326" s="135"/>
      <c r="N1326" s="135"/>
      <c r="O1326" s="135"/>
      <c r="P1326" s="135"/>
      <c r="Q1326" s="135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 s="12"/>
      <c r="AT1326" s="12"/>
      <c r="AU1326" s="12"/>
      <c r="AV1326" s="12"/>
      <c r="AW1326" s="12"/>
      <c r="AX1326" s="12"/>
      <c r="AY1326" s="12"/>
      <c r="AZ1326" s="12"/>
      <c r="BA1326" s="12"/>
    </row>
    <row r="1327" spans="12:53" x14ac:dyDescent="0.25">
      <c r="L1327" s="135"/>
      <c r="M1327" s="135"/>
      <c r="N1327" s="135"/>
      <c r="O1327" s="135"/>
      <c r="P1327" s="135"/>
      <c r="Q1327" s="135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 s="12"/>
      <c r="AT1327" s="12"/>
      <c r="AU1327" s="12"/>
      <c r="AV1327" s="12"/>
      <c r="AW1327" s="12"/>
      <c r="AX1327" s="12"/>
      <c r="AY1327" s="12"/>
      <c r="AZ1327" s="12"/>
      <c r="BA1327" s="12"/>
    </row>
    <row r="1328" spans="12:53" x14ac:dyDescent="0.25">
      <c r="L1328" s="135"/>
      <c r="M1328" s="135"/>
      <c r="N1328" s="135"/>
      <c r="O1328" s="135"/>
      <c r="P1328" s="135"/>
      <c r="Q1328" s="135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 s="12"/>
      <c r="AT1328" s="12"/>
      <c r="AU1328" s="12"/>
      <c r="AV1328" s="12"/>
      <c r="AW1328" s="12"/>
      <c r="AX1328" s="12"/>
      <c r="AY1328" s="12"/>
      <c r="AZ1328" s="12"/>
      <c r="BA1328" s="12"/>
    </row>
    <row r="1329" spans="12:53" x14ac:dyDescent="0.25">
      <c r="L1329" s="135"/>
      <c r="M1329" s="135"/>
      <c r="N1329" s="135"/>
      <c r="O1329" s="135"/>
      <c r="P1329" s="135"/>
      <c r="Q1329" s="135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 s="12"/>
      <c r="AT1329" s="12"/>
      <c r="AU1329" s="12"/>
      <c r="AV1329" s="12"/>
      <c r="AW1329" s="12"/>
      <c r="AX1329" s="12"/>
      <c r="AY1329" s="12"/>
      <c r="AZ1329" s="12"/>
      <c r="BA1329" s="12"/>
    </row>
    <row r="1330" spans="12:53" x14ac:dyDescent="0.25">
      <c r="L1330" s="135"/>
      <c r="M1330" s="135"/>
      <c r="N1330" s="135"/>
      <c r="O1330" s="135"/>
      <c r="P1330" s="135"/>
      <c r="Q1330" s="135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 s="12"/>
      <c r="AT1330" s="12"/>
      <c r="AU1330" s="12"/>
      <c r="AV1330" s="12"/>
      <c r="AW1330" s="12"/>
      <c r="AX1330" s="12"/>
      <c r="AY1330" s="12"/>
      <c r="AZ1330" s="12"/>
      <c r="BA1330" s="12"/>
    </row>
    <row r="1331" spans="12:53" x14ac:dyDescent="0.25">
      <c r="L1331" s="135"/>
      <c r="M1331" s="135"/>
      <c r="N1331" s="135"/>
      <c r="O1331" s="135"/>
      <c r="P1331" s="135"/>
      <c r="Q1331" s="135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 s="12"/>
      <c r="AT1331" s="12"/>
      <c r="AU1331" s="12"/>
      <c r="AV1331" s="12"/>
      <c r="AW1331" s="12"/>
      <c r="AX1331" s="12"/>
      <c r="AY1331" s="12"/>
      <c r="AZ1331" s="12"/>
      <c r="BA1331" s="12"/>
    </row>
    <row r="1332" spans="12:53" x14ac:dyDescent="0.25">
      <c r="L1332" s="135"/>
      <c r="M1332" s="135"/>
      <c r="N1332" s="135"/>
      <c r="O1332" s="135"/>
      <c r="P1332" s="135"/>
      <c r="Q1332" s="135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 s="12"/>
      <c r="AT1332" s="12"/>
      <c r="AU1332" s="12"/>
      <c r="AV1332" s="12"/>
      <c r="AW1332" s="12"/>
      <c r="AX1332" s="12"/>
      <c r="AY1332" s="12"/>
      <c r="AZ1332" s="12"/>
      <c r="BA1332" s="12"/>
    </row>
    <row r="1333" spans="12:53" x14ac:dyDescent="0.25">
      <c r="L1333" s="135"/>
      <c r="M1333" s="135"/>
      <c r="N1333" s="135"/>
      <c r="O1333" s="135"/>
      <c r="P1333" s="135"/>
      <c r="Q1333" s="135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 s="12"/>
      <c r="AT1333" s="12"/>
      <c r="AU1333" s="12"/>
      <c r="AV1333" s="12"/>
      <c r="AW1333" s="12"/>
      <c r="AX1333" s="12"/>
      <c r="AY1333" s="12"/>
      <c r="AZ1333" s="12"/>
      <c r="BA1333" s="12"/>
    </row>
    <row r="1334" spans="12:53" x14ac:dyDescent="0.25">
      <c r="L1334" s="135"/>
      <c r="M1334" s="135"/>
      <c r="N1334" s="135"/>
      <c r="O1334" s="135"/>
      <c r="P1334" s="135"/>
      <c r="Q1334" s="135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 s="12"/>
      <c r="AT1334" s="12"/>
      <c r="AU1334" s="12"/>
      <c r="AV1334" s="12"/>
      <c r="AW1334" s="12"/>
      <c r="AX1334" s="12"/>
      <c r="AY1334" s="12"/>
      <c r="AZ1334" s="12"/>
      <c r="BA1334" s="12"/>
    </row>
    <row r="1335" spans="12:53" x14ac:dyDescent="0.25">
      <c r="L1335" s="135"/>
      <c r="M1335" s="135"/>
      <c r="N1335" s="135"/>
      <c r="O1335" s="135"/>
      <c r="P1335" s="135"/>
      <c r="Q1335" s="135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 s="12"/>
      <c r="AT1335" s="12"/>
      <c r="AU1335" s="12"/>
      <c r="AV1335" s="12"/>
      <c r="AW1335" s="12"/>
      <c r="AX1335" s="12"/>
      <c r="AY1335" s="12"/>
      <c r="AZ1335" s="12"/>
      <c r="BA1335" s="12"/>
    </row>
    <row r="1336" spans="12:53" x14ac:dyDescent="0.25">
      <c r="L1336" s="135"/>
      <c r="M1336" s="135"/>
      <c r="N1336" s="135"/>
      <c r="O1336" s="135"/>
      <c r="P1336" s="135"/>
      <c r="Q1336" s="135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 s="12"/>
      <c r="AT1336" s="12"/>
      <c r="AU1336" s="12"/>
      <c r="AV1336" s="12"/>
      <c r="AW1336" s="12"/>
      <c r="AX1336" s="12"/>
      <c r="AY1336" s="12"/>
      <c r="AZ1336" s="12"/>
      <c r="BA1336" s="12"/>
    </row>
    <row r="1337" spans="12:53" x14ac:dyDescent="0.25">
      <c r="L1337" s="135"/>
      <c r="M1337" s="135"/>
      <c r="N1337" s="135"/>
      <c r="O1337" s="135"/>
      <c r="P1337" s="135"/>
      <c r="Q1337" s="135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 s="12"/>
      <c r="AT1337" s="12"/>
      <c r="AU1337" s="12"/>
      <c r="AV1337" s="12"/>
      <c r="AW1337" s="12"/>
      <c r="AX1337" s="12"/>
      <c r="AY1337" s="12"/>
      <c r="AZ1337" s="12"/>
      <c r="BA1337" s="12"/>
    </row>
    <row r="1338" spans="12:53" x14ac:dyDescent="0.25">
      <c r="L1338" s="135"/>
      <c r="M1338" s="135"/>
      <c r="N1338" s="135"/>
      <c r="O1338" s="135"/>
      <c r="P1338" s="135"/>
      <c r="Q1338" s="135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 s="12"/>
      <c r="AT1338" s="12"/>
      <c r="AU1338" s="12"/>
      <c r="AV1338" s="12"/>
      <c r="AW1338" s="12"/>
      <c r="AX1338" s="12"/>
      <c r="AY1338" s="12"/>
      <c r="AZ1338" s="12"/>
      <c r="BA1338" s="12"/>
    </row>
    <row r="1339" spans="12:53" x14ac:dyDescent="0.25">
      <c r="L1339" s="135"/>
      <c r="M1339" s="135"/>
      <c r="N1339" s="135"/>
      <c r="O1339" s="135"/>
      <c r="P1339" s="135"/>
      <c r="Q1339" s="135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 s="12"/>
      <c r="AT1339" s="12"/>
      <c r="AU1339" s="12"/>
      <c r="AV1339" s="12"/>
      <c r="AW1339" s="12"/>
      <c r="AX1339" s="12"/>
      <c r="AY1339" s="12"/>
      <c r="AZ1339" s="12"/>
      <c r="BA1339" s="12"/>
    </row>
    <row r="1340" spans="12:53" x14ac:dyDescent="0.25">
      <c r="L1340" s="135"/>
      <c r="M1340" s="135"/>
      <c r="N1340" s="135"/>
      <c r="O1340" s="135"/>
      <c r="P1340" s="135"/>
      <c r="Q1340" s="135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 s="12"/>
      <c r="AT1340" s="12"/>
      <c r="AU1340" s="12"/>
      <c r="AV1340" s="12"/>
      <c r="AW1340" s="12"/>
      <c r="AX1340" s="12"/>
      <c r="AY1340" s="12"/>
      <c r="AZ1340" s="12"/>
      <c r="BA1340" s="12"/>
    </row>
    <row r="1341" spans="12:53" x14ac:dyDescent="0.25">
      <c r="L1341" s="135"/>
      <c r="M1341" s="135"/>
      <c r="N1341" s="135"/>
      <c r="O1341" s="135"/>
      <c r="P1341" s="135"/>
      <c r="Q1341" s="135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 s="12"/>
      <c r="AT1341" s="12"/>
      <c r="AU1341" s="12"/>
      <c r="AV1341" s="12"/>
      <c r="AW1341" s="12"/>
      <c r="AX1341" s="12"/>
      <c r="AY1341" s="12"/>
      <c r="AZ1341" s="12"/>
      <c r="BA1341" s="12"/>
    </row>
    <row r="1342" spans="12:53" x14ac:dyDescent="0.25">
      <c r="L1342" s="135"/>
      <c r="M1342" s="135"/>
      <c r="N1342" s="135"/>
      <c r="O1342" s="135"/>
      <c r="P1342" s="135"/>
      <c r="Q1342" s="135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 s="12"/>
      <c r="AT1342" s="12"/>
      <c r="AU1342" s="12"/>
      <c r="AV1342" s="12"/>
      <c r="AW1342" s="12"/>
      <c r="AX1342" s="12"/>
      <c r="AY1342" s="12"/>
      <c r="AZ1342" s="12"/>
      <c r="BA1342" s="12"/>
    </row>
    <row r="1343" spans="12:53" x14ac:dyDescent="0.25">
      <c r="L1343" s="135"/>
      <c r="M1343" s="135"/>
      <c r="N1343" s="135"/>
      <c r="O1343" s="135"/>
      <c r="P1343" s="135"/>
      <c r="Q1343" s="135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 s="12"/>
      <c r="AT1343" s="12"/>
      <c r="AU1343" s="12"/>
      <c r="AV1343" s="12"/>
      <c r="AW1343" s="12"/>
      <c r="AX1343" s="12"/>
      <c r="AY1343" s="12"/>
      <c r="AZ1343" s="12"/>
      <c r="BA1343" s="12"/>
    </row>
    <row r="1344" spans="12:53" x14ac:dyDescent="0.25">
      <c r="L1344" s="135"/>
      <c r="M1344" s="135"/>
      <c r="N1344" s="135"/>
      <c r="O1344" s="135"/>
      <c r="P1344" s="135"/>
      <c r="Q1344" s="135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  <c r="AU1344" s="12"/>
      <c r="AV1344" s="12"/>
      <c r="AW1344" s="12"/>
      <c r="AX1344" s="12"/>
      <c r="AY1344" s="12"/>
      <c r="AZ1344" s="12"/>
      <c r="BA1344" s="12"/>
    </row>
    <row r="1345" spans="12:53" x14ac:dyDescent="0.25">
      <c r="L1345" s="135"/>
      <c r="M1345" s="135"/>
      <c r="N1345" s="135"/>
      <c r="O1345" s="135"/>
      <c r="P1345" s="135"/>
      <c r="Q1345" s="135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 s="12"/>
      <c r="AT1345" s="12"/>
      <c r="AU1345" s="12"/>
      <c r="AV1345" s="12"/>
      <c r="AW1345" s="12"/>
      <c r="AX1345" s="12"/>
      <c r="AY1345" s="12"/>
      <c r="AZ1345" s="12"/>
      <c r="BA1345" s="12"/>
    </row>
    <row r="1346" spans="12:53" x14ac:dyDescent="0.25">
      <c r="L1346" s="135"/>
      <c r="M1346" s="135"/>
      <c r="N1346" s="135"/>
      <c r="O1346" s="135"/>
      <c r="P1346" s="135"/>
      <c r="Q1346" s="135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 s="12"/>
      <c r="AT1346" s="12"/>
      <c r="AU1346" s="12"/>
      <c r="AV1346" s="12"/>
      <c r="AW1346" s="12"/>
      <c r="AX1346" s="12"/>
      <c r="AY1346" s="12"/>
      <c r="AZ1346" s="12"/>
      <c r="BA1346" s="12"/>
    </row>
    <row r="1347" spans="12:53" x14ac:dyDescent="0.25">
      <c r="L1347" s="135"/>
      <c r="M1347" s="135"/>
      <c r="N1347" s="135"/>
      <c r="O1347" s="135"/>
      <c r="P1347" s="135"/>
      <c r="Q1347" s="135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  <c r="AU1347" s="12"/>
      <c r="AV1347" s="12"/>
      <c r="AW1347" s="12"/>
      <c r="AX1347" s="12"/>
      <c r="AY1347" s="12"/>
      <c r="AZ1347" s="12"/>
      <c r="BA1347" s="12"/>
    </row>
    <row r="1348" spans="12:53" x14ac:dyDescent="0.25">
      <c r="L1348" s="135"/>
      <c r="M1348" s="135"/>
      <c r="N1348" s="135"/>
      <c r="O1348" s="135"/>
      <c r="P1348" s="135"/>
      <c r="Q1348" s="135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 s="12"/>
      <c r="AT1348" s="12"/>
      <c r="AU1348" s="12"/>
      <c r="AV1348" s="12"/>
      <c r="AW1348" s="12"/>
      <c r="AX1348" s="12"/>
      <c r="AY1348" s="12"/>
      <c r="AZ1348" s="12"/>
      <c r="BA1348" s="12"/>
    </row>
    <row r="1349" spans="12:53" x14ac:dyDescent="0.25">
      <c r="L1349" s="135"/>
      <c r="M1349" s="135"/>
      <c r="N1349" s="135"/>
      <c r="O1349" s="135"/>
      <c r="P1349" s="135"/>
      <c r="Q1349" s="135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2"/>
      <c r="AK1349" s="12"/>
      <c r="AL1349" s="12"/>
      <c r="AM1349" s="12"/>
      <c r="AN1349" s="12"/>
      <c r="AO1349" s="12"/>
      <c r="AP1349" s="12"/>
      <c r="AQ1349" s="12"/>
      <c r="AR1349" s="12"/>
      <c r="AS1349" s="12"/>
      <c r="AT1349" s="12"/>
      <c r="AU1349" s="12"/>
      <c r="AV1349" s="12"/>
      <c r="AW1349" s="12"/>
      <c r="AX1349" s="12"/>
      <c r="AY1349" s="12"/>
      <c r="AZ1349" s="12"/>
      <c r="BA1349" s="12"/>
    </row>
    <row r="1350" spans="12:53" x14ac:dyDescent="0.25">
      <c r="L1350" s="135"/>
      <c r="M1350" s="135"/>
      <c r="N1350" s="135"/>
      <c r="O1350" s="135"/>
      <c r="P1350" s="135"/>
      <c r="Q1350" s="135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2"/>
      <c r="AK1350" s="12"/>
      <c r="AL1350" s="12"/>
      <c r="AM1350" s="12"/>
      <c r="AN1350" s="12"/>
      <c r="AO1350" s="12"/>
      <c r="AP1350" s="12"/>
      <c r="AQ1350" s="12"/>
      <c r="AR1350" s="12"/>
      <c r="AS1350" s="12"/>
      <c r="AT1350" s="12"/>
      <c r="AU1350" s="12"/>
      <c r="AV1350" s="12"/>
      <c r="AW1350" s="12"/>
      <c r="AX1350" s="12"/>
      <c r="AY1350" s="12"/>
      <c r="AZ1350" s="12"/>
      <c r="BA1350" s="12"/>
    </row>
    <row r="1351" spans="12:53" x14ac:dyDescent="0.25">
      <c r="L1351" s="135"/>
      <c r="M1351" s="135"/>
      <c r="N1351" s="135"/>
      <c r="O1351" s="135"/>
      <c r="P1351" s="135"/>
      <c r="Q1351" s="135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  <c r="AL1351" s="12"/>
      <c r="AM1351" s="12"/>
      <c r="AN1351" s="12"/>
      <c r="AO1351" s="12"/>
      <c r="AP1351" s="12"/>
      <c r="AQ1351" s="12"/>
      <c r="AR1351" s="12"/>
      <c r="AS1351" s="12"/>
      <c r="AT1351" s="12"/>
      <c r="AU1351" s="12"/>
      <c r="AV1351" s="12"/>
      <c r="AW1351" s="12"/>
      <c r="AX1351" s="12"/>
      <c r="AY1351" s="12"/>
      <c r="AZ1351" s="12"/>
      <c r="BA1351" s="12"/>
    </row>
    <row r="1352" spans="12:53" x14ac:dyDescent="0.25">
      <c r="L1352" s="135"/>
      <c r="M1352" s="135"/>
      <c r="N1352" s="135"/>
      <c r="O1352" s="135"/>
      <c r="P1352" s="135"/>
      <c r="Q1352" s="135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  <c r="AM1352" s="12"/>
      <c r="AN1352" s="12"/>
      <c r="AO1352" s="12"/>
      <c r="AP1352" s="12"/>
      <c r="AQ1352" s="12"/>
      <c r="AR1352" s="12"/>
      <c r="AS1352" s="12"/>
      <c r="AT1352" s="12"/>
      <c r="AU1352" s="12"/>
      <c r="AV1352" s="12"/>
      <c r="AW1352" s="12"/>
      <c r="AX1352" s="12"/>
      <c r="AY1352" s="12"/>
      <c r="AZ1352" s="12"/>
      <c r="BA1352" s="12"/>
    </row>
    <row r="1353" spans="12:53" x14ac:dyDescent="0.25">
      <c r="L1353" s="135"/>
      <c r="M1353" s="135"/>
      <c r="N1353" s="135"/>
      <c r="O1353" s="135"/>
      <c r="P1353" s="135"/>
      <c r="Q1353" s="135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2"/>
      <c r="AK1353" s="12"/>
      <c r="AL1353" s="12"/>
      <c r="AM1353" s="12"/>
      <c r="AN1353" s="12"/>
      <c r="AO1353" s="12"/>
      <c r="AP1353" s="12"/>
      <c r="AQ1353" s="12"/>
      <c r="AR1353" s="12"/>
      <c r="AS1353" s="12"/>
      <c r="AT1353" s="12"/>
      <c r="AU1353" s="12"/>
      <c r="AV1353" s="12"/>
      <c r="AW1353" s="12"/>
      <c r="AX1353" s="12"/>
      <c r="AY1353" s="12"/>
      <c r="AZ1353" s="12"/>
      <c r="BA1353" s="12"/>
    </row>
    <row r="1354" spans="12:53" x14ac:dyDescent="0.25">
      <c r="L1354" s="135"/>
      <c r="M1354" s="135"/>
      <c r="N1354" s="135"/>
      <c r="O1354" s="135"/>
      <c r="P1354" s="135"/>
      <c r="Q1354" s="135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2"/>
      <c r="AK1354" s="12"/>
      <c r="AL1354" s="12"/>
      <c r="AM1354" s="12"/>
      <c r="AN1354" s="12"/>
      <c r="AO1354" s="12"/>
      <c r="AP1354" s="12"/>
      <c r="AQ1354" s="12"/>
      <c r="AR1354" s="12"/>
      <c r="AS1354" s="12"/>
      <c r="AT1354" s="12"/>
      <c r="AU1354" s="12"/>
      <c r="AV1354" s="12"/>
      <c r="AW1354" s="12"/>
      <c r="AX1354" s="12"/>
      <c r="AY1354" s="12"/>
      <c r="AZ1354" s="12"/>
      <c r="BA1354" s="12"/>
    </row>
    <row r="1355" spans="12:53" x14ac:dyDescent="0.25">
      <c r="L1355" s="135"/>
      <c r="M1355" s="135"/>
      <c r="N1355" s="135"/>
      <c r="O1355" s="135"/>
      <c r="P1355" s="135"/>
      <c r="Q1355" s="135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12"/>
      <c r="AL1355" s="12"/>
      <c r="AM1355" s="12"/>
      <c r="AN1355" s="12"/>
      <c r="AO1355" s="12"/>
      <c r="AP1355" s="12"/>
      <c r="AQ1355" s="12"/>
      <c r="AR1355" s="12"/>
      <c r="AS1355" s="12"/>
      <c r="AT1355" s="12"/>
      <c r="AU1355" s="12"/>
      <c r="AV1355" s="12"/>
      <c r="AW1355" s="12"/>
      <c r="AX1355" s="12"/>
      <c r="AY1355" s="12"/>
      <c r="AZ1355" s="12"/>
      <c r="BA1355" s="12"/>
    </row>
    <row r="1356" spans="12:53" x14ac:dyDescent="0.25">
      <c r="L1356" s="135"/>
      <c r="M1356" s="135"/>
      <c r="N1356" s="135"/>
      <c r="O1356" s="135"/>
      <c r="P1356" s="135"/>
      <c r="Q1356" s="135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2"/>
      <c r="AK1356" s="12"/>
      <c r="AL1356" s="12"/>
      <c r="AM1356" s="12"/>
      <c r="AN1356" s="12"/>
      <c r="AO1356" s="12"/>
      <c r="AP1356" s="12"/>
      <c r="AQ1356" s="12"/>
      <c r="AR1356" s="12"/>
      <c r="AS1356" s="12"/>
      <c r="AT1356" s="12"/>
      <c r="AU1356" s="12"/>
      <c r="AV1356" s="12"/>
      <c r="AW1356" s="12"/>
      <c r="AX1356" s="12"/>
      <c r="AY1356" s="12"/>
      <c r="AZ1356" s="12"/>
      <c r="BA1356" s="12"/>
    </row>
    <row r="1357" spans="12:53" x14ac:dyDescent="0.25">
      <c r="L1357" s="135"/>
      <c r="M1357" s="135"/>
      <c r="N1357" s="135"/>
      <c r="O1357" s="135"/>
      <c r="P1357" s="135"/>
      <c r="Q1357" s="135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2"/>
      <c r="AK1357" s="12"/>
      <c r="AL1357" s="12"/>
      <c r="AM1357" s="12"/>
      <c r="AN1357" s="12"/>
      <c r="AO1357" s="12"/>
      <c r="AP1357" s="12"/>
      <c r="AQ1357" s="12"/>
      <c r="AR1357" s="12"/>
      <c r="AS1357" s="12"/>
      <c r="AT1357" s="12"/>
      <c r="AU1357" s="12"/>
      <c r="AV1357" s="12"/>
      <c r="AW1357" s="12"/>
      <c r="AX1357" s="12"/>
      <c r="AY1357" s="12"/>
      <c r="AZ1357" s="12"/>
      <c r="BA1357" s="12"/>
    </row>
    <row r="1358" spans="12:53" x14ac:dyDescent="0.25">
      <c r="L1358" s="135"/>
      <c r="M1358" s="135"/>
      <c r="N1358" s="135"/>
      <c r="O1358" s="135"/>
      <c r="P1358" s="135"/>
      <c r="Q1358" s="135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  <c r="AM1358" s="12"/>
      <c r="AN1358" s="12"/>
      <c r="AO1358" s="12"/>
      <c r="AP1358" s="12"/>
      <c r="AQ1358" s="12"/>
      <c r="AR1358" s="12"/>
      <c r="AS1358" s="12"/>
      <c r="AT1358" s="12"/>
      <c r="AU1358" s="12"/>
      <c r="AV1358" s="12"/>
      <c r="AW1358" s="12"/>
      <c r="AX1358" s="12"/>
      <c r="AY1358" s="12"/>
      <c r="AZ1358" s="12"/>
      <c r="BA1358" s="12"/>
    </row>
    <row r="1359" spans="12:53" x14ac:dyDescent="0.25">
      <c r="L1359" s="135"/>
      <c r="M1359" s="135"/>
      <c r="N1359" s="135"/>
      <c r="O1359" s="135"/>
      <c r="P1359" s="135"/>
      <c r="Q1359" s="135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  <c r="AK1359" s="12"/>
      <c r="AL1359" s="12"/>
      <c r="AM1359" s="12"/>
      <c r="AN1359" s="12"/>
      <c r="AO1359" s="12"/>
      <c r="AP1359" s="12"/>
      <c r="AQ1359" s="12"/>
      <c r="AR1359" s="12"/>
      <c r="AS1359" s="12"/>
      <c r="AT1359" s="12"/>
      <c r="AU1359" s="12"/>
      <c r="AV1359" s="12"/>
      <c r="AW1359" s="12"/>
      <c r="AX1359" s="12"/>
      <c r="AY1359" s="12"/>
      <c r="AZ1359" s="12"/>
      <c r="BA1359" s="12"/>
    </row>
    <row r="1360" spans="12:53" x14ac:dyDescent="0.25">
      <c r="L1360" s="135"/>
      <c r="M1360" s="135"/>
      <c r="N1360" s="135"/>
      <c r="O1360" s="135"/>
      <c r="P1360" s="135"/>
      <c r="Q1360" s="135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2"/>
      <c r="AK1360" s="12"/>
      <c r="AL1360" s="12"/>
      <c r="AM1360" s="12"/>
      <c r="AN1360" s="12"/>
      <c r="AO1360" s="12"/>
      <c r="AP1360" s="12"/>
      <c r="AQ1360" s="12"/>
      <c r="AR1360" s="12"/>
      <c r="AS1360" s="12"/>
      <c r="AT1360" s="12"/>
      <c r="AU1360" s="12"/>
      <c r="AV1360" s="12"/>
      <c r="AW1360" s="12"/>
      <c r="AX1360" s="12"/>
      <c r="AY1360" s="12"/>
      <c r="AZ1360" s="12"/>
      <c r="BA1360" s="12"/>
    </row>
    <row r="1361" spans="12:53" x14ac:dyDescent="0.25">
      <c r="L1361" s="135"/>
      <c r="M1361" s="135"/>
      <c r="N1361" s="135"/>
      <c r="O1361" s="135"/>
      <c r="P1361" s="135"/>
      <c r="Q1361" s="135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12"/>
      <c r="AL1361" s="12"/>
      <c r="AM1361" s="12"/>
      <c r="AN1361" s="12"/>
      <c r="AO1361" s="12"/>
      <c r="AP1361" s="12"/>
      <c r="AQ1361" s="12"/>
      <c r="AR1361" s="12"/>
      <c r="AS1361" s="12"/>
      <c r="AT1361" s="12"/>
      <c r="AU1361" s="12"/>
      <c r="AV1361" s="12"/>
      <c r="AW1361" s="12"/>
      <c r="AX1361" s="12"/>
      <c r="AY1361" s="12"/>
      <c r="AZ1361" s="12"/>
      <c r="BA1361" s="12"/>
    </row>
    <row r="1362" spans="12:53" x14ac:dyDescent="0.25">
      <c r="L1362" s="135"/>
      <c r="M1362" s="135"/>
      <c r="N1362" s="135"/>
      <c r="O1362" s="135"/>
      <c r="P1362" s="135"/>
      <c r="Q1362" s="135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2"/>
      <c r="AK1362" s="12"/>
      <c r="AL1362" s="12"/>
      <c r="AM1362" s="12"/>
      <c r="AN1362" s="12"/>
      <c r="AO1362" s="12"/>
      <c r="AP1362" s="12"/>
      <c r="AQ1362" s="12"/>
      <c r="AR1362" s="12"/>
      <c r="AS1362" s="12"/>
      <c r="AT1362" s="12"/>
      <c r="AU1362" s="12"/>
      <c r="AV1362" s="12"/>
      <c r="AW1362" s="12"/>
      <c r="AX1362" s="12"/>
      <c r="AY1362" s="12"/>
      <c r="AZ1362" s="12"/>
      <c r="BA1362" s="12"/>
    </row>
    <row r="1363" spans="12:53" x14ac:dyDescent="0.25">
      <c r="L1363" s="135"/>
      <c r="M1363" s="135"/>
      <c r="N1363" s="135"/>
      <c r="O1363" s="135"/>
      <c r="P1363" s="135"/>
      <c r="Q1363" s="135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2"/>
      <c r="AK1363" s="12"/>
      <c r="AL1363" s="12"/>
      <c r="AM1363" s="12"/>
      <c r="AN1363" s="12"/>
      <c r="AO1363" s="12"/>
      <c r="AP1363" s="12"/>
      <c r="AQ1363" s="12"/>
      <c r="AR1363" s="12"/>
      <c r="AS1363" s="12"/>
      <c r="AT1363" s="12"/>
      <c r="AU1363" s="12"/>
      <c r="AV1363" s="12"/>
      <c r="AW1363" s="12"/>
      <c r="AX1363" s="12"/>
      <c r="AY1363" s="12"/>
      <c r="AZ1363" s="12"/>
      <c r="BA1363" s="12"/>
    </row>
    <row r="1364" spans="12:53" x14ac:dyDescent="0.25">
      <c r="L1364" s="135"/>
      <c r="M1364" s="135"/>
      <c r="N1364" s="135"/>
      <c r="O1364" s="135"/>
      <c r="P1364" s="135"/>
      <c r="Q1364" s="135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  <c r="AK1364" s="12"/>
      <c r="AL1364" s="12"/>
      <c r="AM1364" s="12"/>
      <c r="AN1364" s="12"/>
      <c r="AO1364" s="12"/>
      <c r="AP1364" s="12"/>
      <c r="AQ1364" s="12"/>
      <c r="AR1364" s="12"/>
      <c r="AS1364" s="12"/>
      <c r="AT1364" s="12"/>
      <c r="AU1364" s="12"/>
      <c r="AV1364" s="12"/>
      <c r="AW1364" s="12"/>
      <c r="AX1364" s="12"/>
      <c r="AY1364" s="12"/>
      <c r="AZ1364" s="12"/>
      <c r="BA1364" s="12"/>
    </row>
    <row r="1365" spans="12:53" x14ac:dyDescent="0.25">
      <c r="L1365" s="135"/>
      <c r="M1365" s="135"/>
      <c r="N1365" s="135"/>
      <c r="O1365" s="135"/>
      <c r="P1365" s="135"/>
      <c r="Q1365" s="135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2"/>
      <c r="AK1365" s="12"/>
      <c r="AL1365" s="12"/>
      <c r="AM1365" s="12"/>
      <c r="AN1365" s="12"/>
      <c r="AO1365" s="12"/>
      <c r="AP1365" s="12"/>
      <c r="AQ1365" s="12"/>
      <c r="AR1365" s="12"/>
      <c r="AS1365" s="12"/>
      <c r="AT1365" s="12"/>
      <c r="AU1365" s="12"/>
      <c r="AV1365" s="12"/>
      <c r="AW1365" s="12"/>
      <c r="AX1365" s="12"/>
      <c r="AY1365" s="12"/>
      <c r="AZ1365" s="12"/>
      <c r="BA1365" s="12"/>
    </row>
    <row r="1366" spans="12:53" x14ac:dyDescent="0.25">
      <c r="L1366" s="135"/>
      <c r="M1366" s="135"/>
      <c r="N1366" s="135"/>
      <c r="O1366" s="135"/>
      <c r="P1366" s="135"/>
      <c r="Q1366" s="135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2"/>
      <c r="AK1366" s="12"/>
      <c r="AL1366" s="12"/>
      <c r="AM1366" s="12"/>
      <c r="AN1366" s="12"/>
      <c r="AO1366" s="12"/>
      <c r="AP1366" s="12"/>
      <c r="AQ1366" s="12"/>
      <c r="AR1366" s="12"/>
      <c r="AS1366" s="12"/>
      <c r="AT1366" s="12"/>
      <c r="AU1366" s="12"/>
      <c r="AV1366" s="12"/>
      <c r="AW1366" s="12"/>
      <c r="AX1366" s="12"/>
      <c r="AY1366" s="12"/>
      <c r="AZ1366" s="12"/>
      <c r="BA1366" s="12"/>
    </row>
    <row r="1367" spans="12:53" x14ac:dyDescent="0.25">
      <c r="L1367" s="135"/>
      <c r="M1367" s="135"/>
      <c r="N1367" s="135"/>
      <c r="O1367" s="135"/>
      <c r="P1367" s="135"/>
      <c r="Q1367" s="135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12"/>
      <c r="AL1367" s="12"/>
      <c r="AM1367" s="12"/>
      <c r="AN1367" s="12"/>
      <c r="AO1367" s="12"/>
      <c r="AP1367" s="12"/>
      <c r="AQ1367" s="12"/>
      <c r="AR1367" s="12"/>
      <c r="AS1367" s="12"/>
      <c r="AT1367" s="12"/>
      <c r="AU1367" s="12"/>
      <c r="AV1367" s="12"/>
      <c r="AW1367" s="12"/>
      <c r="AX1367" s="12"/>
      <c r="AY1367" s="12"/>
      <c r="AZ1367" s="12"/>
      <c r="BA1367" s="12"/>
    </row>
    <row r="1368" spans="12:53" x14ac:dyDescent="0.25">
      <c r="L1368" s="135"/>
      <c r="M1368" s="135"/>
      <c r="N1368" s="135"/>
      <c r="O1368" s="135"/>
      <c r="P1368" s="135"/>
      <c r="Q1368" s="135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2"/>
      <c r="AK1368" s="12"/>
      <c r="AL1368" s="12"/>
      <c r="AM1368" s="12"/>
      <c r="AN1368" s="12"/>
      <c r="AO1368" s="12"/>
      <c r="AP1368" s="12"/>
      <c r="AQ1368" s="12"/>
      <c r="AR1368" s="12"/>
      <c r="AS1368" s="12"/>
      <c r="AT1368" s="12"/>
      <c r="AU1368" s="12"/>
      <c r="AV1368" s="12"/>
      <c r="AW1368" s="12"/>
      <c r="AX1368" s="12"/>
      <c r="AY1368" s="12"/>
      <c r="AZ1368" s="12"/>
      <c r="BA1368" s="12"/>
    </row>
    <row r="1369" spans="12:53" x14ac:dyDescent="0.25">
      <c r="L1369" s="135"/>
      <c r="M1369" s="135"/>
      <c r="N1369" s="135"/>
      <c r="O1369" s="135"/>
      <c r="P1369" s="135"/>
      <c r="Q1369" s="135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  <c r="AK1369" s="12"/>
      <c r="AL1369" s="12"/>
      <c r="AM1369" s="12"/>
      <c r="AN1369" s="12"/>
      <c r="AO1369" s="12"/>
      <c r="AP1369" s="12"/>
      <c r="AQ1369" s="12"/>
      <c r="AR1369" s="12"/>
      <c r="AS1369" s="12"/>
      <c r="AT1369" s="12"/>
      <c r="AU1369" s="12"/>
      <c r="AV1369" s="12"/>
      <c r="AW1369" s="12"/>
      <c r="AX1369" s="12"/>
      <c r="AY1369" s="12"/>
      <c r="AZ1369" s="12"/>
      <c r="BA1369" s="12"/>
    </row>
    <row r="1370" spans="12:53" x14ac:dyDescent="0.25">
      <c r="L1370" s="135"/>
      <c r="M1370" s="135"/>
      <c r="N1370" s="135"/>
      <c r="O1370" s="135"/>
      <c r="P1370" s="135"/>
      <c r="Q1370" s="135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2"/>
      <c r="AK1370" s="12"/>
      <c r="AL1370" s="12"/>
      <c r="AM1370" s="12"/>
      <c r="AN1370" s="12"/>
      <c r="AO1370" s="12"/>
      <c r="AP1370" s="12"/>
      <c r="AQ1370" s="12"/>
      <c r="AR1370" s="12"/>
      <c r="AS1370" s="12"/>
      <c r="AT1370" s="12"/>
      <c r="AU1370" s="12"/>
      <c r="AV1370" s="12"/>
      <c r="AW1370" s="12"/>
      <c r="AX1370" s="12"/>
      <c r="AY1370" s="12"/>
      <c r="AZ1370" s="12"/>
      <c r="BA1370" s="12"/>
    </row>
    <row r="1371" spans="12:53" x14ac:dyDescent="0.25">
      <c r="L1371" s="135"/>
      <c r="M1371" s="135"/>
      <c r="N1371" s="135"/>
      <c r="O1371" s="135"/>
      <c r="P1371" s="135"/>
      <c r="Q1371" s="135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2"/>
      <c r="AK1371" s="12"/>
      <c r="AL1371" s="12"/>
      <c r="AM1371" s="12"/>
      <c r="AN1371" s="12"/>
      <c r="AO1371" s="12"/>
      <c r="AP1371" s="12"/>
      <c r="AQ1371" s="12"/>
      <c r="AR1371" s="12"/>
      <c r="AS1371" s="12"/>
      <c r="AT1371" s="12"/>
      <c r="AU1371" s="12"/>
      <c r="AV1371" s="12"/>
      <c r="AW1371" s="12"/>
      <c r="AX1371" s="12"/>
      <c r="AY1371" s="12"/>
      <c r="AZ1371" s="12"/>
      <c r="BA1371" s="12"/>
    </row>
    <row r="1372" spans="12:53" x14ac:dyDescent="0.25">
      <c r="L1372" s="135"/>
      <c r="M1372" s="135"/>
      <c r="N1372" s="135"/>
      <c r="O1372" s="135"/>
      <c r="P1372" s="135"/>
      <c r="Q1372" s="135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2"/>
      <c r="AK1372" s="12"/>
      <c r="AL1372" s="12"/>
      <c r="AM1372" s="12"/>
      <c r="AN1372" s="12"/>
      <c r="AO1372" s="12"/>
      <c r="AP1372" s="12"/>
      <c r="AQ1372" s="12"/>
      <c r="AR1372" s="12"/>
      <c r="AS1372" s="12"/>
      <c r="AT1372" s="12"/>
      <c r="AU1372" s="12"/>
      <c r="AV1372" s="12"/>
      <c r="AW1372" s="12"/>
      <c r="AX1372" s="12"/>
      <c r="AY1372" s="12"/>
      <c r="AZ1372" s="12"/>
      <c r="BA1372" s="12"/>
    </row>
    <row r="1373" spans="12:53" x14ac:dyDescent="0.25">
      <c r="L1373" s="135"/>
      <c r="M1373" s="135"/>
      <c r="N1373" s="135"/>
      <c r="O1373" s="135"/>
      <c r="P1373" s="135"/>
      <c r="Q1373" s="135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  <c r="AK1373" s="12"/>
      <c r="AL1373" s="12"/>
      <c r="AM1373" s="12"/>
      <c r="AN1373" s="12"/>
      <c r="AO1373" s="12"/>
      <c r="AP1373" s="12"/>
      <c r="AQ1373" s="12"/>
      <c r="AR1373" s="12"/>
      <c r="AS1373" s="12"/>
      <c r="AT1373" s="12"/>
      <c r="AU1373" s="12"/>
      <c r="AV1373" s="12"/>
      <c r="AW1373" s="12"/>
      <c r="AX1373" s="12"/>
      <c r="AY1373" s="12"/>
      <c r="AZ1373" s="12"/>
      <c r="BA1373" s="12"/>
    </row>
    <row r="1374" spans="12:53" x14ac:dyDescent="0.25">
      <c r="L1374" s="135"/>
      <c r="M1374" s="135"/>
      <c r="N1374" s="135"/>
      <c r="O1374" s="135"/>
      <c r="P1374" s="135"/>
      <c r="Q1374" s="135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2"/>
      <c r="AK1374" s="12"/>
      <c r="AL1374" s="12"/>
      <c r="AM1374" s="12"/>
      <c r="AN1374" s="12"/>
      <c r="AO1374" s="12"/>
      <c r="AP1374" s="12"/>
      <c r="AQ1374" s="12"/>
      <c r="AR1374" s="12"/>
      <c r="AS1374" s="12"/>
      <c r="AT1374" s="12"/>
      <c r="AU1374" s="12"/>
      <c r="AV1374" s="12"/>
      <c r="AW1374" s="12"/>
      <c r="AX1374" s="12"/>
      <c r="AY1374" s="12"/>
      <c r="AZ1374" s="12"/>
      <c r="BA1374" s="12"/>
    </row>
    <row r="1375" spans="12:53" x14ac:dyDescent="0.25">
      <c r="L1375" s="135"/>
      <c r="M1375" s="135"/>
      <c r="N1375" s="135"/>
      <c r="O1375" s="135"/>
      <c r="P1375" s="135"/>
      <c r="Q1375" s="135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2"/>
      <c r="AK1375" s="12"/>
      <c r="AL1375" s="12"/>
      <c r="AM1375" s="12"/>
      <c r="AN1375" s="12"/>
      <c r="AO1375" s="12"/>
      <c r="AP1375" s="12"/>
      <c r="AQ1375" s="12"/>
      <c r="AR1375" s="12"/>
      <c r="AS1375" s="12"/>
      <c r="AT1375" s="12"/>
      <c r="AU1375" s="12"/>
      <c r="AV1375" s="12"/>
      <c r="AW1375" s="12"/>
      <c r="AX1375" s="12"/>
      <c r="AY1375" s="12"/>
      <c r="AZ1375" s="12"/>
      <c r="BA1375" s="12"/>
    </row>
    <row r="1376" spans="12:53" x14ac:dyDescent="0.25">
      <c r="L1376" s="135"/>
      <c r="M1376" s="135"/>
      <c r="N1376" s="135"/>
      <c r="O1376" s="135"/>
      <c r="P1376" s="135"/>
      <c r="Q1376" s="135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12"/>
      <c r="AL1376" s="12"/>
      <c r="AM1376" s="12"/>
      <c r="AN1376" s="12"/>
      <c r="AO1376" s="12"/>
      <c r="AP1376" s="12"/>
      <c r="AQ1376" s="12"/>
      <c r="AR1376" s="12"/>
      <c r="AS1376" s="12"/>
      <c r="AT1376" s="12"/>
      <c r="AU1376" s="12"/>
      <c r="AV1376" s="12"/>
      <c r="AW1376" s="12"/>
      <c r="AX1376" s="12"/>
      <c r="AY1376" s="12"/>
      <c r="AZ1376" s="12"/>
      <c r="BA1376" s="12"/>
    </row>
    <row r="1377" spans="12:53" x14ac:dyDescent="0.25">
      <c r="L1377" s="135"/>
      <c r="M1377" s="135"/>
      <c r="N1377" s="135"/>
      <c r="O1377" s="135"/>
      <c r="P1377" s="135"/>
      <c r="Q1377" s="135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12"/>
      <c r="AL1377" s="12"/>
      <c r="AM1377" s="12"/>
      <c r="AN1377" s="12"/>
      <c r="AO1377" s="12"/>
      <c r="AP1377" s="12"/>
      <c r="AQ1377" s="12"/>
      <c r="AR1377" s="12"/>
      <c r="AS1377" s="12"/>
      <c r="AT1377" s="12"/>
      <c r="AU1377" s="12"/>
      <c r="AV1377" s="12"/>
      <c r="AW1377" s="12"/>
      <c r="AX1377" s="12"/>
      <c r="AY1377" s="12"/>
      <c r="AZ1377" s="12"/>
      <c r="BA1377" s="12"/>
    </row>
    <row r="1378" spans="12:53" x14ac:dyDescent="0.25">
      <c r="L1378" s="135"/>
      <c r="M1378" s="135"/>
      <c r="N1378" s="135"/>
      <c r="O1378" s="135"/>
      <c r="P1378" s="135"/>
      <c r="Q1378" s="135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2"/>
      <c r="AK1378" s="12"/>
      <c r="AL1378" s="12"/>
      <c r="AM1378" s="12"/>
      <c r="AN1378" s="12"/>
      <c r="AO1378" s="12"/>
      <c r="AP1378" s="12"/>
      <c r="AQ1378" s="12"/>
      <c r="AR1378" s="12"/>
      <c r="AS1378" s="12"/>
      <c r="AT1378" s="12"/>
      <c r="AU1378" s="12"/>
      <c r="AV1378" s="12"/>
      <c r="AW1378" s="12"/>
      <c r="AX1378" s="12"/>
      <c r="AY1378" s="12"/>
      <c r="AZ1378" s="12"/>
      <c r="BA1378" s="12"/>
    </row>
    <row r="1379" spans="12:53" x14ac:dyDescent="0.25">
      <c r="L1379" s="135"/>
      <c r="M1379" s="135"/>
      <c r="N1379" s="135"/>
      <c r="O1379" s="135"/>
      <c r="P1379" s="135"/>
      <c r="Q1379" s="135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12"/>
      <c r="AL1379" s="12"/>
      <c r="AM1379" s="12"/>
      <c r="AN1379" s="12"/>
      <c r="AO1379" s="12"/>
      <c r="AP1379" s="12"/>
      <c r="AQ1379" s="12"/>
      <c r="AR1379" s="12"/>
      <c r="AS1379" s="12"/>
      <c r="AT1379" s="12"/>
      <c r="AU1379" s="12"/>
      <c r="AV1379" s="12"/>
      <c r="AW1379" s="12"/>
      <c r="AX1379" s="12"/>
      <c r="AY1379" s="12"/>
      <c r="AZ1379" s="12"/>
      <c r="BA1379" s="12"/>
    </row>
    <row r="1380" spans="12:53" x14ac:dyDescent="0.25">
      <c r="L1380" s="135"/>
      <c r="M1380" s="135"/>
      <c r="N1380" s="135"/>
      <c r="O1380" s="135"/>
      <c r="P1380" s="135"/>
      <c r="Q1380" s="135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2"/>
      <c r="AK1380" s="12"/>
      <c r="AL1380" s="12"/>
      <c r="AM1380" s="12"/>
      <c r="AN1380" s="12"/>
      <c r="AO1380" s="12"/>
      <c r="AP1380" s="12"/>
      <c r="AQ1380" s="12"/>
      <c r="AR1380" s="12"/>
      <c r="AS1380" s="12"/>
      <c r="AT1380" s="12"/>
      <c r="AU1380" s="12"/>
      <c r="AV1380" s="12"/>
      <c r="AW1380" s="12"/>
      <c r="AX1380" s="12"/>
      <c r="AY1380" s="12"/>
      <c r="AZ1380" s="12"/>
      <c r="BA1380" s="12"/>
    </row>
    <row r="1381" spans="12:53" x14ac:dyDescent="0.25">
      <c r="L1381" s="135"/>
      <c r="M1381" s="135"/>
      <c r="N1381" s="135"/>
      <c r="O1381" s="135"/>
      <c r="P1381" s="135"/>
      <c r="Q1381" s="135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  <c r="AK1381" s="12"/>
      <c r="AL1381" s="12"/>
      <c r="AM1381" s="12"/>
      <c r="AN1381" s="12"/>
      <c r="AO1381" s="12"/>
      <c r="AP1381" s="12"/>
      <c r="AQ1381" s="12"/>
      <c r="AR1381" s="12"/>
      <c r="AS1381" s="12"/>
      <c r="AT1381" s="12"/>
      <c r="AU1381" s="12"/>
      <c r="AV1381" s="12"/>
      <c r="AW1381" s="12"/>
      <c r="AX1381" s="12"/>
      <c r="AY1381" s="12"/>
      <c r="AZ1381" s="12"/>
      <c r="BA1381" s="12"/>
    </row>
    <row r="1382" spans="12:53" x14ac:dyDescent="0.25">
      <c r="L1382" s="135"/>
      <c r="M1382" s="135"/>
      <c r="N1382" s="135"/>
      <c r="O1382" s="135"/>
      <c r="P1382" s="135"/>
      <c r="Q1382" s="135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  <c r="AM1382" s="12"/>
      <c r="AN1382" s="12"/>
      <c r="AO1382" s="12"/>
      <c r="AP1382" s="12"/>
      <c r="AQ1382" s="12"/>
      <c r="AR1382" s="12"/>
      <c r="AS1382" s="12"/>
      <c r="AT1382" s="12"/>
      <c r="AU1382" s="12"/>
      <c r="AV1382" s="12"/>
      <c r="AW1382" s="12"/>
      <c r="AX1382" s="12"/>
      <c r="AY1382" s="12"/>
      <c r="AZ1382" s="12"/>
      <c r="BA1382" s="12"/>
    </row>
    <row r="1383" spans="12:53" x14ac:dyDescent="0.25">
      <c r="L1383" s="135"/>
      <c r="M1383" s="135"/>
      <c r="N1383" s="135"/>
      <c r="O1383" s="135"/>
      <c r="P1383" s="135"/>
      <c r="Q1383" s="135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2"/>
      <c r="AK1383" s="12"/>
      <c r="AL1383" s="12"/>
      <c r="AM1383" s="12"/>
      <c r="AN1383" s="12"/>
      <c r="AO1383" s="12"/>
      <c r="AP1383" s="12"/>
      <c r="AQ1383" s="12"/>
      <c r="AR1383" s="12"/>
      <c r="AS1383" s="12"/>
      <c r="AT1383" s="12"/>
      <c r="AU1383" s="12"/>
      <c r="AV1383" s="12"/>
      <c r="AW1383" s="12"/>
      <c r="AX1383" s="12"/>
      <c r="AY1383" s="12"/>
      <c r="AZ1383" s="12"/>
      <c r="BA1383" s="12"/>
    </row>
    <row r="1384" spans="12:53" x14ac:dyDescent="0.25">
      <c r="L1384" s="135"/>
      <c r="M1384" s="135"/>
      <c r="N1384" s="135"/>
      <c r="O1384" s="135"/>
      <c r="P1384" s="135"/>
      <c r="Q1384" s="135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2"/>
      <c r="AK1384" s="12"/>
      <c r="AL1384" s="12"/>
      <c r="AM1384" s="12"/>
      <c r="AN1384" s="12"/>
      <c r="AO1384" s="12"/>
      <c r="AP1384" s="12"/>
      <c r="AQ1384" s="12"/>
      <c r="AR1384" s="12"/>
      <c r="AS1384" s="12"/>
      <c r="AT1384" s="12"/>
      <c r="AU1384" s="12"/>
      <c r="AV1384" s="12"/>
      <c r="AW1384" s="12"/>
      <c r="AX1384" s="12"/>
      <c r="AY1384" s="12"/>
      <c r="AZ1384" s="12"/>
      <c r="BA1384" s="12"/>
    </row>
    <row r="1385" spans="12:53" x14ac:dyDescent="0.25">
      <c r="L1385" s="135"/>
      <c r="M1385" s="135"/>
      <c r="N1385" s="135"/>
      <c r="O1385" s="135"/>
      <c r="P1385" s="135"/>
      <c r="Q1385" s="135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2"/>
      <c r="AK1385" s="12"/>
      <c r="AL1385" s="12"/>
      <c r="AM1385" s="12"/>
      <c r="AN1385" s="12"/>
      <c r="AO1385" s="12"/>
      <c r="AP1385" s="12"/>
      <c r="AQ1385" s="12"/>
      <c r="AR1385" s="12"/>
      <c r="AS1385" s="12"/>
      <c r="AT1385" s="12"/>
      <c r="AU1385" s="12"/>
      <c r="AV1385" s="12"/>
      <c r="AW1385" s="12"/>
      <c r="AX1385" s="12"/>
      <c r="AY1385" s="12"/>
      <c r="AZ1385" s="12"/>
      <c r="BA1385" s="12"/>
    </row>
    <row r="1386" spans="12:53" x14ac:dyDescent="0.25">
      <c r="L1386" s="135"/>
      <c r="M1386" s="135"/>
      <c r="N1386" s="135"/>
      <c r="O1386" s="135"/>
      <c r="P1386" s="135"/>
      <c r="Q1386" s="135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2"/>
      <c r="AK1386" s="12"/>
      <c r="AL1386" s="12"/>
      <c r="AM1386" s="12"/>
      <c r="AN1386" s="12"/>
      <c r="AO1386" s="12"/>
      <c r="AP1386" s="12"/>
      <c r="AQ1386" s="12"/>
      <c r="AR1386" s="12"/>
      <c r="AS1386" s="12"/>
      <c r="AT1386" s="12"/>
      <c r="AU1386" s="12"/>
      <c r="AV1386" s="12"/>
      <c r="AW1386" s="12"/>
      <c r="AX1386" s="12"/>
      <c r="AY1386" s="12"/>
      <c r="AZ1386" s="12"/>
      <c r="BA1386" s="12"/>
    </row>
    <row r="1387" spans="12:53" x14ac:dyDescent="0.25">
      <c r="L1387" s="135"/>
      <c r="M1387" s="135"/>
      <c r="N1387" s="135"/>
      <c r="O1387" s="135"/>
      <c r="P1387" s="135"/>
      <c r="Q1387" s="135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2"/>
      <c r="AK1387" s="12"/>
      <c r="AL1387" s="12"/>
      <c r="AM1387" s="12"/>
      <c r="AN1387" s="12"/>
      <c r="AO1387" s="12"/>
      <c r="AP1387" s="12"/>
      <c r="AQ1387" s="12"/>
      <c r="AR1387" s="12"/>
      <c r="AS1387" s="12"/>
      <c r="AT1387" s="12"/>
      <c r="AU1387" s="12"/>
      <c r="AV1387" s="12"/>
      <c r="AW1387" s="12"/>
      <c r="AX1387" s="12"/>
      <c r="AY1387" s="12"/>
      <c r="AZ1387" s="12"/>
      <c r="BA1387" s="12"/>
    </row>
    <row r="1388" spans="12:53" x14ac:dyDescent="0.25">
      <c r="L1388" s="135"/>
      <c r="M1388" s="135"/>
      <c r="N1388" s="135"/>
      <c r="O1388" s="135"/>
      <c r="P1388" s="135"/>
      <c r="Q1388" s="135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  <c r="AK1388" s="12"/>
      <c r="AL1388" s="12"/>
      <c r="AM1388" s="12"/>
      <c r="AN1388" s="12"/>
      <c r="AO1388" s="12"/>
      <c r="AP1388" s="12"/>
      <c r="AQ1388" s="12"/>
      <c r="AR1388" s="12"/>
      <c r="AS1388" s="12"/>
      <c r="AT1388" s="12"/>
      <c r="AU1388" s="12"/>
      <c r="AV1388" s="12"/>
      <c r="AW1388" s="12"/>
      <c r="AX1388" s="12"/>
      <c r="AY1388" s="12"/>
      <c r="AZ1388" s="12"/>
      <c r="BA1388" s="12"/>
    </row>
    <row r="1389" spans="12:53" x14ac:dyDescent="0.25">
      <c r="L1389" s="135"/>
      <c r="M1389" s="135"/>
      <c r="N1389" s="135"/>
      <c r="O1389" s="135"/>
      <c r="P1389" s="135"/>
      <c r="Q1389" s="135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2"/>
      <c r="AK1389" s="12"/>
      <c r="AL1389" s="12"/>
      <c r="AM1389" s="12"/>
      <c r="AN1389" s="12"/>
      <c r="AO1389" s="12"/>
      <c r="AP1389" s="12"/>
      <c r="AQ1389" s="12"/>
      <c r="AR1389" s="12"/>
      <c r="AS1389" s="12"/>
      <c r="AT1389" s="12"/>
      <c r="AU1389" s="12"/>
      <c r="AV1389" s="12"/>
      <c r="AW1389" s="12"/>
      <c r="AX1389" s="12"/>
      <c r="AY1389" s="12"/>
      <c r="AZ1389" s="12"/>
      <c r="BA1389" s="12"/>
    </row>
    <row r="1390" spans="12:53" x14ac:dyDescent="0.25">
      <c r="L1390" s="135"/>
      <c r="M1390" s="135"/>
      <c r="N1390" s="135"/>
      <c r="O1390" s="135"/>
      <c r="P1390" s="135"/>
      <c r="Q1390" s="135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  <c r="AK1390" s="12"/>
      <c r="AL1390" s="12"/>
      <c r="AM1390" s="12"/>
      <c r="AN1390" s="12"/>
      <c r="AO1390" s="12"/>
      <c r="AP1390" s="12"/>
      <c r="AQ1390" s="12"/>
      <c r="AR1390" s="12"/>
      <c r="AS1390" s="12"/>
      <c r="AT1390" s="12"/>
      <c r="AU1390" s="12"/>
      <c r="AV1390" s="12"/>
      <c r="AW1390" s="12"/>
      <c r="AX1390" s="12"/>
      <c r="AY1390" s="12"/>
      <c r="AZ1390" s="12"/>
      <c r="BA1390" s="12"/>
    </row>
    <row r="1391" spans="12:53" x14ac:dyDescent="0.25">
      <c r="L1391" s="135"/>
      <c r="M1391" s="135"/>
      <c r="N1391" s="135"/>
      <c r="O1391" s="135"/>
      <c r="P1391" s="135"/>
      <c r="Q1391" s="135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  <c r="AM1391" s="12"/>
      <c r="AN1391" s="12"/>
      <c r="AO1391" s="12"/>
      <c r="AP1391" s="12"/>
      <c r="AQ1391" s="12"/>
      <c r="AR1391" s="12"/>
      <c r="AS1391" s="12"/>
      <c r="AT1391" s="12"/>
      <c r="AU1391" s="12"/>
      <c r="AV1391" s="12"/>
      <c r="AW1391" s="12"/>
      <c r="AX1391" s="12"/>
      <c r="AY1391" s="12"/>
      <c r="AZ1391" s="12"/>
      <c r="BA1391" s="12"/>
    </row>
    <row r="1392" spans="12:53" x14ac:dyDescent="0.25">
      <c r="L1392" s="135"/>
      <c r="M1392" s="135"/>
      <c r="N1392" s="135"/>
      <c r="O1392" s="135"/>
      <c r="P1392" s="135"/>
      <c r="Q1392" s="135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  <c r="AK1392" s="12"/>
      <c r="AL1392" s="12"/>
      <c r="AM1392" s="12"/>
      <c r="AN1392" s="12"/>
      <c r="AO1392" s="12"/>
      <c r="AP1392" s="12"/>
      <c r="AQ1392" s="12"/>
      <c r="AR1392" s="12"/>
      <c r="AS1392" s="12"/>
      <c r="AT1392" s="12"/>
      <c r="AU1392" s="12"/>
      <c r="AV1392" s="12"/>
      <c r="AW1392" s="12"/>
      <c r="AX1392" s="12"/>
      <c r="AY1392" s="12"/>
      <c r="AZ1392" s="12"/>
      <c r="BA1392" s="12"/>
    </row>
    <row r="1393" spans="12:53" x14ac:dyDescent="0.25">
      <c r="L1393" s="135"/>
      <c r="M1393" s="135"/>
      <c r="N1393" s="135"/>
      <c r="O1393" s="135"/>
      <c r="P1393" s="135"/>
      <c r="Q1393" s="135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2"/>
      <c r="AK1393" s="12"/>
      <c r="AL1393" s="12"/>
      <c r="AM1393" s="12"/>
      <c r="AN1393" s="12"/>
      <c r="AO1393" s="12"/>
      <c r="AP1393" s="12"/>
      <c r="AQ1393" s="12"/>
      <c r="AR1393" s="12"/>
      <c r="AS1393" s="12"/>
      <c r="AT1393" s="12"/>
      <c r="AU1393" s="12"/>
      <c r="AV1393" s="12"/>
      <c r="AW1393" s="12"/>
      <c r="AX1393" s="12"/>
      <c r="AY1393" s="12"/>
      <c r="AZ1393" s="12"/>
      <c r="BA1393" s="12"/>
    </row>
    <row r="1394" spans="12:53" x14ac:dyDescent="0.25">
      <c r="L1394" s="135"/>
      <c r="M1394" s="135"/>
      <c r="N1394" s="135"/>
      <c r="O1394" s="135"/>
      <c r="P1394" s="135"/>
      <c r="Q1394" s="135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2"/>
      <c r="AK1394" s="12"/>
      <c r="AL1394" s="12"/>
      <c r="AM1394" s="12"/>
      <c r="AN1394" s="12"/>
      <c r="AO1394" s="12"/>
      <c r="AP1394" s="12"/>
      <c r="AQ1394" s="12"/>
      <c r="AR1394" s="12"/>
      <c r="AS1394" s="12"/>
      <c r="AT1394" s="12"/>
      <c r="AU1394" s="12"/>
      <c r="AV1394" s="12"/>
      <c r="AW1394" s="12"/>
      <c r="AX1394" s="12"/>
      <c r="AY1394" s="12"/>
      <c r="AZ1394" s="12"/>
      <c r="BA1394" s="12"/>
    </row>
    <row r="1395" spans="12:53" x14ac:dyDescent="0.25">
      <c r="L1395" s="135"/>
      <c r="M1395" s="135"/>
      <c r="N1395" s="135"/>
      <c r="O1395" s="135"/>
      <c r="P1395" s="135"/>
      <c r="Q1395" s="135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2"/>
      <c r="AK1395" s="12"/>
      <c r="AL1395" s="12"/>
      <c r="AM1395" s="12"/>
      <c r="AN1395" s="12"/>
      <c r="AO1395" s="12"/>
      <c r="AP1395" s="12"/>
      <c r="AQ1395" s="12"/>
      <c r="AR1395" s="12"/>
      <c r="AS1395" s="12"/>
      <c r="AT1395" s="12"/>
      <c r="AU1395" s="12"/>
      <c r="AV1395" s="12"/>
      <c r="AW1395" s="12"/>
      <c r="AX1395" s="12"/>
      <c r="AY1395" s="12"/>
      <c r="AZ1395" s="12"/>
      <c r="BA1395" s="12"/>
    </row>
    <row r="1396" spans="12:53" x14ac:dyDescent="0.25">
      <c r="L1396" s="135"/>
      <c r="M1396" s="135"/>
      <c r="N1396" s="135"/>
      <c r="O1396" s="135"/>
      <c r="P1396" s="135"/>
      <c r="Q1396" s="135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2"/>
      <c r="AK1396" s="12"/>
      <c r="AL1396" s="12"/>
      <c r="AM1396" s="12"/>
      <c r="AN1396" s="12"/>
      <c r="AO1396" s="12"/>
      <c r="AP1396" s="12"/>
      <c r="AQ1396" s="12"/>
      <c r="AR1396" s="12"/>
      <c r="AS1396" s="12"/>
      <c r="AT1396" s="12"/>
      <c r="AU1396" s="12"/>
      <c r="AV1396" s="12"/>
      <c r="AW1396" s="12"/>
      <c r="AX1396" s="12"/>
      <c r="AY1396" s="12"/>
      <c r="AZ1396" s="12"/>
      <c r="BA1396" s="12"/>
    </row>
    <row r="1397" spans="12:53" x14ac:dyDescent="0.25">
      <c r="L1397" s="135"/>
      <c r="M1397" s="135"/>
      <c r="N1397" s="135"/>
      <c r="O1397" s="135"/>
      <c r="P1397" s="135"/>
      <c r="Q1397" s="135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  <c r="AK1397" s="12"/>
      <c r="AL1397" s="12"/>
      <c r="AM1397" s="12"/>
      <c r="AN1397" s="12"/>
      <c r="AO1397" s="12"/>
      <c r="AP1397" s="12"/>
      <c r="AQ1397" s="12"/>
      <c r="AR1397" s="12"/>
      <c r="AS1397" s="12"/>
      <c r="AT1397" s="12"/>
      <c r="AU1397" s="12"/>
      <c r="AV1397" s="12"/>
      <c r="AW1397" s="12"/>
      <c r="AX1397" s="12"/>
      <c r="AY1397" s="12"/>
      <c r="AZ1397" s="12"/>
      <c r="BA1397" s="12"/>
    </row>
    <row r="1398" spans="12:53" x14ac:dyDescent="0.25">
      <c r="L1398" s="135"/>
      <c r="M1398" s="135"/>
      <c r="N1398" s="135"/>
      <c r="O1398" s="135"/>
      <c r="P1398" s="135"/>
      <c r="Q1398" s="135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2"/>
      <c r="AK1398" s="12"/>
      <c r="AL1398" s="12"/>
      <c r="AM1398" s="12"/>
      <c r="AN1398" s="12"/>
      <c r="AO1398" s="12"/>
      <c r="AP1398" s="12"/>
      <c r="AQ1398" s="12"/>
      <c r="AR1398" s="12"/>
      <c r="AS1398" s="12"/>
      <c r="AT1398" s="12"/>
      <c r="AU1398" s="12"/>
      <c r="AV1398" s="12"/>
      <c r="AW1398" s="12"/>
      <c r="AX1398" s="12"/>
      <c r="AY1398" s="12"/>
      <c r="AZ1398" s="12"/>
      <c r="BA1398" s="12"/>
    </row>
    <row r="1399" spans="12:53" x14ac:dyDescent="0.25">
      <c r="L1399" s="135"/>
      <c r="M1399" s="135"/>
      <c r="N1399" s="135"/>
      <c r="O1399" s="135"/>
      <c r="P1399" s="135"/>
      <c r="Q1399" s="135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2"/>
      <c r="AK1399" s="12"/>
      <c r="AL1399" s="12"/>
      <c r="AM1399" s="12"/>
      <c r="AN1399" s="12"/>
      <c r="AO1399" s="12"/>
      <c r="AP1399" s="12"/>
      <c r="AQ1399" s="12"/>
      <c r="AR1399" s="12"/>
      <c r="AS1399" s="12"/>
      <c r="AT1399" s="12"/>
      <c r="AU1399" s="12"/>
      <c r="AV1399" s="12"/>
      <c r="AW1399" s="12"/>
      <c r="AX1399" s="12"/>
      <c r="AY1399" s="12"/>
      <c r="AZ1399" s="12"/>
      <c r="BA1399" s="12"/>
    </row>
    <row r="1400" spans="12:53" x14ac:dyDescent="0.25">
      <c r="L1400" s="135"/>
      <c r="M1400" s="135"/>
      <c r="N1400" s="135"/>
      <c r="O1400" s="135"/>
      <c r="P1400" s="135"/>
      <c r="Q1400" s="135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  <c r="AK1400" s="12"/>
      <c r="AL1400" s="12"/>
      <c r="AM1400" s="12"/>
      <c r="AN1400" s="12"/>
      <c r="AO1400" s="12"/>
      <c r="AP1400" s="12"/>
      <c r="AQ1400" s="12"/>
      <c r="AR1400" s="12"/>
      <c r="AS1400" s="12"/>
      <c r="AT1400" s="12"/>
      <c r="AU1400" s="12"/>
      <c r="AV1400" s="12"/>
      <c r="AW1400" s="12"/>
      <c r="AX1400" s="12"/>
      <c r="AY1400" s="12"/>
      <c r="AZ1400" s="12"/>
      <c r="BA1400" s="12"/>
    </row>
    <row r="1401" spans="12:53" x14ac:dyDescent="0.25">
      <c r="L1401" s="135"/>
      <c r="M1401" s="135"/>
      <c r="N1401" s="135"/>
      <c r="O1401" s="135"/>
      <c r="P1401" s="135"/>
      <c r="Q1401" s="135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2"/>
      <c r="AK1401" s="12"/>
      <c r="AL1401" s="12"/>
      <c r="AM1401" s="12"/>
      <c r="AN1401" s="12"/>
      <c r="AO1401" s="12"/>
      <c r="AP1401" s="12"/>
      <c r="AQ1401" s="12"/>
      <c r="AR1401" s="12"/>
      <c r="AS1401" s="12"/>
      <c r="AT1401" s="12"/>
      <c r="AU1401" s="12"/>
      <c r="AV1401" s="12"/>
      <c r="AW1401" s="12"/>
      <c r="AX1401" s="12"/>
      <c r="AY1401" s="12"/>
      <c r="AZ1401" s="12"/>
      <c r="BA1401" s="12"/>
    </row>
    <row r="1402" spans="12:53" x14ac:dyDescent="0.25">
      <c r="L1402" s="135"/>
      <c r="M1402" s="135"/>
      <c r="N1402" s="135"/>
      <c r="O1402" s="135"/>
      <c r="P1402" s="135"/>
      <c r="Q1402" s="135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2"/>
      <c r="AK1402" s="12"/>
      <c r="AL1402" s="12"/>
      <c r="AM1402" s="12"/>
      <c r="AN1402" s="12"/>
      <c r="AO1402" s="12"/>
      <c r="AP1402" s="12"/>
      <c r="AQ1402" s="12"/>
      <c r="AR1402" s="12"/>
      <c r="AS1402" s="12"/>
      <c r="AT1402" s="12"/>
      <c r="AU1402" s="12"/>
      <c r="AV1402" s="12"/>
      <c r="AW1402" s="12"/>
      <c r="AX1402" s="12"/>
      <c r="AY1402" s="12"/>
      <c r="AZ1402" s="12"/>
      <c r="BA1402" s="12"/>
    </row>
    <row r="1403" spans="12:53" x14ac:dyDescent="0.25">
      <c r="L1403" s="135"/>
      <c r="M1403" s="135"/>
      <c r="N1403" s="135"/>
      <c r="O1403" s="135"/>
      <c r="P1403" s="135"/>
      <c r="Q1403" s="135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2"/>
      <c r="AK1403" s="12"/>
      <c r="AL1403" s="12"/>
      <c r="AM1403" s="12"/>
      <c r="AN1403" s="12"/>
      <c r="AO1403" s="12"/>
      <c r="AP1403" s="12"/>
      <c r="AQ1403" s="12"/>
      <c r="AR1403" s="12"/>
      <c r="AS1403" s="12"/>
      <c r="AT1403" s="12"/>
      <c r="AU1403" s="12"/>
      <c r="AV1403" s="12"/>
      <c r="AW1403" s="12"/>
      <c r="AX1403" s="12"/>
      <c r="AY1403" s="12"/>
      <c r="AZ1403" s="12"/>
      <c r="BA1403" s="12"/>
    </row>
    <row r="1404" spans="12:53" x14ac:dyDescent="0.25">
      <c r="L1404" s="135"/>
      <c r="M1404" s="135"/>
      <c r="N1404" s="135"/>
      <c r="O1404" s="135"/>
      <c r="P1404" s="135"/>
      <c r="Q1404" s="135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2"/>
      <c r="AK1404" s="12"/>
      <c r="AL1404" s="12"/>
      <c r="AM1404" s="12"/>
      <c r="AN1404" s="12"/>
      <c r="AO1404" s="12"/>
      <c r="AP1404" s="12"/>
      <c r="AQ1404" s="12"/>
      <c r="AR1404" s="12"/>
      <c r="AS1404" s="12"/>
      <c r="AT1404" s="12"/>
      <c r="AU1404" s="12"/>
      <c r="AV1404" s="12"/>
      <c r="AW1404" s="12"/>
      <c r="AX1404" s="12"/>
      <c r="AY1404" s="12"/>
      <c r="AZ1404" s="12"/>
      <c r="BA1404" s="12"/>
    </row>
    <row r="1405" spans="12:53" x14ac:dyDescent="0.25">
      <c r="L1405" s="135"/>
      <c r="M1405" s="135"/>
      <c r="N1405" s="135"/>
      <c r="O1405" s="135"/>
      <c r="P1405" s="135"/>
      <c r="Q1405" s="135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2"/>
      <c r="AK1405" s="12"/>
      <c r="AL1405" s="12"/>
      <c r="AM1405" s="12"/>
      <c r="AN1405" s="12"/>
      <c r="AO1405" s="12"/>
      <c r="AP1405" s="12"/>
      <c r="AQ1405" s="12"/>
      <c r="AR1405" s="12"/>
      <c r="AS1405" s="12"/>
      <c r="AT1405" s="12"/>
      <c r="AU1405" s="12"/>
      <c r="AV1405" s="12"/>
      <c r="AW1405" s="12"/>
      <c r="AX1405" s="12"/>
      <c r="AY1405" s="12"/>
      <c r="AZ1405" s="12"/>
      <c r="BA1405" s="12"/>
    </row>
    <row r="1406" spans="12:53" x14ac:dyDescent="0.25">
      <c r="L1406" s="135"/>
      <c r="M1406" s="135"/>
      <c r="N1406" s="135"/>
      <c r="O1406" s="135"/>
      <c r="P1406" s="135"/>
      <c r="Q1406" s="135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2"/>
      <c r="AK1406" s="12"/>
      <c r="AL1406" s="12"/>
      <c r="AM1406" s="12"/>
      <c r="AN1406" s="12"/>
      <c r="AO1406" s="12"/>
      <c r="AP1406" s="12"/>
      <c r="AQ1406" s="12"/>
      <c r="AR1406" s="12"/>
      <c r="AS1406" s="12"/>
      <c r="AT1406" s="12"/>
      <c r="AU1406" s="12"/>
      <c r="AV1406" s="12"/>
      <c r="AW1406" s="12"/>
      <c r="AX1406" s="12"/>
      <c r="AY1406" s="12"/>
      <c r="AZ1406" s="12"/>
      <c r="BA1406" s="12"/>
    </row>
    <row r="1407" spans="12:53" x14ac:dyDescent="0.25">
      <c r="L1407" s="135"/>
      <c r="M1407" s="135"/>
      <c r="N1407" s="135"/>
      <c r="O1407" s="135"/>
      <c r="P1407" s="135"/>
      <c r="Q1407" s="135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2"/>
      <c r="AK1407" s="12"/>
      <c r="AL1407" s="12"/>
      <c r="AM1407" s="12"/>
      <c r="AN1407" s="12"/>
      <c r="AO1407" s="12"/>
      <c r="AP1407" s="12"/>
      <c r="AQ1407" s="12"/>
      <c r="AR1407" s="12"/>
      <c r="AS1407" s="12"/>
      <c r="AT1407" s="12"/>
      <c r="AU1407" s="12"/>
      <c r="AV1407" s="12"/>
      <c r="AW1407" s="12"/>
      <c r="AX1407" s="12"/>
      <c r="AY1407" s="12"/>
      <c r="AZ1407" s="12"/>
      <c r="BA1407" s="12"/>
    </row>
    <row r="1408" spans="12:53" x14ac:dyDescent="0.25">
      <c r="L1408" s="135"/>
      <c r="M1408" s="135"/>
      <c r="N1408" s="135"/>
      <c r="O1408" s="135"/>
      <c r="P1408" s="135"/>
      <c r="Q1408" s="135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2"/>
      <c r="AK1408" s="12"/>
      <c r="AL1408" s="12"/>
      <c r="AM1408" s="12"/>
      <c r="AN1408" s="12"/>
      <c r="AO1408" s="12"/>
      <c r="AP1408" s="12"/>
      <c r="AQ1408" s="12"/>
      <c r="AR1408" s="12"/>
      <c r="AS1408" s="12"/>
      <c r="AT1408" s="12"/>
      <c r="AU1408" s="12"/>
      <c r="AV1408" s="12"/>
      <c r="AW1408" s="12"/>
      <c r="AX1408" s="12"/>
      <c r="AY1408" s="12"/>
      <c r="AZ1408" s="12"/>
      <c r="BA1408" s="12"/>
    </row>
    <row r="1409" spans="12:53" x14ac:dyDescent="0.25">
      <c r="L1409" s="135"/>
      <c r="M1409" s="135"/>
      <c r="N1409" s="135"/>
      <c r="O1409" s="135"/>
      <c r="P1409" s="135"/>
      <c r="Q1409" s="135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  <c r="AK1409" s="12"/>
      <c r="AL1409" s="12"/>
      <c r="AM1409" s="12"/>
      <c r="AN1409" s="12"/>
      <c r="AO1409" s="12"/>
      <c r="AP1409" s="12"/>
      <c r="AQ1409" s="12"/>
      <c r="AR1409" s="12"/>
      <c r="AS1409" s="12"/>
      <c r="AT1409" s="12"/>
      <c r="AU1409" s="12"/>
      <c r="AV1409" s="12"/>
      <c r="AW1409" s="12"/>
      <c r="AX1409" s="12"/>
      <c r="AY1409" s="12"/>
      <c r="AZ1409" s="12"/>
      <c r="BA1409" s="12"/>
    </row>
    <row r="1410" spans="12:53" x14ac:dyDescent="0.25">
      <c r="L1410" s="135"/>
      <c r="M1410" s="135"/>
      <c r="N1410" s="135"/>
      <c r="O1410" s="135"/>
      <c r="P1410" s="135"/>
      <c r="Q1410" s="135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2"/>
      <c r="AK1410" s="12"/>
      <c r="AL1410" s="12"/>
      <c r="AM1410" s="12"/>
      <c r="AN1410" s="12"/>
      <c r="AO1410" s="12"/>
      <c r="AP1410" s="12"/>
      <c r="AQ1410" s="12"/>
      <c r="AR1410" s="12"/>
      <c r="AS1410" s="12"/>
      <c r="AT1410" s="12"/>
      <c r="AU1410" s="12"/>
      <c r="AV1410" s="12"/>
      <c r="AW1410" s="12"/>
      <c r="AX1410" s="12"/>
      <c r="AY1410" s="12"/>
      <c r="AZ1410" s="12"/>
      <c r="BA1410" s="12"/>
    </row>
    <row r="1411" spans="12:53" x14ac:dyDescent="0.25">
      <c r="L1411" s="135"/>
      <c r="M1411" s="135"/>
      <c r="N1411" s="135"/>
      <c r="O1411" s="135"/>
      <c r="P1411" s="135"/>
      <c r="Q1411" s="135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2"/>
      <c r="AK1411" s="12"/>
      <c r="AL1411" s="12"/>
      <c r="AM1411" s="12"/>
      <c r="AN1411" s="12"/>
      <c r="AO1411" s="12"/>
      <c r="AP1411" s="12"/>
      <c r="AQ1411" s="12"/>
      <c r="AR1411" s="12"/>
      <c r="AS1411" s="12"/>
      <c r="AT1411" s="12"/>
      <c r="AU1411" s="12"/>
      <c r="AV1411" s="12"/>
      <c r="AW1411" s="12"/>
      <c r="AX1411" s="12"/>
      <c r="AY1411" s="12"/>
      <c r="AZ1411" s="12"/>
      <c r="BA1411" s="12"/>
    </row>
    <row r="1412" spans="12:53" x14ac:dyDescent="0.25">
      <c r="L1412" s="135"/>
      <c r="M1412" s="135"/>
      <c r="N1412" s="135"/>
      <c r="O1412" s="135"/>
      <c r="P1412" s="135"/>
      <c r="Q1412" s="135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2"/>
      <c r="AK1412" s="12"/>
      <c r="AL1412" s="12"/>
      <c r="AM1412" s="12"/>
      <c r="AN1412" s="12"/>
      <c r="AO1412" s="12"/>
      <c r="AP1412" s="12"/>
      <c r="AQ1412" s="12"/>
      <c r="AR1412" s="12"/>
      <c r="AS1412" s="12"/>
      <c r="AT1412" s="12"/>
      <c r="AU1412" s="12"/>
      <c r="AV1412" s="12"/>
      <c r="AW1412" s="12"/>
      <c r="AX1412" s="12"/>
      <c r="AY1412" s="12"/>
      <c r="AZ1412" s="12"/>
      <c r="BA1412" s="12"/>
    </row>
    <row r="1413" spans="12:53" x14ac:dyDescent="0.25">
      <c r="L1413" s="135"/>
      <c r="M1413" s="135"/>
      <c r="N1413" s="135"/>
      <c r="O1413" s="135"/>
      <c r="P1413" s="135"/>
      <c r="Q1413" s="135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2"/>
      <c r="AK1413" s="12"/>
      <c r="AL1413" s="12"/>
      <c r="AM1413" s="12"/>
      <c r="AN1413" s="12"/>
      <c r="AO1413" s="12"/>
      <c r="AP1413" s="12"/>
      <c r="AQ1413" s="12"/>
      <c r="AR1413" s="12"/>
      <c r="AS1413" s="12"/>
      <c r="AT1413" s="12"/>
      <c r="AU1413" s="12"/>
      <c r="AV1413" s="12"/>
      <c r="AW1413" s="12"/>
      <c r="AX1413" s="12"/>
      <c r="AY1413" s="12"/>
      <c r="AZ1413" s="12"/>
      <c r="BA1413" s="12"/>
    </row>
    <row r="1414" spans="12:53" x14ac:dyDescent="0.25">
      <c r="L1414" s="135"/>
      <c r="M1414" s="135"/>
      <c r="N1414" s="135"/>
      <c r="O1414" s="135"/>
      <c r="P1414" s="135"/>
      <c r="Q1414" s="135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2"/>
      <c r="AK1414" s="12"/>
      <c r="AL1414" s="12"/>
      <c r="AM1414" s="12"/>
      <c r="AN1414" s="12"/>
      <c r="AO1414" s="12"/>
      <c r="AP1414" s="12"/>
      <c r="AQ1414" s="12"/>
      <c r="AR1414" s="12"/>
      <c r="AS1414" s="12"/>
      <c r="AT1414" s="12"/>
      <c r="AU1414" s="12"/>
      <c r="AV1414" s="12"/>
      <c r="AW1414" s="12"/>
      <c r="AX1414" s="12"/>
      <c r="AY1414" s="12"/>
      <c r="AZ1414" s="12"/>
      <c r="BA1414" s="12"/>
    </row>
    <row r="1415" spans="12:53" x14ac:dyDescent="0.25">
      <c r="L1415" s="135"/>
      <c r="M1415" s="135"/>
      <c r="N1415" s="135"/>
      <c r="O1415" s="135"/>
      <c r="P1415" s="135"/>
      <c r="Q1415" s="135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2"/>
      <c r="AK1415" s="12"/>
      <c r="AL1415" s="12"/>
      <c r="AM1415" s="12"/>
      <c r="AN1415" s="12"/>
      <c r="AO1415" s="12"/>
      <c r="AP1415" s="12"/>
      <c r="AQ1415" s="12"/>
      <c r="AR1415" s="12"/>
      <c r="AS1415" s="12"/>
      <c r="AT1415" s="12"/>
      <c r="AU1415" s="12"/>
      <c r="AV1415" s="12"/>
      <c r="AW1415" s="12"/>
      <c r="AX1415" s="12"/>
      <c r="AY1415" s="12"/>
      <c r="AZ1415" s="12"/>
      <c r="BA1415" s="12"/>
    </row>
    <row r="1416" spans="12:53" x14ac:dyDescent="0.25">
      <c r="L1416" s="135"/>
      <c r="M1416" s="135"/>
      <c r="N1416" s="135"/>
      <c r="O1416" s="135"/>
      <c r="P1416" s="135"/>
      <c r="Q1416" s="135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2"/>
      <c r="AK1416" s="12"/>
      <c r="AL1416" s="12"/>
      <c r="AM1416" s="12"/>
      <c r="AN1416" s="12"/>
      <c r="AO1416" s="12"/>
      <c r="AP1416" s="12"/>
      <c r="AQ1416" s="12"/>
      <c r="AR1416" s="12"/>
      <c r="AS1416" s="12"/>
      <c r="AT1416" s="12"/>
      <c r="AU1416" s="12"/>
      <c r="AV1416" s="12"/>
      <c r="AW1416" s="12"/>
      <c r="AX1416" s="12"/>
      <c r="AY1416" s="12"/>
      <c r="AZ1416" s="12"/>
      <c r="BA1416" s="12"/>
    </row>
    <row r="1417" spans="12:53" x14ac:dyDescent="0.25">
      <c r="L1417" s="135"/>
      <c r="M1417" s="135"/>
      <c r="N1417" s="135"/>
      <c r="O1417" s="135"/>
      <c r="P1417" s="135"/>
      <c r="Q1417" s="135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2"/>
      <c r="AK1417" s="12"/>
      <c r="AL1417" s="12"/>
      <c r="AM1417" s="12"/>
      <c r="AN1417" s="12"/>
      <c r="AO1417" s="12"/>
      <c r="AP1417" s="12"/>
      <c r="AQ1417" s="12"/>
      <c r="AR1417" s="12"/>
      <c r="AS1417" s="12"/>
      <c r="AT1417" s="12"/>
      <c r="AU1417" s="12"/>
      <c r="AV1417" s="12"/>
      <c r="AW1417" s="12"/>
      <c r="AX1417" s="12"/>
      <c r="AY1417" s="12"/>
      <c r="AZ1417" s="12"/>
      <c r="BA1417" s="12"/>
    </row>
    <row r="1418" spans="12:53" x14ac:dyDescent="0.25">
      <c r="L1418" s="135"/>
      <c r="M1418" s="135"/>
      <c r="N1418" s="135"/>
      <c r="O1418" s="135"/>
      <c r="P1418" s="135"/>
      <c r="Q1418" s="135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2"/>
      <c r="AK1418" s="12"/>
      <c r="AL1418" s="12"/>
      <c r="AM1418" s="12"/>
      <c r="AN1418" s="12"/>
      <c r="AO1418" s="12"/>
      <c r="AP1418" s="12"/>
      <c r="AQ1418" s="12"/>
      <c r="AR1418" s="12"/>
      <c r="AS1418" s="12"/>
      <c r="AT1418" s="12"/>
      <c r="AU1418" s="12"/>
      <c r="AV1418" s="12"/>
      <c r="AW1418" s="12"/>
      <c r="AX1418" s="12"/>
      <c r="AY1418" s="12"/>
      <c r="AZ1418" s="12"/>
      <c r="BA1418" s="12"/>
    </row>
    <row r="1419" spans="12:53" x14ac:dyDescent="0.25">
      <c r="L1419" s="135"/>
      <c r="M1419" s="135"/>
      <c r="N1419" s="135"/>
      <c r="O1419" s="135"/>
      <c r="P1419" s="135"/>
      <c r="Q1419" s="135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2"/>
      <c r="AK1419" s="12"/>
      <c r="AL1419" s="12"/>
      <c r="AM1419" s="12"/>
      <c r="AN1419" s="12"/>
      <c r="AO1419" s="12"/>
      <c r="AP1419" s="12"/>
      <c r="AQ1419" s="12"/>
      <c r="AR1419" s="12"/>
      <c r="AS1419" s="12"/>
      <c r="AT1419" s="12"/>
      <c r="AU1419" s="12"/>
      <c r="AV1419" s="12"/>
      <c r="AW1419" s="12"/>
      <c r="AX1419" s="12"/>
      <c r="AY1419" s="12"/>
      <c r="AZ1419" s="12"/>
      <c r="BA1419" s="12"/>
    </row>
    <row r="1420" spans="12:53" x14ac:dyDescent="0.25">
      <c r="L1420" s="135"/>
      <c r="M1420" s="135"/>
      <c r="N1420" s="135"/>
      <c r="O1420" s="135"/>
      <c r="P1420" s="135"/>
      <c r="Q1420" s="135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2"/>
      <c r="AK1420" s="12"/>
      <c r="AL1420" s="12"/>
      <c r="AM1420" s="12"/>
      <c r="AN1420" s="12"/>
      <c r="AO1420" s="12"/>
      <c r="AP1420" s="12"/>
      <c r="AQ1420" s="12"/>
      <c r="AR1420" s="12"/>
      <c r="AS1420" s="12"/>
      <c r="AT1420" s="12"/>
      <c r="AU1420" s="12"/>
      <c r="AV1420" s="12"/>
      <c r="AW1420" s="12"/>
      <c r="AX1420" s="12"/>
      <c r="AY1420" s="12"/>
      <c r="AZ1420" s="12"/>
      <c r="BA1420" s="12"/>
    </row>
    <row r="1421" spans="12:53" x14ac:dyDescent="0.25">
      <c r="L1421" s="135"/>
      <c r="M1421" s="135"/>
      <c r="N1421" s="135"/>
      <c r="O1421" s="135"/>
      <c r="P1421" s="135"/>
      <c r="Q1421" s="135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2"/>
      <c r="AK1421" s="12"/>
      <c r="AL1421" s="12"/>
      <c r="AM1421" s="12"/>
      <c r="AN1421" s="12"/>
      <c r="AO1421" s="12"/>
      <c r="AP1421" s="12"/>
      <c r="AQ1421" s="12"/>
      <c r="AR1421" s="12"/>
      <c r="AS1421" s="12"/>
      <c r="AT1421" s="12"/>
      <c r="AU1421" s="12"/>
      <c r="AV1421" s="12"/>
      <c r="AW1421" s="12"/>
      <c r="AX1421" s="12"/>
      <c r="AY1421" s="12"/>
      <c r="AZ1421" s="12"/>
      <c r="BA1421" s="12"/>
    </row>
    <row r="1422" spans="12:53" x14ac:dyDescent="0.25">
      <c r="L1422" s="135"/>
      <c r="M1422" s="135"/>
      <c r="N1422" s="135"/>
      <c r="O1422" s="135"/>
      <c r="P1422" s="135"/>
      <c r="Q1422" s="135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2"/>
      <c r="AK1422" s="12"/>
      <c r="AL1422" s="12"/>
      <c r="AM1422" s="12"/>
      <c r="AN1422" s="12"/>
      <c r="AO1422" s="12"/>
      <c r="AP1422" s="12"/>
      <c r="AQ1422" s="12"/>
      <c r="AR1422" s="12"/>
      <c r="AS1422" s="12"/>
      <c r="AT1422" s="12"/>
      <c r="AU1422" s="12"/>
      <c r="AV1422" s="12"/>
      <c r="AW1422" s="12"/>
      <c r="AX1422" s="12"/>
      <c r="AY1422" s="12"/>
      <c r="AZ1422" s="12"/>
      <c r="BA1422" s="12"/>
    </row>
    <row r="1423" spans="12:53" x14ac:dyDescent="0.25">
      <c r="L1423" s="135"/>
      <c r="M1423" s="135"/>
      <c r="N1423" s="135"/>
      <c r="O1423" s="135"/>
      <c r="P1423" s="135"/>
      <c r="Q1423" s="135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2"/>
      <c r="AK1423" s="12"/>
      <c r="AL1423" s="12"/>
      <c r="AM1423" s="12"/>
      <c r="AN1423" s="12"/>
      <c r="AO1423" s="12"/>
      <c r="AP1423" s="12"/>
      <c r="AQ1423" s="12"/>
      <c r="AR1423" s="12"/>
      <c r="AS1423" s="12"/>
      <c r="AT1423" s="12"/>
      <c r="AU1423" s="12"/>
      <c r="AV1423" s="12"/>
      <c r="AW1423" s="12"/>
      <c r="AX1423" s="12"/>
      <c r="AY1423" s="12"/>
      <c r="AZ1423" s="12"/>
      <c r="BA1423" s="12"/>
    </row>
    <row r="1424" spans="12:53" x14ac:dyDescent="0.25">
      <c r="L1424" s="135"/>
      <c r="M1424" s="135"/>
      <c r="N1424" s="135"/>
      <c r="O1424" s="135"/>
      <c r="P1424" s="135"/>
      <c r="Q1424" s="135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2"/>
      <c r="AK1424" s="12"/>
      <c r="AL1424" s="12"/>
      <c r="AM1424" s="12"/>
      <c r="AN1424" s="12"/>
      <c r="AO1424" s="12"/>
      <c r="AP1424" s="12"/>
      <c r="AQ1424" s="12"/>
      <c r="AR1424" s="12"/>
      <c r="AS1424" s="12"/>
      <c r="AT1424" s="12"/>
      <c r="AU1424" s="12"/>
      <c r="AV1424" s="12"/>
      <c r="AW1424" s="12"/>
      <c r="AX1424" s="12"/>
      <c r="AY1424" s="12"/>
      <c r="AZ1424" s="12"/>
      <c r="BA1424" s="12"/>
    </row>
    <row r="1425" spans="12:53" x14ac:dyDescent="0.25">
      <c r="L1425" s="135"/>
      <c r="M1425" s="135"/>
      <c r="N1425" s="135"/>
      <c r="O1425" s="135"/>
      <c r="P1425" s="135"/>
      <c r="Q1425" s="135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2"/>
      <c r="AK1425" s="12"/>
      <c r="AL1425" s="12"/>
      <c r="AM1425" s="12"/>
      <c r="AN1425" s="12"/>
      <c r="AO1425" s="12"/>
      <c r="AP1425" s="12"/>
      <c r="AQ1425" s="12"/>
      <c r="AR1425" s="12"/>
      <c r="AS1425" s="12"/>
      <c r="AT1425" s="12"/>
      <c r="AU1425" s="12"/>
      <c r="AV1425" s="12"/>
      <c r="AW1425" s="12"/>
      <c r="AX1425" s="12"/>
      <c r="AY1425" s="12"/>
      <c r="AZ1425" s="12"/>
      <c r="BA1425" s="12"/>
    </row>
    <row r="1426" spans="12:53" x14ac:dyDescent="0.25">
      <c r="L1426" s="135"/>
      <c r="M1426" s="135"/>
      <c r="N1426" s="135"/>
      <c r="O1426" s="135"/>
      <c r="P1426" s="135"/>
      <c r="Q1426" s="135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2"/>
      <c r="AK1426" s="12"/>
      <c r="AL1426" s="12"/>
      <c r="AM1426" s="12"/>
      <c r="AN1426" s="12"/>
      <c r="AO1426" s="12"/>
      <c r="AP1426" s="12"/>
      <c r="AQ1426" s="12"/>
      <c r="AR1426" s="12"/>
      <c r="AS1426" s="12"/>
      <c r="AT1426" s="12"/>
      <c r="AU1426" s="12"/>
      <c r="AV1426" s="12"/>
      <c r="AW1426" s="12"/>
      <c r="AX1426" s="12"/>
      <c r="AY1426" s="12"/>
      <c r="AZ1426" s="12"/>
      <c r="BA1426" s="12"/>
    </row>
    <row r="1427" spans="12:53" x14ac:dyDescent="0.25">
      <c r="L1427" s="135"/>
      <c r="M1427" s="135"/>
      <c r="N1427" s="135"/>
      <c r="O1427" s="135"/>
      <c r="P1427" s="135"/>
      <c r="Q1427" s="135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2"/>
      <c r="AK1427" s="12"/>
      <c r="AL1427" s="12"/>
      <c r="AM1427" s="12"/>
      <c r="AN1427" s="12"/>
      <c r="AO1427" s="12"/>
      <c r="AP1427" s="12"/>
      <c r="AQ1427" s="12"/>
      <c r="AR1427" s="12"/>
      <c r="AS1427" s="12"/>
      <c r="AT1427" s="12"/>
      <c r="AU1427" s="12"/>
      <c r="AV1427" s="12"/>
      <c r="AW1427" s="12"/>
      <c r="AX1427" s="12"/>
      <c r="AY1427" s="12"/>
      <c r="AZ1427" s="12"/>
      <c r="BA1427" s="12"/>
    </row>
    <row r="1428" spans="12:53" x14ac:dyDescent="0.25">
      <c r="L1428" s="135"/>
      <c r="M1428" s="135"/>
      <c r="N1428" s="135"/>
      <c r="O1428" s="135"/>
      <c r="P1428" s="135"/>
      <c r="Q1428" s="135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2"/>
      <c r="AK1428" s="12"/>
      <c r="AL1428" s="12"/>
      <c r="AM1428" s="12"/>
      <c r="AN1428" s="12"/>
      <c r="AO1428" s="12"/>
      <c r="AP1428" s="12"/>
      <c r="AQ1428" s="12"/>
      <c r="AR1428" s="12"/>
      <c r="AS1428" s="12"/>
      <c r="AT1428" s="12"/>
      <c r="AU1428" s="12"/>
      <c r="AV1428" s="12"/>
      <c r="AW1428" s="12"/>
      <c r="AX1428" s="12"/>
      <c r="AY1428" s="12"/>
      <c r="AZ1428" s="12"/>
      <c r="BA1428" s="12"/>
    </row>
    <row r="1429" spans="12:53" x14ac:dyDescent="0.25">
      <c r="L1429" s="135"/>
      <c r="M1429" s="135"/>
      <c r="N1429" s="135"/>
      <c r="O1429" s="135"/>
      <c r="P1429" s="135"/>
      <c r="Q1429" s="135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2"/>
      <c r="AK1429" s="12"/>
      <c r="AL1429" s="12"/>
      <c r="AM1429" s="12"/>
      <c r="AN1429" s="12"/>
      <c r="AO1429" s="12"/>
      <c r="AP1429" s="12"/>
      <c r="AQ1429" s="12"/>
      <c r="AR1429" s="12"/>
      <c r="AS1429" s="12"/>
      <c r="AT1429" s="12"/>
      <c r="AU1429" s="12"/>
      <c r="AV1429" s="12"/>
      <c r="AW1429" s="12"/>
      <c r="AX1429" s="12"/>
      <c r="AY1429" s="12"/>
      <c r="AZ1429" s="12"/>
      <c r="BA1429" s="12"/>
    </row>
    <row r="1430" spans="12:53" x14ac:dyDescent="0.25">
      <c r="L1430" s="135"/>
      <c r="M1430" s="135"/>
      <c r="N1430" s="135"/>
      <c r="O1430" s="135"/>
      <c r="P1430" s="135"/>
      <c r="Q1430" s="135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2"/>
      <c r="AK1430" s="12"/>
      <c r="AL1430" s="12"/>
      <c r="AM1430" s="12"/>
      <c r="AN1430" s="12"/>
      <c r="AO1430" s="12"/>
      <c r="AP1430" s="12"/>
      <c r="AQ1430" s="12"/>
      <c r="AR1430" s="12"/>
      <c r="AS1430" s="12"/>
      <c r="AT1430" s="12"/>
      <c r="AU1430" s="12"/>
      <c r="AV1430" s="12"/>
      <c r="AW1430" s="12"/>
      <c r="AX1430" s="12"/>
      <c r="AY1430" s="12"/>
      <c r="AZ1430" s="12"/>
      <c r="BA1430" s="12"/>
    </row>
    <row r="1431" spans="12:53" x14ac:dyDescent="0.25">
      <c r="L1431" s="135"/>
      <c r="M1431" s="135"/>
      <c r="N1431" s="135"/>
      <c r="O1431" s="135"/>
      <c r="P1431" s="135"/>
      <c r="Q1431" s="135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2"/>
      <c r="AK1431" s="12"/>
      <c r="AL1431" s="12"/>
      <c r="AM1431" s="12"/>
      <c r="AN1431" s="12"/>
      <c r="AO1431" s="12"/>
      <c r="AP1431" s="12"/>
      <c r="AQ1431" s="12"/>
      <c r="AR1431" s="12"/>
      <c r="AS1431" s="12"/>
      <c r="AT1431" s="12"/>
      <c r="AU1431" s="12"/>
      <c r="AV1431" s="12"/>
      <c r="AW1431" s="12"/>
      <c r="AX1431" s="12"/>
      <c r="AY1431" s="12"/>
      <c r="AZ1431" s="12"/>
      <c r="BA1431" s="12"/>
    </row>
    <row r="1432" spans="12:53" x14ac:dyDescent="0.25">
      <c r="L1432" s="135"/>
      <c r="M1432" s="135"/>
      <c r="N1432" s="135"/>
      <c r="O1432" s="135"/>
      <c r="P1432" s="135"/>
      <c r="Q1432" s="135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2"/>
      <c r="AK1432" s="12"/>
      <c r="AL1432" s="12"/>
      <c r="AM1432" s="12"/>
      <c r="AN1432" s="12"/>
      <c r="AO1432" s="12"/>
      <c r="AP1432" s="12"/>
      <c r="AQ1432" s="12"/>
      <c r="AR1432" s="12"/>
      <c r="AS1432" s="12"/>
      <c r="AT1432" s="12"/>
      <c r="AU1432" s="12"/>
      <c r="AV1432" s="12"/>
      <c r="AW1432" s="12"/>
      <c r="AX1432" s="12"/>
      <c r="AY1432" s="12"/>
      <c r="AZ1432" s="12"/>
      <c r="BA1432" s="12"/>
    </row>
    <row r="1433" spans="12:53" x14ac:dyDescent="0.25">
      <c r="L1433" s="135"/>
      <c r="M1433" s="135"/>
      <c r="N1433" s="135"/>
      <c r="O1433" s="135"/>
      <c r="P1433" s="135"/>
      <c r="Q1433" s="135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  <c r="AK1433" s="12"/>
      <c r="AL1433" s="12"/>
      <c r="AM1433" s="12"/>
      <c r="AN1433" s="12"/>
      <c r="AO1433" s="12"/>
      <c r="AP1433" s="12"/>
      <c r="AQ1433" s="12"/>
      <c r="AR1433" s="12"/>
      <c r="AS1433" s="12"/>
      <c r="AT1433" s="12"/>
      <c r="AU1433" s="12"/>
      <c r="AV1433" s="12"/>
      <c r="AW1433" s="12"/>
      <c r="AX1433" s="12"/>
      <c r="AY1433" s="12"/>
      <c r="AZ1433" s="12"/>
      <c r="BA1433" s="12"/>
    </row>
    <row r="1434" spans="12:53" x14ac:dyDescent="0.25">
      <c r="L1434" s="135"/>
      <c r="M1434" s="135"/>
      <c r="N1434" s="135"/>
      <c r="O1434" s="135"/>
      <c r="P1434" s="135"/>
      <c r="Q1434" s="135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2"/>
      <c r="AK1434" s="12"/>
      <c r="AL1434" s="12"/>
      <c r="AM1434" s="12"/>
      <c r="AN1434" s="12"/>
      <c r="AO1434" s="12"/>
      <c r="AP1434" s="12"/>
      <c r="AQ1434" s="12"/>
      <c r="AR1434" s="12"/>
      <c r="AS1434" s="12"/>
      <c r="AT1434" s="12"/>
      <c r="AU1434" s="12"/>
      <c r="AV1434" s="12"/>
      <c r="AW1434" s="12"/>
      <c r="AX1434" s="12"/>
      <c r="AY1434" s="12"/>
      <c r="AZ1434" s="12"/>
      <c r="BA1434" s="12"/>
    </row>
    <row r="1435" spans="12:53" x14ac:dyDescent="0.25">
      <c r="L1435" s="135"/>
      <c r="M1435" s="135"/>
      <c r="N1435" s="135"/>
      <c r="O1435" s="135"/>
      <c r="P1435" s="135"/>
      <c r="Q1435" s="135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2"/>
      <c r="AK1435" s="12"/>
      <c r="AL1435" s="12"/>
      <c r="AM1435" s="12"/>
      <c r="AN1435" s="12"/>
      <c r="AO1435" s="12"/>
      <c r="AP1435" s="12"/>
      <c r="AQ1435" s="12"/>
      <c r="AR1435" s="12"/>
      <c r="AS1435" s="12"/>
      <c r="AT1435" s="12"/>
      <c r="AU1435" s="12"/>
      <c r="AV1435" s="12"/>
      <c r="AW1435" s="12"/>
      <c r="AX1435" s="12"/>
      <c r="AY1435" s="12"/>
      <c r="AZ1435" s="12"/>
      <c r="BA1435" s="12"/>
    </row>
    <row r="1436" spans="12:53" x14ac:dyDescent="0.25">
      <c r="L1436" s="135"/>
      <c r="M1436" s="135"/>
      <c r="N1436" s="135"/>
      <c r="O1436" s="135"/>
      <c r="P1436" s="135"/>
      <c r="Q1436" s="135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2"/>
      <c r="AK1436" s="12"/>
      <c r="AL1436" s="12"/>
      <c r="AM1436" s="12"/>
      <c r="AN1436" s="12"/>
      <c r="AO1436" s="12"/>
      <c r="AP1436" s="12"/>
      <c r="AQ1436" s="12"/>
      <c r="AR1436" s="12"/>
      <c r="AS1436" s="12"/>
      <c r="AT1436" s="12"/>
      <c r="AU1436" s="12"/>
      <c r="AV1436" s="12"/>
      <c r="AW1436" s="12"/>
      <c r="AX1436" s="12"/>
      <c r="AY1436" s="12"/>
      <c r="AZ1436" s="12"/>
      <c r="BA1436" s="12"/>
    </row>
    <row r="1437" spans="12:53" x14ac:dyDescent="0.25">
      <c r="L1437" s="135"/>
      <c r="M1437" s="135"/>
      <c r="N1437" s="135"/>
      <c r="O1437" s="135"/>
      <c r="P1437" s="135"/>
      <c r="Q1437" s="135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2"/>
      <c r="AK1437" s="12"/>
      <c r="AL1437" s="12"/>
      <c r="AM1437" s="12"/>
      <c r="AN1437" s="12"/>
      <c r="AO1437" s="12"/>
      <c r="AP1437" s="12"/>
      <c r="AQ1437" s="12"/>
      <c r="AR1437" s="12"/>
      <c r="AS1437" s="12"/>
      <c r="AT1437" s="12"/>
      <c r="AU1437" s="12"/>
      <c r="AV1437" s="12"/>
      <c r="AW1437" s="12"/>
      <c r="AX1437" s="12"/>
      <c r="AY1437" s="12"/>
      <c r="AZ1437" s="12"/>
      <c r="BA1437" s="12"/>
    </row>
    <row r="1438" spans="12:53" x14ac:dyDescent="0.25">
      <c r="L1438" s="135"/>
      <c r="M1438" s="135"/>
      <c r="N1438" s="135"/>
      <c r="O1438" s="135"/>
      <c r="P1438" s="135"/>
      <c r="Q1438" s="135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2"/>
      <c r="AK1438" s="12"/>
      <c r="AL1438" s="12"/>
      <c r="AM1438" s="12"/>
      <c r="AN1438" s="12"/>
      <c r="AO1438" s="12"/>
      <c r="AP1438" s="12"/>
      <c r="AQ1438" s="12"/>
      <c r="AR1438" s="12"/>
      <c r="AS1438" s="12"/>
      <c r="AT1438" s="12"/>
      <c r="AU1438" s="12"/>
      <c r="AV1438" s="12"/>
      <c r="AW1438" s="12"/>
      <c r="AX1438" s="12"/>
      <c r="AY1438" s="12"/>
      <c r="AZ1438" s="12"/>
      <c r="BA1438" s="12"/>
    </row>
    <row r="1439" spans="12:53" x14ac:dyDescent="0.25">
      <c r="L1439" s="135"/>
      <c r="M1439" s="135"/>
      <c r="N1439" s="135"/>
      <c r="O1439" s="135"/>
      <c r="P1439" s="135"/>
      <c r="Q1439" s="135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2"/>
      <c r="AK1439" s="12"/>
      <c r="AL1439" s="12"/>
      <c r="AM1439" s="12"/>
      <c r="AN1439" s="12"/>
      <c r="AO1439" s="12"/>
      <c r="AP1439" s="12"/>
      <c r="AQ1439" s="12"/>
      <c r="AR1439" s="12"/>
      <c r="AS1439" s="12"/>
      <c r="AT1439" s="12"/>
      <c r="AU1439" s="12"/>
      <c r="AV1439" s="12"/>
      <c r="AW1439" s="12"/>
      <c r="AX1439" s="12"/>
      <c r="AY1439" s="12"/>
      <c r="AZ1439" s="12"/>
      <c r="BA1439" s="12"/>
    </row>
    <row r="1440" spans="12:53" x14ac:dyDescent="0.25">
      <c r="L1440" s="135"/>
      <c r="M1440" s="135"/>
      <c r="N1440" s="135"/>
      <c r="O1440" s="135"/>
      <c r="P1440" s="135"/>
      <c r="Q1440" s="135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2"/>
      <c r="AK1440" s="12"/>
      <c r="AL1440" s="12"/>
      <c r="AM1440" s="12"/>
      <c r="AN1440" s="12"/>
      <c r="AO1440" s="12"/>
      <c r="AP1440" s="12"/>
      <c r="AQ1440" s="12"/>
      <c r="AR1440" s="12"/>
      <c r="AS1440" s="12"/>
      <c r="AT1440" s="12"/>
      <c r="AU1440" s="12"/>
      <c r="AV1440" s="12"/>
      <c r="AW1440" s="12"/>
      <c r="AX1440" s="12"/>
      <c r="AY1440" s="12"/>
      <c r="AZ1440" s="12"/>
      <c r="BA1440" s="12"/>
    </row>
    <row r="1441" spans="12:53" x14ac:dyDescent="0.25">
      <c r="L1441" s="135"/>
      <c r="M1441" s="135"/>
      <c r="N1441" s="135"/>
      <c r="O1441" s="135"/>
      <c r="P1441" s="135"/>
      <c r="Q1441" s="135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2"/>
      <c r="AK1441" s="12"/>
      <c r="AL1441" s="12"/>
      <c r="AM1441" s="12"/>
      <c r="AN1441" s="12"/>
      <c r="AO1441" s="12"/>
      <c r="AP1441" s="12"/>
      <c r="AQ1441" s="12"/>
      <c r="AR1441" s="12"/>
      <c r="AS1441" s="12"/>
      <c r="AT1441" s="12"/>
      <c r="AU1441" s="12"/>
      <c r="AV1441" s="12"/>
      <c r="AW1441" s="12"/>
      <c r="AX1441" s="12"/>
      <c r="AY1441" s="12"/>
      <c r="AZ1441" s="12"/>
      <c r="BA1441" s="12"/>
    </row>
    <row r="1442" spans="12:53" x14ac:dyDescent="0.25">
      <c r="L1442" s="135"/>
      <c r="M1442" s="135"/>
      <c r="N1442" s="135"/>
      <c r="O1442" s="135"/>
      <c r="P1442" s="135"/>
      <c r="Q1442" s="135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2"/>
      <c r="AK1442" s="12"/>
      <c r="AL1442" s="12"/>
      <c r="AM1442" s="12"/>
      <c r="AN1442" s="12"/>
      <c r="AO1442" s="12"/>
      <c r="AP1442" s="12"/>
      <c r="AQ1442" s="12"/>
      <c r="AR1442" s="12"/>
      <c r="AS1442" s="12"/>
      <c r="AT1442" s="12"/>
      <c r="AU1442" s="12"/>
      <c r="AV1442" s="12"/>
      <c r="AW1442" s="12"/>
      <c r="AX1442" s="12"/>
      <c r="AY1442" s="12"/>
      <c r="AZ1442" s="12"/>
      <c r="BA1442" s="12"/>
    </row>
    <row r="1443" spans="12:53" x14ac:dyDescent="0.25">
      <c r="L1443" s="135"/>
      <c r="M1443" s="135"/>
      <c r="N1443" s="135"/>
      <c r="O1443" s="135"/>
      <c r="P1443" s="135"/>
      <c r="Q1443" s="135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2"/>
      <c r="AK1443" s="12"/>
      <c r="AL1443" s="12"/>
      <c r="AM1443" s="12"/>
      <c r="AN1443" s="12"/>
      <c r="AO1443" s="12"/>
      <c r="AP1443" s="12"/>
      <c r="AQ1443" s="12"/>
      <c r="AR1443" s="12"/>
      <c r="AS1443" s="12"/>
      <c r="AT1443" s="12"/>
      <c r="AU1443" s="12"/>
      <c r="AV1443" s="12"/>
      <c r="AW1443" s="12"/>
      <c r="AX1443" s="12"/>
      <c r="AY1443" s="12"/>
      <c r="AZ1443" s="12"/>
      <c r="BA1443" s="12"/>
    </row>
    <row r="1444" spans="12:53" x14ac:dyDescent="0.25">
      <c r="L1444" s="135"/>
      <c r="M1444" s="135"/>
      <c r="N1444" s="135"/>
      <c r="O1444" s="135"/>
      <c r="P1444" s="135"/>
      <c r="Q1444" s="135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2"/>
      <c r="AK1444" s="12"/>
      <c r="AL1444" s="12"/>
      <c r="AM1444" s="12"/>
      <c r="AN1444" s="12"/>
      <c r="AO1444" s="12"/>
      <c r="AP1444" s="12"/>
      <c r="AQ1444" s="12"/>
      <c r="AR1444" s="12"/>
      <c r="AS1444" s="12"/>
      <c r="AT1444" s="12"/>
      <c r="AU1444" s="12"/>
      <c r="AV1444" s="12"/>
      <c r="AW1444" s="12"/>
      <c r="AX1444" s="12"/>
      <c r="AY1444" s="12"/>
      <c r="AZ1444" s="12"/>
      <c r="BA1444" s="12"/>
    </row>
    <row r="1445" spans="12:53" x14ac:dyDescent="0.25">
      <c r="L1445" s="135"/>
      <c r="M1445" s="135"/>
      <c r="N1445" s="135"/>
      <c r="O1445" s="135"/>
      <c r="P1445" s="135"/>
      <c r="Q1445" s="135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2"/>
      <c r="AK1445" s="12"/>
      <c r="AL1445" s="12"/>
      <c r="AM1445" s="12"/>
      <c r="AN1445" s="12"/>
      <c r="AO1445" s="12"/>
      <c r="AP1445" s="12"/>
      <c r="AQ1445" s="12"/>
      <c r="AR1445" s="12"/>
      <c r="AS1445" s="12"/>
      <c r="AT1445" s="12"/>
      <c r="AU1445" s="12"/>
      <c r="AV1445" s="12"/>
      <c r="AW1445" s="12"/>
      <c r="AX1445" s="12"/>
      <c r="AY1445" s="12"/>
      <c r="AZ1445" s="12"/>
      <c r="BA1445" s="12"/>
    </row>
    <row r="1446" spans="12:53" x14ac:dyDescent="0.25">
      <c r="L1446" s="135"/>
      <c r="M1446" s="135"/>
      <c r="N1446" s="135"/>
      <c r="O1446" s="135"/>
      <c r="P1446" s="135"/>
      <c r="Q1446" s="135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2"/>
      <c r="AK1446" s="12"/>
      <c r="AL1446" s="12"/>
      <c r="AM1446" s="12"/>
      <c r="AN1446" s="12"/>
      <c r="AO1446" s="12"/>
      <c r="AP1446" s="12"/>
      <c r="AQ1446" s="12"/>
      <c r="AR1446" s="12"/>
      <c r="AS1446" s="12"/>
      <c r="AT1446" s="12"/>
      <c r="AU1446" s="12"/>
      <c r="AV1446" s="12"/>
      <c r="AW1446" s="12"/>
      <c r="AX1446" s="12"/>
      <c r="AY1446" s="12"/>
      <c r="AZ1446" s="12"/>
      <c r="BA1446" s="12"/>
    </row>
    <row r="1447" spans="12:53" x14ac:dyDescent="0.25">
      <c r="L1447" s="135"/>
      <c r="M1447" s="135"/>
      <c r="N1447" s="135"/>
      <c r="O1447" s="135"/>
      <c r="P1447" s="135"/>
      <c r="Q1447" s="135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2"/>
      <c r="AK1447" s="12"/>
      <c r="AL1447" s="12"/>
      <c r="AM1447" s="12"/>
      <c r="AN1447" s="12"/>
      <c r="AO1447" s="12"/>
      <c r="AP1447" s="12"/>
      <c r="AQ1447" s="12"/>
      <c r="AR1447" s="12"/>
      <c r="AS1447" s="12"/>
      <c r="AT1447" s="12"/>
      <c r="AU1447" s="12"/>
      <c r="AV1447" s="12"/>
      <c r="AW1447" s="12"/>
      <c r="AX1447" s="12"/>
      <c r="AY1447" s="12"/>
      <c r="AZ1447" s="12"/>
      <c r="BA1447" s="12"/>
    </row>
    <row r="1448" spans="12:53" x14ac:dyDescent="0.25">
      <c r="L1448" s="135"/>
      <c r="M1448" s="135"/>
      <c r="N1448" s="135"/>
      <c r="O1448" s="135"/>
      <c r="P1448" s="135"/>
      <c r="Q1448" s="135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2"/>
      <c r="AK1448" s="12"/>
      <c r="AL1448" s="12"/>
      <c r="AM1448" s="12"/>
      <c r="AN1448" s="12"/>
      <c r="AO1448" s="12"/>
      <c r="AP1448" s="12"/>
      <c r="AQ1448" s="12"/>
      <c r="AR1448" s="12"/>
      <c r="AS1448" s="12"/>
      <c r="AT1448" s="12"/>
      <c r="AU1448" s="12"/>
      <c r="AV1448" s="12"/>
      <c r="AW1448" s="12"/>
      <c r="AX1448" s="12"/>
      <c r="AY1448" s="12"/>
      <c r="AZ1448" s="12"/>
      <c r="BA1448" s="12"/>
    </row>
    <row r="1449" spans="12:53" x14ac:dyDescent="0.25">
      <c r="L1449" s="135"/>
      <c r="M1449" s="135"/>
      <c r="N1449" s="135"/>
      <c r="O1449" s="135"/>
      <c r="P1449" s="135"/>
      <c r="Q1449" s="135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2"/>
      <c r="AK1449" s="12"/>
      <c r="AL1449" s="12"/>
      <c r="AM1449" s="12"/>
      <c r="AN1449" s="12"/>
      <c r="AO1449" s="12"/>
      <c r="AP1449" s="12"/>
      <c r="AQ1449" s="12"/>
      <c r="AR1449" s="12"/>
      <c r="AS1449" s="12"/>
      <c r="AT1449" s="12"/>
      <c r="AU1449" s="12"/>
      <c r="AV1449" s="12"/>
      <c r="AW1449" s="12"/>
      <c r="AX1449" s="12"/>
      <c r="AY1449" s="12"/>
      <c r="AZ1449" s="12"/>
      <c r="BA1449" s="12"/>
    </row>
    <row r="1450" spans="12:53" x14ac:dyDescent="0.25">
      <c r="L1450" s="135"/>
      <c r="M1450" s="135"/>
      <c r="N1450" s="135"/>
      <c r="O1450" s="135"/>
      <c r="P1450" s="135"/>
      <c r="Q1450" s="135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2"/>
      <c r="AK1450" s="12"/>
      <c r="AL1450" s="12"/>
      <c r="AM1450" s="12"/>
      <c r="AN1450" s="12"/>
      <c r="AO1450" s="12"/>
      <c r="AP1450" s="12"/>
      <c r="AQ1450" s="12"/>
      <c r="AR1450" s="12"/>
      <c r="AS1450" s="12"/>
      <c r="AT1450" s="12"/>
      <c r="AU1450" s="12"/>
      <c r="AV1450" s="12"/>
      <c r="AW1450" s="12"/>
      <c r="AX1450" s="12"/>
      <c r="AY1450" s="12"/>
      <c r="AZ1450" s="12"/>
      <c r="BA1450" s="12"/>
    </row>
    <row r="1451" spans="12:53" x14ac:dyDescent="0.25">
      <c r="L1451" s="135"/>
      <c r="M1451" s="135"/>
      <c r="N1451" s="135"/>
      <c r="O1451" s="135"/>
      <c r="P1451" s="135"/>
      <c r="Q1451" s="135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2"/>
      <c r="AK1451" s="12"/>
      <c r="AL1451" s="12"/>
      <c r="AM1451" s="12"/>
      <c r="AN1451" s="12"/>
      <c r="AO1451" s="12"/>
      <c r="AP1451" s="12"/>
      <c r="AQ1451" s="12"/>
      <c r="AR1451" s="12"/>
      <c r="AS1451" s="12"/>
      <c r="AT1451" s="12"/>
      <c r="AU1451" s="12"/>
      <c r="AV1451" s="12"/>
      <c r="AW1451" s="12"/>
      <c r="AX1451" s="12"/>
      <c r="AY1451" s="12"/>
      <c r="AZ1451" s="12"/>
      <c r="BA1451" s="12"/>
    </row>
    <row r="1452" spans="12:53" x14ac:dyDescent="0.25">
      <c r="L1452" s="135"/>
      <c r="M1452" s="135"/>
      <c r="N1452" s="135"/>
      <c r="O1452" s="135"/>
      <c r="P1452" s="135"/>
      <c r="Q1452" s="135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2"/>
      <c r="AK1452" s="12"/>
      <c r="AL1452" s="12"/>
      <c r="AM1452" s="12"/>
      <c r="AN1452" s="12"/>
      <c r="AO1452" s="12"/>
      <c r="AP1452" s="12"/>
      <c r="AQ1452" s="12"/>
      <c r="AR1452" s="12"/>
      <c r="AS1452" s="12"/>
      <c r="AT1452" s="12"/>
      <c r="AU1452" s="12"/>
      <c r="AV1452" s="12"/>
      <c r="AW1452" s="12"/>
      <c r="AX1452" s="12"/>
      <c r="AY1452" s="12"/>
      <c r="AZ1452" s="12"/>
      <c r="BA1452" s="12"/>
    </row>
    <row r="1453" spans="12:53" x14ac:dyDescent="0.25">
      <c r="L1453" s="135"/>
      <c r="M1453" s="135"/>
      <c r="N1453" s="135"/>
      <c r="O1453" s="135"/>
      <c r="P1453" s="135"/>
      <c r="Q1453" s="135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2"/>
      <c r="AK1453" s="12"/>
      <c r="AL1453" s="12"/>
      <c r="AM1453" s="12"/>
      <c r="AN1453" s="12"/>
      <c r="AO1453" s="12"/>
      <c r="AP1453" s="12"/>
      <c r="AQ1453" s="12"/>
      <c r="AR1453" s="12"/>
      <c r="AS1453" s="12"/>
      <c r="AT1453" s="12"/>
      <c r="AU1453" s="12"/>
      <c r="AV1453" s="12"/>
      <c r="AW1453" s="12"/>
      <c r="AX1453" s="12"/>
      <c r="AY1453" s="12"/>
      <c r="AZ1453" s="12"/>
      <c r="BA1453" s="12"/>
    </row>
    <row r="1454" spans="12:53" x14ac:dyDescent="0.25">
      <c r="L1454" s="135"/>
      <c r="M1454" s="135"/>
      <c r="N1454" s="135"/>
      <c r="O1454" s="135"/>
      <c r="P1454" s="135"/>
      <c r="Q1454" s="135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  <c r="AK1454" s="12"/>
      <c r="AL1454" s="12"/>
      <c r="AM1454" s="12"/>
      <c r="AN1454" s="12"/>
      <c r="AO1454" s="12"/>
      <c r="AP1454" s="12"/>
      <c r="AQ1454" s="12"/>
      <c r="AR1454" s="12"/>
      <c r="AS1454" s="12"/>
      <c r="AT1454" s="12"/>
      <c r="AU1454" s="12"/>
      <c r="AV1454" s="12"/>
      <c r="AW1454" s="12"/>
      <c r="AX1454" s="12"/>
      <c r="AY1454" s="12"/>
      <c r="AZ1454" s="12"/>
      <c r="BA1454" s="12"/>
    </row>
    <row r="1455" spans="12:53" x14ac:dyDescent="0.25">
      <c r="L1455" s="135"/>
      <c r="M1455" s="135"/>
      <c r="N1455" s="135"/>
      <c r="O1455" s="135"/>
      <c r="P1455" s="135"/>
      <c r="Q1455" s="135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2"/>
      <c r="AK1455" s="12"/>
      <c r="AL1455" s="12"/>
      <c r="AM1455" s="12"/>
      <c r="AN1455" s="12"/>
      <c r="AO1455" s="12"/>
      <c r="AP1455" s="12"/>
      <c r="AQ1455" s="12"/>
      <c r="AR1455" s="12"/>
      <c r="AS1455" s="12"/>
      <c r="AT1455" s="12"/>
      <c r="AU1455" s="12"/>
      <c r="AV1455" s="12"/>
      <c r="AW1455" s="12"/>
      <c r="AX1455" s="12"/>
      <c r="AY1455" s="12"/>
      <c r="AZ1455" s="12"/>
      <c r="BA1455" s="12"/>
    </row>
    <row r="1456" spans="12:53" x14ac:dyDescent="0.25">
      <c r="L1456" s="135"/>
      <c r="M1456" s="135"/>
      <c r="N1456" s="135"/>
      <c r="O1456" s="135"/>
      <c r="P1456" s="135"/>
      <c r="Q1456" s="135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2"/>
      <c r="AK1456" s="12"/>
      <c r="AL1456" s="12"/>
      <c r="AM1456" s="12"/>
      <c r="AN1456" s="12"/>
      <c r="AO1456" s="12"/>
      <c r="AP1456" s="12"/>
      <c r="AQ1456" s="12"/>
      <c r="AR1456" s="12"/>
      <c r="AS1456" s="12"/>
      <c r="AT1456" s="12"/>
      <c r="AU1456" s="12"/>
      <c r="AV1456" s="12"/>
      <c r="AW1456" s="12"/>
      <c r="AX1456" s="12"/>
      <c r="AY1456" s="12"/>
      <c r="AZ1456" s="12"/>
      <c r="BA1456" s="12"/>
    </row>
    <row r="1457" spans="12:53" x14ac:dyDescent="0.25">
      <c r="L1457" s="135"/>
      <c r="M1457" s="135"/>
      <c r="N1457" s="135"/>
      <c r="O1457" s="135"/>
      <c r="P1457" s="135"/>
      <c r="Q1457" s="135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2"/>
      <c r="AK1457" s="12"/>
      <c r="AL1457" s="12"/>
      <c r="AM1457" s="12"/>
      <c r="AN1457" s="12"/>
      <c r="AO1457" s="12"/>
      <c r="AP1457" s="12"/>
      <c r="AQ1457" s="12"/>
      <c r="AR1457" s="12"/>
      <c r="AS1457" s="12"/>
      <c r="AT1457" s="12"/>
      <c r="AU1457" s="12"/>
      <c r="AV1457" s="12"/>
      <c r="AW1457" s="12"/>
      <c r="AX1457" s="12"/>
      <c r="AY1457" s="12"/>
      <c r="AZ1457" s="12"/>
      <c r="BA1457" s="12"/>
    </row>
    <row r="1458" spans="12:53" x14ac:dyDescent="0.25">
      <c r="L1458" s="135"/>
      <c r="M1458" s="135"/>
      <c r="N1458" s="135"/>
      <c r="O1458" s="135"/>
      <c r="P1458" s="135"/>
      <c r="Q1458" s="135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2"/>
      <c r="AK1458" s="12"/>
      <c r="AL1458" s="12"/>
      <c r="AM1458" s="12"/>
      <c r="AN1458" s="12"/>
      <c r="AO1458" s="12"/>
      <c r="AP1458" s="12"/>
      <c r="AQ1458" s="12"/>
      <c r="AR1458" s="12"/>
      <c r="AS1458" s="12"/>
      <c r="AT1458" s="12"/>
      <c r="AU1458" s="12"/>
      <c r="AV1458" s="12"/>
      <c r="AW1458" s="12"/>
      <c r="AX1458" s="12"/>
      <c r="AY1458" s="12"/>
      <c r="AZ1458" s="12"/>
      <c r="BA1458" s="12"/>
    </row>
    <row r="1459" spans="12:53" x14ac:dyDescent="0.25">
      <c r="L1459" s="135"/>
      <c r="M1459" s="135"/>
      <c r="N1459" s="135"/>
      <c r="O1459" s="135"/>
      <c r="P1459" s="135"/>
      <c r="Q1459" s="135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2"/>
      <c r="AK1459" s="12"/>
      <c r="AL1459" s="12"/>
      <c r="AM1459" s="12"/>
      <c r="AN1459" s="12"/>
      <c r="AO1459" s="12"/>
      <c r="AP1459" s="12"/>
      <c r="AQ1459" s="12"/>
      <c r="AR1459" s="12"/>
      <c r="AS1459" s="12"/>
      <c r="AT1459" s="12"/>
      <c r="AU1459" s="12"/>
      <c r="AV1459" s="12"/>
      <c r="AW1459" s="12"/>
      <c r="AX1459" s="12"/>
      <c r="AY1459" s="12"/>
      <c r="AZ1459" s="12"/>
      <c r="BA1459" s="12"/>
    </row>
    <row r="1460" spans="12:53" x14ac:dyDescent="0.25">
      <c r="L1460" s="135"/>
      <c r="M1460" s="135"/>
      <c r="N1460" s="135"/>
      <c r="O1460" s="135"/>
      <c r="P1460" s="135"/>
      <c r="Q1460" s="135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2"/>
      <c r="AK1460" s="12"/>
      <c r="AL1460" s="12"/>
      <c r="AM1460" s="12"/>
      <c r="AN1460" s="12"/>
      <c r="AO1460" s="12"/>
      <c r="AP1460" s="12"/>
      <c r="AQ1460" s="12"/>
      <c r="AR1460" s="12"/>
      <c r="AS1460" s="12"/>
      <c r="AT1460" s="12"/>
      <c r="AU1460" s="12"/>
      <c r="AV1460" s="12"/>
      <c r="AW1460" s="12"/>
      <c r="AX1460" s="12"/>
      <c r="AY1460" s="12"/>
      <c r="AZ1460" s="12"/>
      <c r="BA1460" s="12"/>
    </row>
    <row r="1461" spans="12:53" x14ac:dyDescent="0.25">
      <c r="L1461" s="135"/>
      <c r="M1461" s="135"/>
      <c r="N1461" s="135"/>
      <c r="O1461" s="135"/>
      <c r="P1461" s="135"/>
      <c r="Q1461" s="135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2"/>
      <c r="AK1461" s="12"/>
      <c r="AL1461" s="12"/>
      <c r="AM1461" s="12"/>
      <c r="AN1461" s="12"/>
      <c r="AO1461" s="12"/>
      <c r="AP1461" s="12"/>
      <c r="AQ1461" s="12"/>
      <c r="AR1461" s="12"/>
      <c r="AS1461" s="12"/>
      <c r="AT1461" s="12"/>
      <c r="AU1461" s="12"/>
      <c r="AV1461" s="12"/>
      <c r="AW1461" s="12"/>
      <c r="AX1461" s="12"/>
      <c r="AY1461" s="12"/>
      <c r="AZ1461" s="12"/>
      <c r="BA1461" s="12"/>
    </row>
    <row r="1462" spans="12:53" x14ac:dyDescent="0.25">
      <c r="L1462" s="135"/>
      <c r="M1462" s="135"/>
      <c r="N1462" s="135"/>
      <c r="O1462" s="135"/>
      <c r="P1462" s="135"/>
      <c r="Q1462" s="135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2"/>
      <c r="AK1462" s="12"/>
      <c r="AL1462" s="12"/>
      <c r="AM1462" s="12"/>
      <c r="AN1462" s="12"/>
      <c r="AO1462" s="12"/>
      <c r="AP1462" s="12"/>
      <c r="AQ1462" s="12"/>
      <c r="AR1462" s="12"/>
      <c r="AS1462" s="12"/>
      <c r="AT1462" s="12"/>
      <c r="AU1462" s="12"/>
      <c r="AV1462" s="12"/>
      <c r="AW1462" s="12"/>
      <c r="AX1462" s="12"/>
      <c r="AY1462" s="12"/>
      <c r="AZ1462" s="12"/>
      <c r="BA1462" s="12"/>
    </row>
    <row r="1463" spans="12:53" x14ac:dyDescent="0.25">
      <c r="L1463" s="135"/>
      <c r="M1463" s="135"/>
      <c r="N1463" s="135"/>
      <c r="O1463" s="135"/>
      <c r="P1463" s="135"/>
      <c r="Q1463" s="135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2"/>
      <c r="AK1463" s="12"/>
      <c r="AL1463" s="12"/>
      <c r="AM1463" s="12"/>
      <c r="AN1463" s="12"/>
      <c r="AO1463" s="12"/>
      <c r="AP1463" s="12"/>
      <c r="AQ1463" s="12"/>
      <c r="AR1463" s="12"/>
      <c r="AS1463" s="12"/>
      <c r="AT1463" s="12"/>
      <c r="AU1463" s="12"/>
      <c r="AV1463" s="12"/>
      <c r="AW1463" s="12"/>
      <c r="AX1463" s="12"/>
      <c r="AY1463" s="12"/>
      <c r="AZ1463" s="12"/>
      <c r="BA1463" s="12"/>
    </row>
    <row r="1464" spans="12:53" x14ac:dyDescent="0.25">
      <c r="L1464" s="135"/>
      <c r="M1464" s="135"/>
      <c r="N1464" s="135"/>
      <c r="O1464" s="135"/>
      <c r="P1464" s="135"/>
      <c r="Q1464" s="135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2"/>
      <c r="AK1464" s="12"/>
      <c r="AL1464" s="12"/>
      <c r="AM1464" s="12"/>
      <c r="AN1464" s="12"/>
      <c r="AO1464" s="12"/>
      <c r="AP1464" s="12"/>
      <c r="AQ1464" s="12"/>
      <c r="AR1464" s="12"/>
      <c r="AS1464" s="12"/>
      <c r="AT1464" s="12"/>
      <c r="AU1464" s="12"/>
      <c r="AV1464" s="12"/>
      <c r="AW1464" s="12"/>
      <c r="AX1464" s="12"/>
      <c r="AY1464" s="12"/>
      <c r="AZ1464" s="12"/>
      <c r="BA1464" s="12"/>
    </row>
    <row r="1465" spans="12:53" x14ac:dyDescent="0.25">
      <c r="L1465" s="135"/>
      <c r="M1465" s="135"/>
      <c r="N1465" s="135"/>
      <c r="O1465" s="135"/>
      <c r="P1465" s="135"/>
      <c r="Q1465" s="135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2"/>
      <c r="AK1465" s="12"/>
      <c r="AL1465" s="12"/>
      <c r="AM1465" s="12"/>
      <c r="AN1465" s="12"/>
      <c r="AO1465" s="12"/>
      <c r="AP1465" s="12"/>
      <c r="AQ1465" s="12"/>
      <c r="AR1465" s="12"/>
      <c r="AS1465" s="12"/>
      <c r="AT1465" s="12"/>
      <c r="AU1465" s="12"/>
      <c r="AV1465" s="12"/>
      <c r="AW1465" s="12"/>
      <c r="AX1465" s="12"/>
      <c r="AY1465" s="12"/>
      <c r="AZ1465" s="12"/>
      <c r="BA1465" s="12"/>
    </row>
    <row r="1466" spans="12:53" x14ac:dyDescent="0.25">
      <c r="L1466" s="135"/>
      <c r="M1466" s="135"/>
      <c r="N1466" s="135"/>
      <c r="O1466" s="135"/>
      <c r="P1466" s="135"/>
      <c r="Q1466" s="135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2"/>
      <c r="AK1466" s="12"/>
      <c r="AL1466" s="12"/>
      <c r="AM1466" s="12"/>
      <c r="AN1466" s="12"/>
      <c r="AO1466" s="12"/>
      <c r="AP1466" s="12"/>
      <c r="AQ1466" s="12"/>
      <c r="AR1466" s="12"/>
      <c r="AS1466" s="12"/>
      <c r="AT1466" s="12"/>
      <c r="AU1466" s="12"/>
      <c r="AV1466" s="12"/>
      <c r="AW1466" s="12"/>
      <c r="AX1466" s="12"/>
      <c r="AY1466" s="12"/>
      <c r="AZ1466" s="12"/>
      <c r="BA1466" s="12"/>
    </row>
    <row r="1467" spans="12:53" x14ac:dyDescent="0.25">
      <c r="L1467" s="135"/>
      <c r="M1467" s="135"/>
      <c r="N1467" s="135"/>
      <c r="O1467" s="135"/>
      <c r="P1467" s="135"/>
      <c r="Q1467" s="135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2"/>
      <c r="AK1467" s="12"/>
      <c r="AL1467" s="12"/>
      <c r="AM1467" s="12"/>
      <c r="AN1467" s="12"/>
      <c r="AO1467" s="12"/>
      <c r="AP1467" s="12"/>
      <c r="AQ1467" s="12"/>
      <c r="AR1467" s="12"/>
      <c r="AS1467" s="12"/>
      <c r="AT1467" s="12"/>
      <c r="AU1467" s="12"/>
      <c r="AV1467" s="12"/>
      <c r="AW1467" s="12"/>
      <c r="AX1467" s="12"/>
      <c r="AY1467" s="12"/>
      <c r="AZ1467" s="12"/>
      <c r="BA1467" s="12"/>
    </row>
    <row r="1468" spans="12:53" x14ac:dyDescent="0.25">
      <c r="L1468" s="135"/>
      <c r="M1468" s="135"/>
      <c r="N1468" s="135"/>
      <c r="O1468" s="135"/>
      <c r="P1468" s="135"/>
      <c r="Q1468" s="135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2"/>
      <c r="AK1468" s="12"/>
      <c r="AL1468" s="12"/>
      <c r="AM1468" s="12"/>
      <c r="AN1468" s="12"/>
      <c r="AO1468" s="12"/>
      <c r="AP1468" s="12"/>
      <c r="AQ1468" s="12"/>
      <c r="AR1468" s="12"/>
      <c r="AS1468" s="12"/>
      <c r="AT1468" s="12"/>
      <c r="AU1468" s="12"/>
      <c r="AV1468" s="12"/>
      <c r="AW1468" s="12"/>
      <c r="AX1468" s="12"/>
      <c r="AY1468" s="12"/>
      <c r="AZ1468" s="12"/>
      <c r="BA1468" s="12"/>
    </row>
    <row r="1469" spans="12:53" x14ac:dyDescent="0.25">
      <c r="L1469" s="135"/>
      <c r="M1469" s="135"/>
      <c r="N1469" s="135"/>
      <c r="O1469" s="135"/>
      <c r="P1469" s="135"/>
      <c r="Q1469" s="135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2"/>
      <c r="AK1469" s="12"/>
      <c r="AL1469" s="12"/>
      <c r="AM1469" s="12"/>
      <c r="AN1469" s="12"/>
      <c r="AO1469" s="12"/>
      <c r="AP1469" s="12"/>
      <c r="AQ1469" s="12"/>
      <c r="AR1469" s="12"/>
      <c r="AS1469" s="12"/>
      <c r="AT1469" s="12"/>
      <c r="AU1469" s="12"/>
      <c r="AV1469" s="12"/>
      <c r="AW1469" s="12"/>
      <c r="AX1469" s="12"/>
      <c r="AY1469" s="12"/>
      <c r="AZ1469" s="12"/>
      <c r="BA1469" s="12"/>
    </row>
    <row r="1470" spans="12:53" x14ac:dyDescent="0.25">
      <c r="L1470" s="135"/>
      <c r="M1470" s="135"/>
      <c r="N1470" s="135"/>
      <c r="O1470" s="135"/>
      <c r="P1470" s="135"/>
      <c r="Q1470" s="135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2"/>
      <c r="AK1470" s="12"/>
      <c r="AL1470" s="12"/>
      <c r="AM1470" s="12"/>
      <c r="AN1470" s="12"/>
      <c r="AO1470" s="12"/>
      <c r="AP1470" s="12"/>
      <c r="AQ1470" s="12"/>
      <c r="AR1470" s="12"/>
      <c r="AS1470" s="12"/>
      <c r="AT1470" s="12"/>
      <c r="AU1470" s="12"/>
      <c r="AV1470" s="12"/>
      <c r="AW1470" s="12"/>
      <c r="AX1470" s="12"/>
      <c r="AY1470" s="12"/>
      <c r="AZ1470" s="12"/>
      <c r="BA1470" s="12"/>
    </row>
    <row r="1471" spans="12:53" x14ac:dyDescent="0.25">
      <c r="L1471" s="135"/>
      <c r="M1471" s="135"/>
      <c r="N1471" s="135"/>
      <c r="O1471" s="135"/>
      <c r="P1471" s="135"/>
      <c r="Q1471" s="135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2"/>
      <c r="AK1471" s="12"/>
      <c r="AL1471" s="12"/>
      <c r="AM1471" s="12"/>
      <c r="AN1471" s="12"/>
      <c r="AO1471" s="12"/>
      <c r="AP1471" s="12"/>
      <c r="AQ1471" s="12"/>
      <c r="AR1471" s="12"/>
      <c r="AS1471" s="12"/>
      <c r="AT1471" s="12"/>
      <c r="AU1471" s="12"/>
      <c r="AV1471" s="12"/>
      <c r="AW1471" s="12"/>
      <c r="AX1471" s="12"/>
      <c r="AY1471" s="12"/>
      <c r="AZ1471" s="12"/>
      <c r="BA1471" s="12"/>
    </row>
    <row r="1472" spans="12:53" x14ac:dyDescent="0.25">
      <c r="L1472" s="135"/>
      <c r="M1472" s="135"/>
      <c r="N1472" s="135"/>
      <c r="O1472" s="135"/>
      <c r="P1472" s="135"/>
      <c r="Q1472" s="135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2"/>
      <c r="AK1472" s="12"/>
      <c r="AL1472" s="12"/>
      <c r="AM1472" s="12"/>
      <c r="AN1472" s="12"/>
      <c r="AO1472" s="12"/>
      <c r="AP1472" s="12"/>
      <c r="AQ1472" s="12"/>
      <c r="AR1472" s="12"/>
      <c r="AS1472" s="12"/>
      <c r="AT1472" s="12"/>
      <c r="AU1472" s="12"/>
      <c r="AV1472" s="12"/>
      <c r="AW1472" s="12"/>
      <c r="AX1472" s="12"/>
      <c r="AY1472" s="12"/>
      <c r="AZ1472" s="12"/>
      <c r="BA1472" s="12"/>
    </row>
    <row r="1473" spans="12:53" x14ac:dyDescent="0.25">
      <c r="L1473" s="135"/>
      <c r="M1473" s="135"/>
      <c r="N1473" s="135"/>
      <c r="O1473" s="135"/>
      <c r="P1473" s="135"/>
      <c r="Q1473" s="135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2"/>
      <c r="AK1473" s="12"/>
      <c r="AL1473" s="12"/>
      <c r="AM1473" s="12"/>
      <c r="AN1473" s="12"/>
      <c r="AO1473" s="12"/>
      <c r="AP1473" s="12"/>
      <c r="AQ1473" s="12"/>
      <c r="AR1473" s="12"/>
      <c r="AS1473" s="12"/>
      <c r="AT1473" s="12"/>
      <c r="AU1473" s="12"/>
      <c r="AV1473" s="12"/>
      <c r="AW1473" s="12"/>
      <c r="AX1473" s="12"/>
      <c r="AY1473" s="12"/>
      <c r="AZ1473" s="12"/>
      <c r="BA1473" s="12"/>
    </row>
    <row r="1474" spans="12:53" x14ac:dyDescent="0.25">
      <c r="L1474" s="135"/>
      <c r="M1474" s="135"/>
      <c r="N1474" s="135"/>
      <c r="O1474" s="135"/>
      <c r="P1474" s="135"/>
      <c r="Q1474" s="135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2"/>
      <c r="AK1474" s="12"/>
      <c r="AL1474" s="12"/>
      <c r="AM1474" s="12"/>
      <c r="AN1474" s="12"/>
      <c r="AO1474" s="12"/>
      <c r="AP1474" s="12"/>
      <c r="AQ1474" s="12"/>
      <c r="AR1474" s="12"/>
      <c r="AS1474" s="12"/>
      <c r="AT1474" s="12"/>
      <c r="AU1474" s="12"/>
      <c r="AV1474" s="12"/>
      <c r="AW1474" s="12"/>
      <c r="AX1474" s="12"/>
      <c r="AY1474" s="12"/>
      <c r="AZ1474" s="12"/>
      <c r="BA1474" s="12"/>
    </row>
    <row r="1475" spans="12:53" x14ac:dyDescent="0.25">
      <c r="L1475" s="135"/>
      <c r="M1475" s="135"/>
      <c r="N1475" s="135"/>
      <c r="O1475" s="135"/>
      <c r="P1475" s="135"/>
      <c r="Q1475" s="135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2"/>
      <c r="AK1475" s="12"/>
      <c r="AL1475" s="12"/>
      <c r="AM1475" s="12"/>
      <c r="AN1475" s="12"/>
      <c r="AO1475" s="12"/>
      <c r="AP1475" s="12"/>
      <c r="AQ1475" s="12"/>
      <c r="AR1475" s="12"/>
      <c r="AS1475" s="12"/>
      <c r="AT1475" s="12"/>
      <c r="AU1475" s="12"/>
      <c r="AV1475" s="12"/>
      <c r="AW1475" s="12"/>
      <c r="AX1475" s="12"/>
      <c r="AY1475" s="12"/>
      <c r="AZ1475" s="12"/>
      <c r="BA1475" s="12"/>
    </row>
    <row r="1476" spans="12:53" x14ac:dyDescent="0.25">
      <c r="L1476" s="135"/>
      <c r="M1476" s="135"/>
      <c r="N1476" s="135"/>
      <c r="O1476" s="135"/>
      <c r="P1476" s="135"/>
      <c r="Q1476" s="135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2"/>
      <c r="AK1476" s="12"/>
      <c r="AL1476" s="12"/>
      <c r="AM1476" s="12"/>
      <c r="AN1476" s="12"/>
      <c r="AO1476" s="12"/>
      <c r="AP1476" s="12"/>
      <c r="AQ1476" s="12"/>
      <c r="AR1476" s="12"/>
      <c r="AS1476" s="12"/>
      <c r="AT1476" s="12"/>
      <c r="AU1476" s="12"/>
      <c r="AV1476" s="12"/>
      <c r="AW1476" s="12"/>
      <c r="AX1476" s="12"/>
      <c r="AY1476" s="12"/>
      <c r="AZ1476" s="12"/>
      <c r="BA1476" s="12"/>
    </row>
    <row r="1477" spans="12:53" x14ac:dyDescent="0.25">
      <c r="L1477" s="135"/>
      <c r="M1477" s="135"/>
      <c r="N1477" s="135"/>
      <c r="O1477" s="135"/>
      <c r="P1477" s="135"/>
      <c r="Q1477" s="135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2"/>
      <c r="AK1477" s="12"/>
      <c r="AL1477" s="12"/>
      <c r="AM1477" s="12"/>
      <c r="AN1477" s="12"/>
      <c r="AO1477" s="12"/>
      <c r="AP1477" s="12"/>
      <c r="AQ1477" s="12"/>
      <c r="AR1477" s="12"/>
      <c r="AS1477" s="12"/>
      <c r="AT1477" s="12"/>
      <c r="AU1477" s="12"/>
      <c r="AV1477" s="12"/>
      <c r="AW1477" s="12"/>
      <c r="AX1477" s="12"/>
      <c r="AY1477" s="12"/>
      <c r="AZ1477" s="12"/>
      <c r="BA1477" s="12"/>
    </row>
    <row r="1478" spans="12:53" x14ac:dyDescent="0.25">
      <c r="L1478" s="135"/>
      <c r="M1478" s="135"/>
      <c r="N1478" s="135"/>
      <c r="O1478" s="135"/>
      <c r="P1478" s="135"/>
      <c r="Q1478" s="135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2"/>
      <c r="AK1478" s="12"/>
      <c r="AL1478" s="12"/>
      <c r="AM1478" s="12"/>
      <c r="AN1478" s="12"/>
      <c r="AO1478" s="12"/>
      <c r="AP1478" s="12"/>
      <c r="AQ1478" s="12"/>
      <c r="AR1478" s="12"/>
      <c r="AS1478" s="12"/>
      <c r="AT1478" s="12"/>
      <c r="AU1478" s="12"/>
      <c r="AV1478" s="12"/>
      <c r="AW1478" s="12"/>
      <c r="AX1478" s="12"/>
      <c r="AY1478" s="12"/>
      <c r="AZ1478" s="12"/>
      <c r="BA1478" s="12"/>
    </row>
    <row r="1479" spans="12:53" x14ac:dyDescent="0.25">
      <c r="L1479" s="135"/>
      <c r="M1479" s="135"/>
      <c r="N1479" s="135"/>
      <c r="O1479" s="135"/>
      <c r="P1479" s="135"/>
      <c r="Q1479" s="135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2"/>
      <c r="AK1479" s="12"/>
      <c r="AL1479" s="12"/>
      <c r="AM1479" s="12"/>
      <c r="AN1479" s="12"/>
      <c r="AO1479" s="12"/>
      <c r="AP1479" s="12"/>
      <c r="AQ1479" s="12"/>
      <c r="AR1479" s="12"/>
      <c r="AS1479" s="12"/>
      <c r="AT1479" s="12"/>
      <c r="AU1479" s="12"/>
      <c r="AV1479" s="12"/>
      <c r="AW1479" s="12"/>
      <c r="AX1479" s="12"/>
      <c r="AY1479" s="12"/>
      <c r="AZ1479" s="12"/>
      <c r="BA1479" s="12"/>
    </row>
    <row r="1480" spans="12:53" x14ac:dyDescent="0.25">
      <c r="L1480" s="135"/>
      <c r="M1480" s="135"/>
      <c r="N1480" s="135"/>
      <c r="O1480" s="135"/>
      <c r="P1480" s="135"/>
      <c r="Q1480" s="135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2"/>
      <c r="AK1480" s="12"/>
      <c r="AL1480" s="12"/>
      <c r="AM1480" s="12"/>
      <c r="AN1480" s="12"/>
      <c r="AO1480" s="12"/>
      <c r="AP1480" s="12"/>
      <c r="AQ1480" s="12"/>
      <c r="AR1480" s="12"/>
      <c r="AS1480" s="12"/>
      <c r="AT1480" s="12"/>
      <c r="AU1480" s="12"/>
      <c r="AV1480" s="12"/>
      <c r="AW1480" s="12"/>
      <c r="AX1480" s="12"/>
      <c r="AY1480" s="12"/>
      <c r="AZ1480" s="12"/>
      <c r="BA1480" s="12"/>
    </row>
    <row r="1481" spans="12:53" x14ac:dyDescent="0.25">
      <c r="L1481" s="135"/>
      <c r="M1481" s="135"/>
      <c r="N1481" s="135"/>
      <c r="O1481" s="135"/>
      <c r="P1481" s="135"/>
      <c r="Q1481" s="135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2"/>
      <c r="AK1481" s="12"/>
      <c r="AL1481" s="12"/>
      <c r="AM1481" s="12"/>
      <c r="AN1481" s="12"/>
      <c r="AO1481" s="12"/>
      <c r="AP1481" s="12"/>
      <c r="AQ1481" s="12"/>
      <c r="AR1481" s="12"/>
      <c r="AS1481" s="12"/>
      <c r="AT1481" s="12"/>
      <c r="AU1481" s="12"/>
      <c r="AV1481" s="12"/>
      <c r="AW1481" s="12"/>
      <c r="AX1481" s="12"/>
      <c r="AY1481" s="12"/>
      <c r="AZ1481" s="12"/>
      <c r="BA1481" s="12"/>
    </row>
    <row r="1482" spans="12:53" x14ac:dyDescent="0.25">
      <c r="L1482" s="135"/>
      <c r="M1482" s="135"/>
      <c r="N1482" s="135"/>
      <c r="O1482" s="135"/>
      <c r="P1482" s="135"/>
      <c r="Q1482" s="135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2"/>
      <c r="AK1482" s="12"/>
      <c r="AL1482" s="12"/>
      <c r="AM1482" s="12"/>
      <c r="AN1482" s="12"/>
      <c r="AO1482" s="12"/>
      <c r="AP1482" s="12"/>
      <c r="AQ1482" s="12"/>
      <c r="AR1482" s="12"/>
      <c r="AS1482" s="12"/>
      <c r="AT1482" s="12"/>
      <c r="AU1482" s="12"/>
      <c r="AV1482" s="12"/>
      <c r="AW1482" s="12"/>
      <c r="AX1482" s="12"/>
      <c r="AY1482" s="12"/>
      <c r="AZ1482" s="12"/>
      <c r="BA1482" s="12"/>
    </row>
    <row r="1483" spans="12:53" x14ac:dyDescent="0.25">
      <c r="L1483" s="135"/>
      <c r="M1483" s="135"/>
      <c r="N1483" s="135"/>
      <c r="O1483" s="135"/>
      <c r="P1483" s="135"/>
      <c r="Q1483" s="135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2"/>
      <c r="AK1483" s="12"/>
      <c r="AL1483" s="12"/>
      <c r="AM1483" s="12"/>
      <c r="AN1483" s="12"/>
      <c r="AO1483" s="12"/>
      <c r="AP1483" s="12"/>
      <c r="AQ1483" s="12"/>
      <c r="AR1483" s="12"/>
      <c r="AS1483" s="12"/>
      <c r="AT1483" s="12"/>
      <c r="AU1483" s="12"/>
      <c r="AV1483" s="12"/>
      <c r="AW1483" s="12"/>
      <c r="AX1483" s="12"/>
      <c r="AY1483" s="12"/>
      <c r="AZ1483" s="12"/>
      <c r="BA1483" s="12"/>
    </row>
    <row r="1484" spans="12:53" x14ac:dyDescent="0.25">
      <c r="L1484" s="135"/>
      <c r="M1484" s="135"/>
      <c r="N1484" s="135"/>
      <c r="O1484" s="135"/>
      <c r="P1484" s="135"/>
      <c r="Q1484" s="135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2"/>
      <c r="AK1484" s="12"/>
      <c r="AL1484" s="12"/>
      <c r="AM1484" s="12"/>
      <c r="AN1484" s="12"/>
      <c r="AO1484" s="12"/>
      <c r="AP1484" s="12"/>
      <c r="AQ1484" s="12"/>
      <c r="AR1484" s="12"/>
      <c r="AS1484" s="12"/>
      <c r="AT1484" s="12"/>
      <c r="AU1484" s="12"/>
      <c r="AV1484" s="12"/>
      <c r="AW1484" s="12"/>
      <c r="AX1484" s="12"/>
      <c r="AY1484" s="12"/>
      <c r="AZ1484" s="12"/>
      <c r="BA1484" s="12"/>
    </row>
    <row r="1485" spans="12:53" x14ac:dyDescent="0.25">
      <c r="L1485" s="135"/>
      <c r="M1485" s="135"/>
      <c r="N1485" s="135"/>
      <c r="O1485" s="135"/>
      <c r="P1485" s="135"/>
      <c r="Q1485" s="135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2"/>
      <c r="AK1485" s="12"/>
      <c r="AL1485" s="12"/>
      <c r="AM1485" s="12"/>
      <c r="AN1485" s="12"/>
      <c r="AO1485" s="12"/>
      <c r="AP1485" s="12"/>
      <c r="AQ1485" s="12"/>
      <c r="AR1485" s="12"/>
      <c r="AS1485" s="12"/>
      <c r="AT1485" s="12"/>
      <c r="AU1485" s="12"/>
      <c r="AV1485" s="12"/>
      <c r="AW1485" s="12"/>
      <c r="AX1485" s="12"/>
      <c r="AY1485" s="12"/>
      <c r="AZ1485" s="12"/>
      <c r="BA1485" s="12"/>
    </row>
    <row r="1486" spans="12:53" x14ac:dyDescent="0.25">
      <c r="L1486" s="135"/>
      <c r="M1486" s="135"/>
      <c r="N1486" s="135"/>
      <c r="O1486" s="135"/>
      <c r="P1486" s="135"/>
      <c r="Q1486" s="135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2"/>
      <c r="AK1486" s="12"/>
      <c r="AL1486" s="12"/>
      <c r="AM1486" s="12"/>
      <c r="AN1486" s="12"/>
      <c r="AO1486" s="12"/>
      <c r="AP1486" s="12"/>
      <c r="AQ1486" s="12"/>
      <c r="AR1486" s="12"/>
      <c r="AS1486" s="12"/>
      <c r="AT1486" s="12"/>
      <c r="AU1486" s="12"/>
      <c r="AV1486" s="12"/>
      <c r="AW1486" s="12"/>
      <c r="AX1486" s="12"/>
      <c r="AY1486" s="12"/>
      <c r="AZ1486" s="12"/>
      <c r="BA1486" s="12"/>
    </row>
    <row r="1487" spans="12:53" x14ac:dyDescent="0.25">
      <c r="L1487" s="135"/>
      <c r="M1487" s="135"/>
      <c r="N1487" s="135"/>
      <c r="O1487" s="135"/>
      <c r="P1487" s="135"/>
      <c r="Q1487" s="135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2"/>
      <c r="AK1487" s="12"/>
      <c r="AL1487" s="12"/>
      <c r="AM1487" s="12"/>
      <c r="AN1487" s="12"/>
      <c r="AO1487" s="12"/>
      <c r="AP1487" s="12"/>
      <c r="AQ1487" s="12"/>
      <c r="AR1487" s="12"/>
      <c r="AS1487" s="12"/>
      <c r="AT1487" s="12"/>
      <c r="AU1487" s="12"/>
      <c r="AV1487" s="12"/>
      <c r="AW1487" s="12"/>
      <c r="AX1487" s="12"/>
      <c r="AY1487" s="12"/>
      <c r="AZ1487" s="12"/>
      <c r="BA1487" s="12"/>
    </row>
    <row r="1488" spans="12:53" x14ac:dyDescent="0.25">
      <c r="L1488" s="135"/>
      <c r="M1488" s="135"/>
      <c r="N1488" s="135"/>
      <c r="O1488" s="135"/>
      <c r="P1488" s="135"/>
      <c r="Q1488" s="135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2"/>
      <c r="AK1488" s="12"/>
      <c r="AL1488" s="12"/>
      <c r="AM1488" s="12"/>
      <c r="AN1488" s="12"/>
      <c r="AO1488" s="12"/>
      <c r="AP1488" s="12"/>
      <c r="AQ1488" s="12"/>
      <c r="AR1488" s="12"/>
      <c r="AS1488" s="12"/>
      <c r="AT1488" s="12"/>
      <c r="AU1488" s="12"/>
      <c r="AV1488" s="12"/>
      <c r="AW1488" s="12"/>
      <c r="AX1488" s="12"/>
      <c r="AY1488" s="12"/>
      <c r="AZ1488" s="12"/>
      <c r="BA1488" s="12"/>
    </row>
    <row r="1489" spans="12:53" x14ac:dyDescent="0.25">
      <c r="L1489" s="135"/>
      <c r="M1489" s="135"/>
      <c r="N1489" s="135"/>
      <c r="O1489" s="135"/>
      <c r="P1489" s="135"/>
      <c r="Q1489" s="135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2"/>
      <c r="AK1489" s="12"/>
      <c r="AL1489" s="12"/>
      <c r="AM1489" s="12"/>
      <c r="AN1489" s="12"/>
      <c r="AO1489" s="12"/>
      <c r="AP1489" s="12"/>
      <c r="AQ1489" s="12"/>
      <c r="AR1489" s="12"/>
      <c r="AS1489" s="12"/>
      <c r="AT1489" s="12"/>
      <c r="AU1489" s="12"/>
      <c r="AV1489" s="12"/>
      <c r="AW1489" s="12"/>
      <c r="AX1489" s="12"/>
      <c r="AY1489" s="12"/>
      <c r="AZ1489" s="12"/>
      <c r="BA1489" s="12"/>
    </row>
    <row r="1490" spans="12:53" x14ac:dyDescent="0.25">
      <c r="L1490" s="135"/>
      <c r="M1490" s="135"/>
      <c r="N1490" s="135"/>
      <c r="O1490" s="135"/>
      <c r="P1490" s="135"/>
      <c r="Q1490" s="135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2"/>
      <c r="AK1490" s="12"/>
      <c r="AL1490" s="12"/>
      <c r="AM1490" s="12"/>
      <c r="AN1490" s="12"/>
      <c r="AO1490" s="12"/>
      <c r="AP1490" s="12"/>
      <c r="AQ1490" s="12"/>
      <c r="AR1490" s="12"/>
      <c r="AS1490" s="12"/>
      <c r="AT1490" s="12"/>
      <c r="AU1490" s="12"/>
      <c r="AV1490" s="12"/>
      <c r="AW1490" s="12"/>
      <c r="AX1490" s="12"/>
      <c r="AY1490" s="12"/>
      <c r="AZ1490" s="12"/>
      <c r="BA1490" s="12"/>
    </row>
    <row r="1491" spans="12:53" x14ac:dyDescent="0.25">
      <c r="L1491" s="135"/>
      <c r="M1491" s="135"/>
      <c r="N1491" s="135"/>
      <c r="O1491" s="135"/>
      <c r="P1491" s="135"/>
      <c r="Q1491" s="135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2"/>
      <c r="AK1491" s="12"/>
      <c r="AL1491" s="12"/>
      <c r="AM1491" s="12"/>
      <c r="AN1491" s="12"/>
      <c r="AO1491" s="12"/>
      <c r="AP1491" s="12"/>
      <c r="AQ1491" s="12"/>
      <c r="AR1491" s="12"/>
      <c r="AS1491" s="12"/>
      <c r="AT1491" s="12"/>
      <c r="AU1491" s="12"/>
      <c r="AV1491" s="12"/>
      <c r="AW1491" s="12"/>
      <c r="AX1491" s="12"/>
      <c r="AY1491" s="12"/>
      <c r="AZ1491" s="12"/>
      <c r="BA1491" s="12"/>
    </row>
    <row r="1492" spans="12:53" x14ac:dyDescent="0.25">
      <c r="L1492" s="135"/>
      <c r="M1492" s="135"/>
      <c r="N1492" s="135"/>
      <c r="O1492" s="135"/>
      <c r="P1492" s="135"/>
      <c r="Q1492" s="135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2"/>
      <c r="AK1492" s="12"/>
      <c r="AL1492" s="12"/>
      <c r="AM1492" s="12"/>
      <c r="AN1492" s="12"/>
      <c r="AO1492" s="12"/>
      <c r="AP1492" s="12"/>
      <c r="AQ1492" s="12"/>
      <c r="AR1492" s="12"/>
      <c r="AS1492" s="12"/>
      <c r="AT1492" s="12"/>
      <c r="AU1492" s="12"/>
      <c r="AV1492" s="12"/>
      <c r="AW1492" s="12"/>
      <c r="AX1492" s="12"/>
      <c r="AY1492" s="12"/>
      <c r="AZ1492" s="12"/>
      <c r="BA1492" s="12"/>
    </row>
    <row r="1493" spans="12:53" x14ac:dyDescent="0.25">
      <c r="L1493" s="135"/>
      <c r="M1493" s="135"/>
      <c r="N1493" s="135"/>
      <c r="O1493" s="135"/>
      <c r="P1493" s="135"/>
      <c r="Q1493" s="135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2"/>
      <c r="AK1493" s="12"/>
      <c r="AL1493" s="12"/>
      <c r="AM1493" s="12"/>
      <c r="AN1493" s="12"/>
      <c r="AO1493" s="12"/>
      <c r="AP1493" s="12"/>
      <c r="AQ1493" s="12"/>
      <c r="AR1493" s="12"/>
      <c r="AS1493" s="12"/>
      <c r="AT1493" s="12"/>
      <c r="AU1493" s="12"/>
      <c r="AV1493" s="12"/>
      <c r="AW1493" s="12"/>
      <c r="AX1493" s="12"/>
      <c r="AY1493" s="12"/>
      <c r="AZ1493" s="12"/>
      <c r="BA1493" s="12"/>
    </row>
    <row r="1494" spans="12:53" x14ac:dyDescent="0.25">
      <c r="L1494" s="135"/>
      <c r="M1494" s="135"/>
      <c r="N1494" s="135"/>
      <c r="O1494" s="135"/>
      <c r="P1494" s="135"/>
      <c r="Q1494" s="135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2"/>
      <c r="AK1494" s="12"/>
      <c r="AL1494" s="12"/>
      <c r="AM1494" s="12"/>
      <c r="AN1494" s="12"/>
      <c r="AO1494" s="12"/>
      <c r="AP1494" s="12"/>
      <c r="AQ1494" s="12"/>
      <c r="AR1494" s="12"/>
      <c r="AS1494" s="12"/>
      <c r="AT1494" s="12"/>
      <c r="AU1494" s="12"/>
      <c r="AV1494" s="12"/>
      <c r="AW1494" s="12"/>
      <c r="AX1494" s="12"/>
      <c r="AY1494" s="12"/>
      <c r="AZ1494" s="12"/>
      <c r="BA1494" s="12"/>
    </row>
    <row r="1495" spans="12:53" x14ac:dyDescent="0.25">
      <c r="L1495" s="135"/>
      <c r="M1495" s="135"/>
      <c r="N1495" s="135"/>
      <c r="O1495" s="135"/>
      <c r="P1495" s="135"/>
      <c r="Q1495" s="135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2"/>
      <c r="AK1495" s="12"/>
      <c r="AL1495" s="12"/>
      <c r="AM1495" s="12"/>
      <c r="AN1495" s="12"/>
      <c r="AO1495" s="12"/>
      <c r="AP1495" s="12"/>
      <c r="AQ1495" s="12"/>
      <c r="AR1495" s="12"/>
      <c r="AS1495" s="12"/>
      <c r="AT1495" s="12"/>
      <c r="AU1495" s="12"/>
      <c r="AV1495" s="12"/>
      <c r="AW1495" s="12"/>
      <c r="AX1495" s="12"/>
      <c r="AY1495" s="12"/>
      <c r="AZ1495" s="12"/>
      <c r="BA1495" s="12"/>
    </row>
    <row r="1496" spans="12:53" x14ac:dyDescent="0.25">
      <c r="L1496" s="135"/>
      <c r="M1496" s="135"/>
      <c r="N1496" s="135"/>
      <c r="O1496" s="135"/>
      <c r="P1496" s="135"/>
      <c r="Q1496" s="135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2"/>
      <c r="AK1496" s="12"/>
      <c r="AL1496" s="12"/>
      <c r="AM1496" s="12"/>
      <c r="AN1496" s="12"/>
      <c r="AO1496" s="12"/>
      <c r="AP1496" s="12"/>
      <c r="AQ1496" s="12"/>
      <c r="AR1496" s="12"/>
      <c r="AS1496" s="12"/>
      <c r="AT1496" s="12"/>
      <c r="AU1496" s="12"/>
      <c r="AV1496" s="12"/>
      <c r="AW1496" s="12"/>
      <c r="AX1496" s="12"/>
      <c r="AY1496" s="12"/>
      <c r="AZ1496" s="12"/>
      <c r="BA1496" s="12"/>
    </row>
    <row r="1497" spans="12:53" x14ac:dyDescent="0.25">
      <c r="L1497" s="135"/>
      <c r="M1497" s="135"/>
      <c r="N1497" s="135"/>
      <c r="O1497" s="135"/>
      <c r="P1497" s="135"/>
      <c r="Q1497" s="135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2"/>
      <c r="AK1497" s="12"/>
      <c r="AL1497" s="12"/>
      <c r="AM1497" s="12"/>
      <c r="AN1497" s="12"/>
      <c r="AO1497" s="12"/>
      <c r="AP1497" s="12"/>
      <c r="AQ1497" s="12"/>
      <c r="AR1497" s="12"/>
      <c r="AS1497" s="12"/>
      <c r="AT1497" s="12"/>
      <c r="AU1497" s="12"/>
      <c r="AV1497" s="12"/>
      <c r="AW1497" s="12"/>
      <c r="AX1497" s="12"/>
      <c r="AY1497" s="12"/>
      <c r="AZ1497" s="12"/>
      <c r="BA1497" s="12"/>
    </row>
    <row r="1498" spans="12:53" x14ac:dyDescent="0.25">
      <c r="L1498" s="135"/>
      <c r="M1498" s="135"/>
      <c r="N1498" s="135"/>
      <c r="O1498" s="135"/>
      <c r="P1498" s="135"/>
      <c r="Q1498" s="135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2"/>
      <c r="AK1498" s="12"/>
      <c r="AL1498" s="12"/>
      <c r="AM1498" s="12"/>
      <c r="AN1498" s="12"/>
      <c r="AO1498" s="12"/>
      <c r="AP1498" s="12"/>
      <c r="AQ1498" s="12"/>
      <c r="AR1498" s="12"/>
      <c r="AS1498" s="12"/>
      <c r="AT1498" s="12"/>
      <c r="AU1498" s="12"/>
      <c r="AV1498" s="12"/>
      <c r="AW1498" s="12"/>
      <c r="AX1498" s="12"/>
      <c r="AY1498" s="12"/>
      <c r="AZ1498" s="12"/>
      <c r="BA1498" s="12"/>
    </row>
    <row r="1499" spans="12:53" x14ac:dyDescent="0.25">
      <c r="L1499" s="135"/>
      <c r="M1499" s="135"/>
      <c r="N1499" s="135"/>
      <c r="O1499" s="135"/>
      <c r="P1499" s="135"/>
      <c r="Q1499" s="135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2"/>
      <c r="AK1499" s="12"/>
      <c r="AL1499" s="12"/>
      <c r="AM1499" s="12"/>
      <c r="AN1499" s="12"/>
      <c r="AO1499" s="12"/>
      <c r="AP1499" s="12"/>
      <c r="AQ1499" s="12"/>
      <c r="AR1499" s="12"/>
      <c r="AS1499" s="12"/>
      <c r="AT1499" s="12"/>
      <c r="AU1499" s="12"/>
      <c r="AV1499" s="12"/>
      <c r="AW1499" s="12"/>
      <c r="AX1499" s="12"/>
      <c r="AY1499" s="12"/>
      <c r="AZ1499" s="12"/>
      <c r="BA1499" s="12"/>
    </row>
    <row r="1500" spans="12:53" x14ac:dyDescent="0.25">
      <c r="L1500" s="135"/>
      <c r="M1500" s="135"/>
      <c r="N1500" s="135"/>
      <c r="O1500" s="135"/>
      <c r="P1500" s="135"/>
      <c r="Q1500" s="135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2"/>
      <c r="AK1500" s="12"/>
      <c r="AL1500" s="12"/>
      <c r="AM1500" s="12"/>
      <c r="AN1500" s="12"/>
      <c r="AO1500" s="12"/>
      <c r="AP1500" s="12"/>
      <c r="AQ1500" s="12"/>
      <c r="AR1500" s="12"/>
      <c r="AS1500" s="12"/>
      <c r="AT1500" s="12"/>
      <c r="AU1500" s="12"/>
      <c r="AV1500" s="12"/>
      <c r="AW1500" s="12"/>
      <c r="AX1500" s="12"/>
      <c r="AY1500" s="12"/>
      <c r="AZ1500" s="12"/>
      <c r="BA1500" s="12"/>
    </row>
    <row r="1501" spans="12:53" x14ac:dyDescent="0.25">
      <c r="L1501" s="135"/>
      <c r="M1501" s="135"/>
      <c r="N1501" s="135"/>
      <c r="O1501" s="135"/>
      <c r="P1501" s="135"/>
      <c r="Q1501" s="135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2"/>
      <c r="AK1501" s="12"/>
      <c r="AL1501" s="12"/>
      <c r="AM1501" s="12"/>
      <c r="AN1501" s="12"/>
      <c r="AO1501" s="12"/>
      <c r="AP1501" s="12"/>
      <c r="AQ1501" s="12"/>
      <c r="AR1501" s="12"/>
      <c r="AS1501" s="12"/>
      <c r="AT1501" s="12"/>
      <c r="AU1501" s="12"/>
      <c r="AV1501" s="12"/>
      <c r="AW1501" s="12"/>
      <c r="AX1501" s="12"/>
      <c r="AY1501" s="12"/>
      <c r="AZ1501" s="12"/>
      <c r="BA1501" s="12"/>
    </row>
    <row r="1502" spans="12:53" x14ac:dyDescent="0.25">
      <c r="L1502" s="135"/>
      <c r="M1502" s="135"/>
      <c r="N1502" s="135"/>
      <c r="O1502" s="135"/>
      <c r="P1502" s="135"/>
      <c r="Q1502" s="135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2"/>
      <c r="AK1502" s="12"/>
      <c r="AL1502" s="12"/>
      <c r="AM1502" s="12"/>
      <c r="AN1502" s="12"/>
      <c r="AO1502" s="12"/>
      <c r="AP1502" s="12"/>
      <c r="AQ1502" s="12"/>
      <c r="AR1502" s="12"/>
      <c r="AS1502" s="12"/>
      <c r="AT1502" s="12"/>
      <c r="AU1502" s="12"/>
      <c r="AV1502" s="12"/>
      <c r="AW1502" s="12"/>
      <c r="AX1502" s="12"/>
      <c r="AY1502" s="12"/>
      <c r="AZ1502" s="12"/>
      <c r="BA1502" s="12"/>
    </row>
    <row r="1503" spans="12:53" x14ac:dyDescent="0.25">
      <c r="L1503" s="135"/>
      <c r="M1503" s="135"/>
      <c r="N1503" s="135"/>
      <c r="O1503" s="135"/>
      <c r="P1503" s="135"/>
      <c r="Q1503" s="135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2"/>
      <c r="AK1503" s="12"/>
      <c r="AL1503" s="12"/>
      <c r="AM1503" s="12"/>
      <c r="AN1503" s="12"/>
      <c r="AO1503" s="12"/>
      <c r="AP1503" s="12"/>
      <c r="AQ1503" s="12"/>
      <c r="AR1503" s="12"/>
      <c r="AS1503" s="12"/>
      <c r="AT1503" s="12"/>
      <c r="AU1503" s="12"/>
      <c r="AV1503" s="12"/>
      <c r="AW1503" s="12"/>
      <c r="AX1503" s="12"/>
      <c r="AY1503" s="12"/>
      <c r="AZ1503" s="12"/>
      <c r="BA1503" s="12"/>
    </row>
    <row r="1504" spans="12:53" x14ac:dyDescent="0.25">
      <c r="L1504" s="135"/>
      <c r="M1504" s="135"/>
      <c r="N1504" s="135"/>
      <c r="O1504" s="135"/>
      <c r="P1504" s="135"/>
      <c r="Q1504" s="135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2"/>
      <c r="AK1504" s="12"/>
      <c r="AL1504" s="12"/>
      <c r="AM1504" s="12"/>
      <c r="AN1504" s="12"/>
      <c r="AO1504" s="12"/>
      <c r="AP1504" s="12"/>
      <c r="AQ1504" s="12"/>
      <c r="AR1504" s="12"/>
      <c r="AS1504" s="12"/>
      <c r="AT1504" s="12"/>
      <c r="AU1504" s="12"/>
      <c r="AV1504" s="12"/>
      <c r="AW1504" s="12"/>
      <c r="AX1504" s="12"/>
      <c r="AY1504" s="12"/>
      <c r="AZ1504" s="12"/>
      <c r="BA1504" s="12"/>
    </row>
    <row r="1505" spans="12:53" x14ac:dyDescent="0.25">
      <c r="L1505" s="135"/>
      <c r="M1505" s="135"/>
      <c r="N1505" s="135"/>
      <c r="O1505" s="135"/>
      <c r="P1505" s="135"/>
      <c r="Q1505" s="135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2"/>
      <c r="AK1505" s="12"/>
      <c r="AL1505" s="12"/>
      <c r="AM1505" s="12"/>
      <c r="AN1505" s="12"/>
      <c r="AO1505" s="12"/>
      <c r="AP1505" s="12"/>
      <c r="AQ1505" s="12"/>
      <c r="AR1505" s="12"/>
      <c r="AS1505" s="12"/>
      <c r="AT1505" s="12"/>
      <c r="AU1505" s="12"/>
      <c r="AV1505" s="12"/>
      <c r="AW1505" s="12"/>
      <c r="AX1505" s="12"/>
      <c r="AY1505" s="12"/>
      <c r="AZ1505" s="12"/>
      <c r="BA1505" s="12"/>
    </row>
    <row r="1506" spans="12:53" x14ac:dyDescent="0.25">
      <c r="L1506" s="135"/>
      <c r="M1506" s="135"/>
      <c r="N1506" s="135"/>
      <c r="O1506" s="135"/>
      <c r="P1506" s="135"/>
      <c r="Q1506" s="135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2"/>
      <c r="AK1506" s="12"/>
      <c r="AL1506" s="12"/>
      <c r="AM1506" s="12"/>
      <c r="AN1506" s="12"/>
      <c r="AO1506" s="12"/>
      <c r="AP1506" s="12"/>
      <c r="AQ1506" s="12"/>
      <c r="AR1506" s="12"/>
      <c r="AS1506" s="12"/>
      <c r="AT1506" s="12"/>
      <c r="AU1506" s="12"/>
      <c r="AV1506" s="12"/>
      <c r="AW1506" s="12"/>
      <c r="AX1506" s="12"/>
      <c r="AY1506" s="12"/>
      <c r="AZ1506" s="12"/>
      <c r="BA1506" s="12"/>
    </row>
    <row r="1507" spans="12:53" x14ac:dyDescent="0.25">
      <c r="L1507" s="135"/>
      <c r="M1507" s="135"/>
      <c r="N1507" s="135"/>
      <c r="O1507" s="135"/>
      <c r="P1507" s="135"/>
      <c r="Q1507" s="135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2"/>
      <c r="AK1507" s="12"/>
      <c r="AL1507" s="12"/>
      <c r="AM1507" s="12"/>
      <c r="AN1507" s="12"/>
      <c r="AO1507" s="12"/>
      <c r="AP1507" s="12"/>
      <c r="AQ1507" s="12"/>
      <c r="AR1507" s="12"/>
      <c r="AS1507" s="12"/>
      <c r="AT1507" s="12"/>
      <c r="AU1507" s="12"/>
      <c r="AV1507" s="12"/>
      <c r="AW1507" s="12"/>
      <c r="AX1507" s="12"/>
      <c r="AY1507" s="12"/>
      <c r="AZ1507" s="12"/>
      <c r="BA1507" s="12"/>
    </row>
    <row r="1508" spans="12:53" x14ac:dyDescent="0.25">
      <c r="L1508" s="135"/>
      <c r="M1508" s="135"/>
      <c r="N1508" s="135"/>
      <c r="O1508" s="135"/>
      <c r="P1508" s="135"/>
      <c r="Q1508" s="135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2"/>
      <c r="AK1508" s="12"/>
      <c r="AL1508" s="12"/>
      <c r="AM1508" s="12"/>
      <c r="AN1508" s="12"/>
      <c r="AO1508" s="12"/>
      <c r="AP1508" s="12"/>
      <c r="AQ1508" s="12"/>
      <c r="AR1508" s="12"/>
      <c r="AS1508" s="12"/>
      <c r="AT1508" s="12"/>
      <c r="AU1508" s="12"/>
      <c r="AV1508" s="12"/>
      <c r="AW1508" s="12"/>
      <c r="AX1508" s="12"/>
      <c r="AY1508" s="12"/>
      <c r="AZ1508" s="12"/>
      <c r="BA1508" s="12"/>
    </row>
    <row r="1509" spans="12:53" x14ac:dyDescent="0.25">
      <c r="L1509" s="135"/>
      <c r="M1509" s="135"/>
      <c r="N1509" s="135"/>
      <c r="O1509" s="135"/>
      <c r="P1509" s="135"/>
      <c r="Q1509" s="135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2"/>
      <c r="AK1509" s="12"/>
      <c r="AL1509" s="12"/>
      <c r="AM1509" s="12"/>
      <c r="AN1509" s="12"/>
      <c r="AO1509" s="12"/>
      <c r="AP1509" s="12"/>
      <c r="AQ1509" s="12"/>
      <c r="AR1509" s="12"/>
      <c r="AS1509" s="12"/>
      <c r="AT1509" s="12"/>
      <c r="AU1509" s="12"/>
      <c r="AV1509" s="12"/>
      <c r="AW1509" s="12"/>
      <c r="AX1509" s="12"/>
      <c r="AY1509" s="12"/>
      <c r="AZ1509" s="12"/>
      <c r="BA1509" s="12"/>
    </row>
    <row r="1510" spans="12:53" x14ac:dyDescent="0.25">
      <c r="L1510" s="135"/>
      <c r="M1510" s="135"/>
      <c r="N1510" s="135"/>
      <c r="O1510" s="135"/>
      <c r="P1510" s="135"/>
      <c r="Q1510" s="135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2"/>
      <c r="AK1510" s="12"/>
      <c r="AL1510" s="12"/>
      <c r="AM1510" s="12"/>
      <c r="AN1510" s="12"/>
      <c r="AO1510" s="12"/>
      <c r="AP1510" s="12"/>
      <c r="AQ1510" s="12"/>
      <c r="AR1510" s="12"/>
      <c r="AS1510" s="12"/>
      <c r="AT1510" s="12"/>
      <c r="AU1510" s="12"/>
      <c r="AV1510" s="12"/>
      <c r="AW1510" s="12"/>
      <c r="AX1510" s="12"/>
      <c r="AY1510" s="12"/>
      <c r="AZ1510" s="12"/>
      <c r="BA1510" s="12"/>
    </row>
    <row r="1511" spans="12:53" x14ac:dyDescent="0.25">
      <c r="L1511" s="135"/>
      <c r="M1511" s="135"/>
      <c r="N1511" s="135"/>
      <c r="O1511" s="135"/>
      <c r="P1511" s="135"/>
      <c r="Q1511" s="135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2"/>
      <c r="AK1511" s="12"/>
      <c r="AL1511" s="12"/>
      <c r="AM1511" s="12"/>
      <c r="AN1511" s="12"/>
      <c r="AO1511" s="12"/>
      <c r="AP1511" s="12"/>
      <c r="AQ1511" s="12"/>
      <c r="AR1511" s="12"/>
      <c r="AS1511" s="12"/>
      <c r="AT1511" s="12"/>
      <c r="AU1511" s="12"/>
      <c r="AV1511" s="12"/>
      <c r="AW1511" s="12"/>
      <c r="AX1511" s="12"/>
      <c r="AY1511" s="12"/>
      <c r="AZ1511" s="12"/>
      <c r="BA1511" s="12"/>
    </row>
    <row r="1512" spans="12:53" x14ac:dyDescent="0.25">
      <c r="L1512" s="135"/>
      <c r="M1512" s="135"/>
      <c r="N1512" s="135"/>
      <c r="O1512" s="135"/>
      <c r="P1512" s="135"/>
      <c r="Q1512" s="135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2"/>
      <c r="AK1512" s="12"/>
      <c r="AL1512" s="12"/>
      <c r="AM1512" s="12"/>
      <c r="AN1512" s="12"/>
      <c r="AO1512" s="12"/>
      <c r="AP1512" s="12"/>
      <c r="AQ1512" s="12"/>
      <c r="AR1512" s="12"/>
      <c r="AS1512" s="12"/>
      <c r="AT1512" s="12"/>
      <c r="AU1512" s="12"/>
      <c r="AV1512" s="12"/>
      <c r="AW1512" s="12"/>
      <c r="AX1512" s="12"/>
      <c r="AY1512" s="12"/>
      <c r="AZ1512" s="12"/>
      <c r="BA1512" s="12"/>
    </row>
    <row r="1513" spans="12:53" x14ac:dyDescent="0.25">
      <c r="L1513" s="135"/>
      <c r="M1513" s="135"/>
      <c r="N1513" s="135"/>
      <c r="O1513" s="135"/>
      <c r="P1513" s="135"/>
      <c r="Q1513" s="135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2"/>
      <c r="AK1513" s="12"/>
      <c r="AL1513" s="12"/>
      <c r="AM1513" s="12"/>
      <c r="AN1513" s="12"/>
      <c r="AO1513" s="12"/>
      <c r="AP1513" s="12"/>
      <c r="AQ1513" s="12"/>
      <c r="AR1513" s="12"/>
      <c r="AS1513" s="12"/>
      <c r="AT1513" s="12"/>
      <c r="AU1513" s="12"/>
      <c r="AV1513" s="12"/>
      <c r="AW1513" s="12"/>
      <c r="AX1513" s="12"/>
      <c r="AY1513" s="12"/>
      <c r="AZ1513" s="12"/>
      <c r="BA1513" s="12"/>
    </row>
    <row r="1514" spans="12:53" x14ac:dyDescent="0.25">
      <c r="L1514" s="135"/>
      <c r="M1514" s="135"/>
      <c r="N1514" s="135"/>
      <c r="O1514" s="135"/>
      <c r="P1514" s="135"/>
      <c r="Q1514" s="135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2"/>
      <c r="AK1514" s="12"/>
      <c r="AL1514" s="12"/>
      <c r="AM1514" s="12"/>
      <c r="AN1514" s="12"/>
      <c r="AO1514" s="12"/>
      <c r="AP1514" s="12"/>
      <c r="AQ1514" s="12"/>
      <c r="AR1514" s="12"/>
      <c r="AS1514" s="12"/>
      <c r="AT1514" s="12"/>
      <c r="AU1514" s="12"/>
      <c r="AV1514" s="12"/>
      <c r="AW1514" s="12"/>
      <c r="AX1514" s="12"/>
      <c r="AY1514" s="12"/>
      <c r="AZ1514" s="12"/>
      <c r="BA1514" s="12"/>
    </row>
    <row r="1515" spans="12:53" x14ac:dyDescent="0.25">
      <c r="L1515" s="135"/>
      <c r="M1515" s="135"/>
      <c r="N1515" s="135"/>
      <c r="O1515" s="135"/>
      <c r="P1515" s="135"/>
      <c r="Q1515" s="135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2"/>
      <c r="AK1515" s="12"/>
      <c r="AL1515" s="12"/>
      <c r="AM1515" s="12"/>
      <c r="AN1515" s="12"/>
      <c r="AO1515" s="12"/>
      <c r="AP1515" s="12"/>
      <c r="AQ1515" s="12"/>
      <c r="AR1515" s="12"/>
      <c r="AS1515" s="12"/>
      <c r="AT1515" s="12"/>
      <c r="AU1515" s="12"/>
      <c r="AV1515" s="12"/>
      <c r="AW1515" s="12"/>
      <c r="AX1515" s="12"/>
      <c r="AY1515" s="12"/>
      <c r="AZ1515" s="12"/>
      <c r="BA1515" s="12"/>
    </row>
    <row r="1516" spans="12:53" x14ac:dyDescent="0.25">
      <c r="L1516" s="135"/>
      <c r="M1516" s="135"/>
      <c r="N1516" s="135"/>
      <c r="O1516" s="135"/>
      <c r="P1516" s="135"/>
      <c r="Q1516" s="135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2"/>
      <c r="AK1516" s="12"/>
      <c r="AL1516" s="12"/>
      <c r="AM1516" s="12"/>
      <c r="AN1516" s="12"/>
      <c r="AO1516" s="12"/>
      <c r="AP1516" s="12"/>
      <c r="AQ1516" s="12"/>
      <c r="AR1516" s="12"/>
      <c r="AS1516" s="12"/>
      <c r="AT1516" s="12"/>
      <c r="AU1516" s="12"/>
      <c r="AV1516" s="12"/>
      <c r="AW1516" s="12"/>
      <c r="AX1516" s="12"/>
      <c r="AY1516" s="12"/>
      <c r="AZ1516" s="12"/>
      <c r="BA1516" s="12"/>
    </row>
    <row r="1517" spans="12:53" x14ac:dyDescent="0.25">
      <c r="L1517" s="135"/>
      <c r="M1517" s="135"/>
      <c r="N1517" s="135"/>
      <c r="O1517" s="135"/>
      <c r="P1517" s="135"/>
      <c r="Q1517" s="135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2"/>
      <c r="AK1517" s="12"/>
      <c r="AL1517" s="12"/>
      <c r="AM1517" s="12"/>
      <c r="AN1517" s="12"/>
      <c r="AO1517" s="12"/>
      <c r="AP1517" s="12"/>
      <c r="AQ1517" s="12"/>
      <c r="AR1517" s="12"/>
      <c r="AS1517" s="12"/>
      <c r="AT1517" s="12"/>
      <c r="AU1517" s="12"/>
      <c r="AV1517" s="12"/>
      <c r="AW1517" s="12"/>
      <c r="AX1517" s="12"/>
      <c r="AY1517" s="12"/>
      <c r="AZ1517" s="12"/>
      <c r="BA1517" s="12"/>
    </row>
    <row r="1518" spans="12:53" x14ac:dyDescent="0.25">
      <c r="L1518" s="135"/>
      <c r="M1518" s="135"/>
      <c r="N1518" s="135"/>
      <c r="O1518" s="135"/>
      <c r="P1518" s="135"/>
      <c r="Q1518" s="135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2"/>
      <c r="AK1518" s="12"/>
      <c r="AL1518" s="12"/>
      <c r="AM1518" s="12"/>
      <c r="AN1518" s="12"/>
      <c r="AO1518" s="12"/>
      <c r="AP1518" s="12"/>
      <c r="AQ1518" s="12"/>
      <c r="AR1518" s="12"/>
      <c r="AS1518" s="12"/>
      <c r="AT1518" s="12"/>
      <c r="AU1518" s="12"/>
      <c r="AV1518" s="12"/>
      <c r="AW1518" s="12"/>
      <c r="AX1518" s="12"/>
      <c r="AY1518" s="12"/>
      <c r="AZ1518" s="12"/>
      <c r="BA1518" s="12"/>
    </row>
    <row r="1519" spans="12:53" x14ac:dyDescent="0.25">
      <c r="L1519" s="135"/>
      <c r="M1519" s="135"/>
      <c r="N1519" s="135"/>
      <c r="O1519" s="135"/>
      <c r="P1519" s="135"/>
      <c r="Q1519" s="135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2"/>
      <c r="AK1519" s="12"/>
      <c r="AL1519" s="12"/>
      <c r="AM1519" s="12"/>
      <c r="AN1519" s="12"/>
      <c r="AO1519" s="12"/>
      <c r="AP1519" s="12"/>
      <c r="AQ1519" s="12"/>
      <c r="AR1519" s="12"/>
      <c r="AS1519" s="12"/>
      <c r="AT1519" s="12"/>
      <c r="AU1519" s="12"/>
      <c r="AV1519" s="12"/>
      <c r="AW1519" s="12"/>
      <c r="AX1519" s="12"/>
      <c r="AY1519" s="12"/>
      <c r="AZ1519" s="12"/>
      <c r="BA1519" s="12"/>
    </row>
    <row r="1520" spans="12:53" x14ac:dyDescent="0.25">
      <c r="L1520" s="135"/>
      <c r="M1520" s="135"/>
      <c r="N1520" s="135"/>
      <c r="O1520" s="135"/>
      <c r="P1520" s="135"/>
      <c r="Q1520" s="135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2"/>
      <c r="AK1520" s="12"/>
      <c r="AL1520" s="12"/>
      <c r="AM1520" s="12"/>
      <c r="AN1520" s="12"/>
      <c r="AO1520" s="12"/>
      <c r="AP1520" s="12"/>
      <c r="AQ1520" s="12"/>
      <c r="AR1520" s="12"/>
      <c r="AS1520" s="12"/>
      <c r="AT1520" s="12"/>
      <c r="AU1520" s="12"/>
      <c r="AV1520" s="12"/>
      <c r="AW1520" s="12"/>
      <c r="AX1520" s="12"/>
      <c r="AY1520" s="12"/>
      <c r="AZ1520" s="12"/>
      <c r="BA1520" s="12"/>
    </row>
    <row r="1521" spans="12:53" x14ac:dyDescent="0.25">
      <c r="L1521" s="135"/>
      <c r="M1521" s="135"/>
      <c r="N1521" s="135"/>
      <c r="O1521" s="135"/>
      <c r="P1521" s="135"/>
      <c r="Q1521" s="135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2"/>
      <c r="AK1521" s="12"/>
      <c r="AL1521" s="12"/>
      <c r="AM1521" s="12"/>
      <c r="AN1521" s="12"/>
      <c r="AO1521" s="12"/>
      <c r="AP1521" s="12"/>
      <c r="AQ1521" s="12"/>
      <c r="AR1521" s="12"/>
      <c r="AS1521" s="12"/>
      <c r="AT1521" s="12"/>
      <c r="AU1521" s="12"/>
      <c r="AV1521" s="12"/>
      <c r="AW1521" s="12"/>
      <c r="AX1521" s="12"/>
      <c r="AY1521" s="12"/>
      <c r="AZ1521" s="12"/>
      <c r="BA1521" s="12"/>
    </row>
    <row r="1522" spans="12:53" x14ac:dyDescent="0.25">
      <c r="L1522" s="135"/>
      <c r="M1522" s="135"/>
      <c r="N1522" s="135"/>
      <c r="O1522" s="135"/>
      <c r="P1522" s="135"/>
      <c r="Q1522" s="135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2"/>
      <c r="AK1522" s="12"/>
      <c r="AL1522" s="12"/>
      <c r="AM1522" s="12"/>
      <c r="AN1522" s="12"/>
      <c r="AO1522" s="12"/>
      <c r="AP1522" s="12"/>
      <c r="AQ1522" s="12"/>
      <c r="AR1522" s="12"/>
      <c r="AS1522" s="12"/>
      <c r="AT1522" s="12"/>
      <c r="AU1522" s="12"/>
      <c r="AV1522" s="12"/>
      <c r="AW1522" s="12"/>
      <c r="AX1522" s="12"/>
      <c r="AY1522" s="12"/>
      <c r="AZ1522" s="12"/>
      <c r="BA1522" s="12"/>
    </row>
    <row r="1523" spans="12:53" x14ac:dyDescent="0.25">
      <c r="L1523" s="135"/>
      <c r="M1523" s="135"/>
      <c r="N1523" s="135"/>
      <c r="O1523" s="135"/>
      <c r="P1523" s="135"/>
      <c r="Q1523" s="135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2"/>
      <c r="AK1523" s="12"/>
      <c r="AL1523" s="12"/>
      <c r="AM1523" s="12"/>
      <c r="AN1523" s="12"/>
      <c r="AO1523" s="12"/>
      <c r="AP1523" s="12"/>
      <c r="AQ1523" s="12"/>
      <c r="AR1523" s="12"/>
      <c r="AS1523" s="12"/>
      <c r="AT1523" s="12"/>
      <c r="AU1523" s="12"/>
      <c r="AV1523" s="12"/>
      <c r="AW1523" s="12"/>
      <c r="AX1523" s="12"/>
      <c r="AY1523" s="12"/>
      <c r="AZ1523" s="12"/>
      <c r="BA1523" s="12"/>
    </row>
    <row r="1524" spans="12:53" x14ac:dyDescent="0.25">
      <c r="L1524" s="135"/>
      <c r="M1524" s="135"/>
      <c r="N1524" s="135"/>
      <c r="O1524" s="135"/>
      <c r="P1524" s="135"/>
      <c r="Q1524" s="135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2"/>
      <c r="AK1524" s="12"/>
      <c r="AL1524" s="12"/>
      <c r="AM1524" s="12"/>
      <c r="AN1524" s="12"/>
      <c r="AO1524" s="12"/>
      <c r="AP1524" s="12"/>
      <c r="AQ1524" s="12"/>
      <c r="AR1524" s="12"/>
      <c r="AS1524" s="12"/>
      <c r="AT1524" s="12"/>
      <c r="AU1524" s="12"/>
      <c r="AV1524" s="12"/>
      <c r="AW1524" s="12"/>
      <c r="AX1524" s="12"/>
      <c r="AY1524" s="12"/>
      <c r="AZ1524" s="12"/>
      <c r="BA1524" s="12"/>
    </row>
    <row r="1525" spans="12:53" x14ac:dyDescent="0.25">
      <c r="L1525" s="135"/>
      <c r="M1525" s="135"/>
      <c r="N1525" s="135"/>
      <c r="O1525" s="135"/>
      <c r="P1525" s="135"/>
      <c r="Q1525" s="135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2"/>
      <c r="AK1525" s="12"/>
      <c r="AL1525" s="12"/>
      <c r="AM1525" s="12"/>
      <c r="AN1525" s="12"/>
      <c r="AO1525" s="12"/>
      <c r="AP1525" s="12"/>
      <c r="AQ1525" s="12"/>
      <c r="AR1525" s="12"/>
      <c r="AS1525" s="12"/>
      <c r="AT1525" s="12"/>
      <c r="AU1525" s="12"/>
      <c r="AV1525" s="12"/>
      <c r="AW1525" s="12"/>
      <c r="AX1525" s="12"/>
      <c r="AY1525" s="12"/>
      <c r="AZ1525" s="12"/>
      <c r="BA1525" s="12"/>
    </row>
    <row r="1526" spans="12:53" x14ac:dyDescent="0.25">
      <c r="L1526" s="135"/>
      <c r="M1526" s="135"/>
      <c r="N1526" s="135"/>
      <c r="O1526" s="135"/>
      <c r="P1526" s="135"/>
      <c r="Q1526" s="135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2"/>
      <c r="AK1526" s="12"/>
      <c r="AL1526" s="12"/>
      <c r="AM1526" s="12"/>
      <c r="AN1526" s="12"/>
      <c r="AO1526" s="12"/>
      <c r="AP1526" s="12"/>
      <c r="AQ1526" s="12"/>
      <c r="AR1526" s="12"/>
      <c r="AS1526" s="12"/>
      <c r="AT1526" s="12"/>
      <c r="AU1526" s="12"/>
      <c r="AV1526" s="12"/>
      <c r="AW1526" s="12"/>
      <c r="AX1526" s="12"/>
      <c r="AY1526" s="12"/>
      <c r="AZ1526" s="12"/>
      <c r="BA1526" s="12"/>
    </row>
    <row r="1527" spans="12:53" x14ac:dyDescent="0.25">
      <c r="L1527" s="135"/>
      <c r="M1527" s="135"/>
      <c r="N1527" s="135"/>
      <c r="O1527" s="135"/>
      <c r="P1527" s="135"/>
      <c r="Q1527" s="135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2"/>
      <c r="AK1527" s="12"/>
      <c r="AL1527" s="12"/>
      <c r="AM1527" s="12"/>
      <c r="AN1527" s="12"/>
      <c r="AO1527" s="12"/>
      <c r="AP1527" s="12"/>
      <c r="AQ1527" s="12"/>
      <c r="AR1527" s="12"/>
      <c r="AS1527" s="12"/>
      <c r="AT1527" s="12"/>
      <c r="AU1527" s="12"/>
      <c r="AV1527" s="12"/>
      <c r="AW1527" s="12"/>
      <c r="AX1527" s="12"/>
      <c r="AY1527" s="12"/>
      <c r="AZ1527" s="12"/>
      <c r="BA1527" s="12"/>
    </row>
    <row r="1528" spans="12:53" x14ac:dyDescent="0.25">
      <c r="L1528" s="135"/>
      <c r="M1528" s="135"/>
      <c r="N1528" s="135"/>
      <c r="O1528" s="135"/>
      <c r="P1528" s="135"/>
      <c r="Q1528" s="135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2"/>
      <c r="AK1528" s="12"/>
      <c r="AL1528" s="12"/>
      <c r="AM1528" s="12"/>
      <c r="AN1528" s="12"/>
      <c r="AO1528" s="12"/>
      <c r="AP1528" s="12"/>
      <c r="AQ1528" s="12"/>
      <c r="AR1528" s="12"/>
      <c r="AS1528" s="12"/>
      <c r="AT1528" s="12"/>
      <c r="AU1528" s="12"/>
      <c r="AV1528" s="12"/>
      <c r="AW1528" s="12"/>
      <c r="AX1528" s="12"/>
      <c r="AY1528" s="12"/>
      <c r="AZ1528" s="12"/>
      <c r="BA1528" s="12"/>
    </row>
    <row r="1529" spans="12:53" x14ac:dyDescent="0.25">
      <c r="L1529" s="135"/>
      <c r="M1529" s="135"/>
      <c r="N1529" s="135"/>
      <c r="O1529" s="135"/>
      <c r="P1529" s="135"/>
      <c r="Q1529" s="135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2"/>
      <c r="AK1529" s="12"/>
      <c r="AL1529" s="12"/>
      <c r="AM1529" s="12"/>
      <c r="AN1529" s="12"/>
      <c r="AO1529" s="12"/>
      <c r="AP1529" s="12"/>
      <c r="AQ1529" s="12"/>
      <c r="AR1529" s="12"/>
      <c r="AS1529" s="12"/>
      <c r="AT1529" s="12"/>
      <c r="AU1529" s="12"/>
      <c r="AV1529" s="12"/>
      <c r="AW1529" s="12"/>
      <c r="AX1529" s="12"/>
      <c r="AY1529" s="12"/>
      <c r="AZ1529" s="12"/>
      <c r="BA1529" s="12"/>
    </row>
    <row r="1530" spans="12:53" x14ac:dyDescent="0.25">
      <c r="L1530" s="135"/>
      <c r="M1530" s="135"/>
      <c r="N1530" s="135"/>
      <c r="O1530" s="135"/>
      <c r="P1530" s="135"/>
      <c r="Q1530" s="135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2"/>
      <c r="AK1530" s="12"/>
      <c r="AL1530" s="12"/>
      <c r="AM1530" s="12"/>
      <c r="AN1530" s="12"/>
      <c r="AO1530" s="12"/>
      <c r="AP1530" s="12"/>
      <c r="AQ1530" s="12"/>
      <c r="AR1530" s="12"/>
      <c r="AS1530" s="12"/>
      <c r="AT1530" s="12"/>
      <c r="AU1530" s="12"/>
      <c r="AV1530" s="12"/>
      <c r="AW1530" s="12"/>
      <c r="AX1530" s="12"/>
      <c r="AY1530" s="12"/>
      <c r="AZ1530" s="12"/>
      <c r="BA1530" s="12"/>
    </row>
    <row r="1531" spans="12:53" x14ac:dyDescent="0.25">
      <c r="L1531" s="135"/>
      <c r="M1531" s="135"/>
      <c r="N1531" s="135"/>
      <c r="O1531" s="135"/>
      <c r="P1531" s="135"/>
      <c r="Q1531" s="135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2"/>
      <c r="AK1531" s="12"/>
      <c r="AL1531" s="12"/>
      <c r="AM1531" s="12"/>
      <c r="AN1531" s="12"/>
      <c r="AO1531" s="12"/>
      <c r="AP1531" s="12"/>
      <c r="AQ1531" s="12"/>
      <c r="AR1531" s="12"/>
      <c r="AS1531" s="12"/>
      <c r="AT1531" s="12"/>
      <c r="AU1531" s="12"/>
      <c r="AV1531" s="12"/>
      <c r="AW1531" s="12"/>
      <c r="AX1531" s="12"/>
      <c r="AY1531" s="12"/>
      <c r="AZ1531" s="12"/>
      <c r="BA1531" s="12"/>
    </row>
    <row r="1532" spans="12:53" x14ac:dyDescent="0.25">
      <c r="L1532" s="135"/>
      <c r="M1532" s="135"/>
      <c r="N1532" s="135"/>
      <c r="O1532" s="135"/>
      <c r="P1532" s="135"/>
      <c r="Q1532" s="135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2"/>
      <c r="AK1532" s="12"/>
      <c r="AL1532" s="12"/>
      <c r="AM1532" s="12"/>
      <c r="AN1532" s="12"/>
      <c r="AO1532" s="12"/>
      <c r="AP1532" s="12"/>
      <c r="AQ1532" s="12"/>
      <c r="AR1532" s="12"/>
      <c r="AS1532" s="12"/>
      <c r="AT1532" s="12"/>
      <c r="AU1532" s="12"/>
      <c r="AV1532" s="12"/>
      <c r="AW1532" s="12"/>
      <c r="AX1532" s="12"/>
      <c r="AY1532" s="12"/>
      <c r="AZ1532" s="12"/>
      <c r="BA1532" s="12"/>
    </row>
    <row r="1533" spans="12:53" x14ac:dyDescent="0.25">
      <c r="L1533" s="135"/>
      <c r="M1533" s="135"/>
      <c r="N1533" s="135"/>
      <c r="O1533" s="135"/>
      <c r="P1533" s="135"/>
      <c r="Q1533" s="135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2"/>
      <c r="AK1533" s="12"/>
      <c r="AL1533" s="12"/>
      <c r="AM1533" s="12"/>
      <c r="AN1533" s="12"/>
      <c r="AO1533" s="12"/>
      <c r="AP1533" s="12"/>
      <c r="AQ1533" s="12"/>
      <c r="AR1533" s="12"/>
      <c r="AS1533" s="12"/>
      <c r="AT1533" s="12"/>
      <c r="AU1533" s="12"/>
      <c r="AV1533" s="12"/>
      <c r="AW1533" s="12"/>
      <c r="AX1533" s="12"/>
      <c r="AY1533" s="12"/>
      <c r="AZ1533" s="12"/>
      <c r="BA1533" s="12"/>
    </row>
    <row r="1534" spans="12:53" x14ac:dyDescent="0.25">
      <c r="L1534" s="135"/>
      <c r="M1534" s="135"/>
      <c r="N1534" s="135"/>
      <c r="O1534" s="135"/>
      <c r="P1534" s="135"/>
      <c r="Q1534" s="135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2"/>
      <c r="AK1534" s="12"/>
      <c r="AL1534" s="12"/>
      <c r="AM1534" s="12"/>
      <c r="AN1534" s="12"/>
      <c r="AO1534" s="12"/>
      <c r="AP1534" s="12"/>
      <c r="AQ1534" s="12"/>
      <c r="AR1534" s="12"/>
      <c r="AS1534" s="12"/>
      <c r="AT1534" s="12"/>
      <c r="AU1534" s="12"/>
      <c r="AV1534" s="12"/>
      <c r="AW1534" s="12"/>
      <c r="AX1534" s="12"/>
      <c r="AY1534" s="12"/>
      <c r="AZ1534" s="12"/>
      <c r="BA1534" s="12"/>
    </row>
    <row r="1535" spans="12:53" x14ac:dyDescent="0.25">
      <c r="L1535" s="135"/>
      <c r="M1535" s="135"/>
      <c r="N1535" s="135"/>
      <c r="O1535" s="135"/>
      <c r="P1535" s="135"/>
      <c r="Q1535" s="135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2"/>
      <c r="AK1535" s="12"/>
      <c r="AL1535" s="12"/>
      <c r="AM1535" s="12"/>
      <c r="AN1535" s="12"/>
      <c r="AO1535" s="12"/>
      <c r="AP1535" s="12"/>
      <c r="AQ1535" s="12"/>
      <c r="AR1535" s="12"/>
      <c r="AS1535" s="12"/>
      <c r="AT1535" s="12"/>
      <c r="AU1535" s="12"/>
      <c r="AV1535" s="12"/>
      <c r="AW1535" s="12"/>
      <c r="AX1535" s="12"/>
      <c r="AY1535" s="12"/>
      <c r="AZ1535" s="12"/>
      <c r="BA1535" s="12"/>
    </row>
    <row r="1536" spans="12:53" x14ac:dyDescent="0.25">
      <c r="L1536" s="135"/>
      <c r="M1536" s="135"/>
      <c r="N1536" s="135"/>
      <c r="O1536" s="135"/>
      <c r="P1536" s="135"/>
      <c r="Q1536" s="135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2"/>
      <c r="AK1536" s="12"/>
      <c r="AL1536" s="12"/>
      <c r="AM1536" s="12"/>
      <c r="AN1536" s="12"/>
      <c r="AO1536" s="12"/>
      <c r="AP1536" s="12"/>
      <c r="AQ1536" s="12"/>
      <c r="AR1536" s="12"/>
      <c r="AS1536" s="12"/>
      <c r="AT1536" s="12"/>
      <c r="AU1536" s="12"/>
      <c r="AV1536" s="12"/>
      <c r="AW1536" s="12"/>
      <c r="AX1536" s="12"/>
      <c r="AY1536" s="12"/>
      <c r="AZ1536" s="12"/>
      <c r="BA1536" s="12"/>
    </row>
    <row r="1537" spans="12:53" x14ac:dyDescent="0.25">
      <c r="L1537" s="135"/>
      <c r="M1537" s="135"/>
      <c r="N1537" s="135"/>
      <c r="O1537" s="135"/>
      <c r="P1537" s="135"/>
      <c r="Q1537" s="135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  <c r="AJ1537" s="12"/>
      <c r="AK1537" s="12"/>
      <c r="AL1537" s="12"/>
      <c r="AM1537" s="12"/>
      <c r="AN1537" s="12"/>
      <c r="AO1537" s="12"/>
      <c r="AP1537" s="12"/>
      <c r="AQ1537" s="12"/>
      <c r="AR1537" s="12"/>
      <c r="AS1537" s="12"/>
      <c r="AT1537" s="12"/>
      <c r="AU1537" s="12"/>
      <c r="AV1537" s="12"/>
      <c r="AW1537" s="12"/>
      <c r="AX1537" s="12"/>
      <c r="AY1537" s="12"/>
      <c r="AZ1537" s="12"/>
      <c r="BA1537" s="12"/>
    </row>
    <row r="1538" spans="12:53" x14ac:dyDescent="0.25">
      <c r="L1538" s="135"/>
      <c r="M1538" s="135"/>
      <c r="N1538" s="135"/>
      <c r="O1538" s="135"/>
      <c r="P1538" s="135"/>
      <c r="Q1538" s="135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2"/>
      <c r="AK1538" s="12"/>
      <c r="AL1538" s="12"/>
      <c r="AM1538" s="12"/>
      <c r="AN1538" s="12"/>
      <c r="AO1538" s="12"/>
      <c r="AP1538" s="12"/>
      <c r="AQ1538" s="12"/>
      <c r="AR1538" s="12"/>
      <c r="AS1538" s="12"/>
      <c r="AT1538" s="12"/>
      <c r="AU1538" s="12"/>
      <c r="AV1538" s="12"/>
      <c r="AW1538" s="12"/>
      <c r="AX1538" s="12"/>
      <c r="AY1538" s="12"/>
      <c r="AZ1538" s="12"/>
      <c r="BA1538" s="12"/>
    </row>
    <row r="1539" spans="12:53" x14ac:dyDescent="0.25">
      <c r="L1539" s="135"/>
      <c r="M1539" s="135"/>
      <c r="N1539" s="135"/>
      <c r="O1539" s="135"/>
      <c r="P1539" s="135"/>
      <c r="Q1539" s="135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  <c r="AJ1539" s="12"/>
      <c r="AK1539" s="12"/>
      <c r="AL1539" s="12"/>
      <c r="AM1539" s="12"/>
      <c r="AN1539" s="12"/>
      <c r="AO1539" s="12"/>
      <c r="AP1539" s="12"/>
      <c r="AQ1539" s="12"/>
      <c r="AR1539" s="12"/>
      <c r="AS1539" s="12"/>
      <c r="AT1539" s="12"/>
      <c r="AU1539" s="12"/>
      <c r="AV1539" s="12"/>
      <c r="AW1539" s="12"/>
      <c r="AX1539" s="12"/>
      <c r="AY1539" s="12"/>
      <c r="AZ1539" s="12"/>
      <c r="BA1539" s="12"/>
    </row>
    <row r="1540" spans="12:53" x14ac:dyDescent="0.25">
      <c r="L1540" s="135"/>
      <c r="M1540" s="135"/>
      <c r="N1540" s="135"/>
      <c r="O1540" s="135"/>
      <c r="P1540" s="135"/>
      <c r="Q1540" s="135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2"/>
      <c r="AK1540" s="12"/>
      <c r="AL1540" s="12"/>
      <c r="AM1540" s="12"/>
      <c r="AN1540" s="12"/>
      <c r="AO1540" s="12"/>
      <c r="AP1540" s="12"/>
      <c r="AQ1540" s="12"/>
      <c r="AR1540" s="12"/>
      <c r="AS1540" s="12"/>
      <c r="AT1540" s="12"/>
      <c r="AU1540" s="12"/>
      <c r="AV1540" s="12"/>
      <c r="AW1540" s="12"/>
      <c r="AX1540" s="12"/>
      <c r="AY1540" s="12"/>
      <c r="AZ1540" s="12"/>
      <c r="BA1540" s="12"/>
    </row>
    <row r="1541" spans="12:53" x14ac:dyDescent="0.25">
      <c r="L1541" s="135"/>
      <c r="M1541" s="135"/>
      <c r="N1541" s="135"/>
      <c r="O1541" s="135"/>
      <c r="P1541" s="135"/>
      <c r="Q1541" s="135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2"/>
      <c r="AK1541" s="12"/>
      <c r="AL1541" s="12"/>
      <c r="AM1541" s="12"/>
      <c r="AN1541" s="12"/>
      <c r="AO1541" s="12"/>
      <c r="AP1541" s="12"/>
      <c r="AQ1541" s="12"/>
      <c r="AR1541" s="12"/>
      <c r="AS1541" s="12"/>
      <c r="AT1541" s="12"/>
      <c r="AU1541" s="12"/>
      <c r="AV1541" s="12"/>
      <c r="AW1541" s="12"/>
      <c r="AX1541" s="12"/>
      <c r="AY1541" s="12"/>
      <c r="AZ1541" s="12"/>
      <c r="BA1541" s="12"/>
    </row>
    <row r="1542" spans="12:53" x14ac:dyDescent="0.25">
      <c r="L1542" s="135"/>
      <c r="M1542" s="135"/>
      <c r="N1542" s="135"/>
      <c r="O1542" s="135"/>
      <c r="P1542" s="135"/>
      <c r="Q1542" s="135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2"/>
      <c r="AK1542" s="12"/>
      <c r="AL1542" s="12"/>
      <c r="AM1542" s="12"/>
      <c r="AN1542" s="12"/>
      <c r="AO1542" s="12"/>
      <c r="AP1542" s="12"/>
      <c r="AQ1542" s="12"/>
      <c r="AR1542" s="12"/>
      <c r="AS1542" s="12"/>
      <c r="AT1542" s="12"/>
      <c r="AU1542" s="12"/>
      <c r="AV1542" s="12"/>
      <c r="AW1542" s="12"/>
      <c r="AX1542" s="12"/>
      <c r="AY1542" s="12"/>
      <c r="AZ1542" s="12"/>
      <c r="BA1542" s="12"/>
    </row>
    <row r="1543" spans="12:53" x14ac:dyDescent="0.25">
      <c r="L1543" s="135"/>
      <c r="M1543" s="135"/>
      <c r="N1543" s="135"/>
      <c r="O1543" s="135"/>
      <c r="P1543" s="135"/>
      <c r="Q1543" s="135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2"/>
      <c r="AK1543" s="12"/>
      <c r="AL1543" s="12"/>
      <c r="AM1543" s="12"/>
      <c r="AN1543" s="12"/>
      <c r="AO1543" s="12"/>
      <c r="AP1543" s="12"/>
      <c r="AQ1543" s="12"/>
      <c r="AR1543" s="12"/>
      <c r="AS1543" s="12"/>
      <c r="AT1543" s="12"/>
      <c r="AU1543" s="12"/>
      <c r="AV1543" s="12"/>
      <c r="AW1543" s="12"/>
      <c r="AX1543" s="12"/>
      <c r="AY1543" s="12"/>
      <c r="AZ1543" s="12"/>
      <c r="BA1543" s="12"/>
    </row>
    <row r="1544" spans="12:53" x14ac:dyDescent="0.25">
      <c r="L1544" s="135"/>
      <c r="M1544" s="135"/>
      <c r="N1544" s="135"/>
      <c r="O1544" s="135"/>
      <c r="P1544" s="135"/>
      <c r="Q1544" s="135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2"/>
      <c r="AK1544" s="12"/>
      <c r="AL1544" s="12"/>
      <c r="AM1544" s="12"/>
      <c r="AN1544" s="12"/>
      <c r="AO1544" s="12"/>
      <c r="AP1544" s="12"/>
      <c r="AQ1544" s="12"/>
      <c r="AR1544" s="12"/>
      <c r="AS1544" s="12"/>
      <c r="AT1544" s="12"/>
      <c r="AU1544" s="12"/>
      <c r="AV1544" s="12"/>
      <c r="AW1544" s="12"/>
      <c r="AX1544" s="12"/>
      <c r="AY1544" s="12"/>
      <c r="AZ1544" s="12"/>
      <c r="BA1544" s="12"/>
    </row>
    <row r="1545" spans="12:53" x14ac:dyDescent="0.25">
      <c r="L1545" s="135"/>
      <c r="M1545" s="135"/>
      <c r="N1545" s="135"/>
      <c r="O1545" s="135"/>
      <c r="P1545" s="135"/>
      <c r="Q1545" s="135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  <c r="AJ1545" s="12"/>
      <c r="AK1545" s="12"/>
      <c r="AL1545" s="12"/>
      <c r="AM1545" s="12"/>
      <c r="AN1545" s="12"/>
      <c r="AO1545" s="12"/>
      <c r="AP1545" s="12"/>
      <c r="AQ1545" s="12"/>
      <c r="AR1545" s="12"/>
      <c r="AS1545" s="12"/>
      <c r="AT1545" s="12"/>
      <c r="AU1545" s="12"/>
      <c r="AV1545" s="12"/>
      <c r="AW1545" s="12"/>
      <c r="AX1545" s="12"/>
      <c r="AY1545" s="12"/>
      <c r="AZ1545" s="12"/>
      <c r="BA1545" s="12"/>
    </row>
    <row r="1546" spans="12:53" x14ac:dyDescent="0.25">
      <c r="L1546" s="135"/>
      <c r="M1546" s="135"/>
      <c r="N1546" s="135"/>
      <c r="O1546" s="135"/>
      <c r="P1546" s="135"/>
      <c r="Q1546" s="135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  <c r="AJ1546" s="12"/>
      <c r="AK1546" s="12"/>
      <c r="AL1546" s="12"/>
      <c r="AM1546" s="12"/>
      <c r="AN1546" s="12"/>
      <c r="AO1546" s="12"/>
      <c r="AP1546" s="12"/>
      <c r="AQ1546" s="12"/>
      <c r="AR1546" s="12"/>
      <c r="AS1546" s="12"/>
      <c r="AT1546" s="12"/>
      <c r="AU1546" s="12"/>
      <c r="AV1546" s="12"/>
      <c r="AW1546" s="12"/>
      <c r="AX1546" s="12"/>
      <c r="AY1546" s="12"/>
      <c r="AZ1546" s="12"/>
      <c r="BA1546" s="12"/>
    </row>
    <row r="1547" spans="12:53" x14ac:dyDescent="0.25">
      <c r="L1547" s="135"/>
      <c r="M1547" s="135"/>
      <c r="N1547" s="135"/>
      <c r="O1547" s="135"/>
      <c r="P1547" s="135"/>
      <c r="Q1547" s="135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2"/>
      <c r="AK1547" s="12"/>
      <c r="AL1547" s="12"/>
      <c r="AM1547" s="12"/>
      <c r="AN1547" s="12"/>
      <c r="AO1547" s="12"/>
      <c r="AP1547" s="12"/>
      <c r="AQ1547" s="12"/>
      <c r="AR1547" s="12"/>
      <c r="AS1547" s="12"/>
      <c r="AT1547" s="12"/>
      <c r="AU1547" s="12"/>
      <c r="AV1547" s="12"/>
      <c r="AW1547" s="12"/>
      <c r="AX1547" s="12"/>
      <c r="AY1547" s="12"/>
      <c r="AZ1547" s="12"/>
      <c r="BA1547" s="12"/>
    </row>
    <row r="1548" spans="12:53" x14ac:dyDescent="0.25">
      <c r="L1548" s="135"/>
      <c r="M1548" s="135"/>
      <c r="N1548" s="135"/>
      <c r="O1548" s="135"/>
      <c r="P1548" s="135"/>
      <c r="Q1548" s="135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2"/>
      <c r="AK1548" s="12"/>
      <c r="AL1548" s="12"/>
      <c r="AM1548" s="12"/>
      <c r="AN1548" s="12"/>
      <c r="AO1548" s="12"/>
      <c r="AP1548" s="12"/>
      <c r="AQ1548" s="12"/>
      <c r="AR1548" s="12"/>
      <c r="AS1548" s="12"/>
      <c r="AT1548" s="12"/>
      <c r="AU1548" s="12"/>
      <c r="AV1548" s="12"/>
      <c r="AW1548" s="12"/>
      <c r="AX1548" s="12"/>
      <c r="AY1548" s="12"/>
      <c r="AZ1548" s="12"/>
      <c r="BA1548" s="12"/>
    </row>
    <row r="1549" spans="12:53" x14ac:dyDescent="0.25">
      <c r="L1549" s="135"/>
      <c r="M1549" s="135"/>
      <c r="N1549" s="135"/>
      <c r="O1549" s="135"/>
      <c r="P1549" s="135"/>
      <c r="Q1549" s="135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2"/>
      <c r="AK1549" s="12"/>
      <c r="AL1549" s="12"/>
      <c r="AM1549" s="12"/>
      <c r="AN1549" s="12"/>
      <c r="AO1549" s="12"/>
      <c r="AP1549" s="12"/>
      <c r="AQ1549" s="12"/>
      <c r="AR1549" s="12"/>
      <c r="AS1549" s="12"/>
      <c r="AT1549" s="12"/>
      <c r="AU1549" s="12"/>
      <c r="AV1549" s="12"/>
      <c r="AW1549" s="12"/>
      <c r="AX1549" s="12"/>
      <c r="AY1549" s="12"/>
      <c r="AZ1549" s="12"/>
      <c r="BA1549" s="12"/>
    </row>
    <row r="1550" spans="12:53" x14ac:dyDescent="0.25">
      <c r="L1550" s="135"/>
      <c r="M1550" s="135"/>
      <c r="N1550" s="135"/>
      <c r="O1550" s="135"/>
      <c r="P1550" s="135"/>
      <c r="Q1550" s="135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  <c r="AK1550" s="12"/>
      <c r="AL1550" s="12"/>
      <c r="AM1550" s="12"/>
      <c r="AN1550" s="12"/>
      <c r="AO1550" s="12"/>
      <c r="AP1550" s="12"/>
      <c r="AQ1550" s="12"/>
      <c r="AR1550" s="12"/>
      <c r="AS1550" s="12"/>
      <c r="AT1550" s="12"/>
      <c r="AU1550" s="12"/>
      <c r="AV1550" s="12"/>
      <c r="AW1550" s="12"/>
      <c r="AX1550" s="12"/>
      <c r="AY1550" s="12"/>
      <c r="AZ1550" s="12"/>
      <c r="BA1550" s="12"/>
    </row>
    <row r="1551" spans="12:53" x14ac:dyDescent="0.25">
      <c r="L1551" s="135"/>
      <c r="M1551" s="135"/>
      <c r="N1551" s="135"/>
      <c r="O1551" s="135"/>
      <c r="P1551" s="135"/>
      <c r="Q1551" s="135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2"/>
      <c r="AK1551" s="12"/>
      <c r="AL1551" s="12"/>
      <c r="AM1551" s="12"/>
      <c r="AN1551" s="12"/>
      <c r="AO1551" s="12"/>
      <c r="AP1551" s="12"/>
      <c r="AQ1551" s="12"/>
      <c r="AR1551" s="12"/>
      <c r="AS1551" s="12"/>
      <c r="AT1551" s="12"/>
      <c r="AU1551" s="12"/>
      <c r="AV1551" s="12"/>
      <c r="AW1551" s="12"/>
      <c r="AX1551" s="12"/>
      <c r="AY1551" s="12"/>
      <c r="AZ1551" s="12"/>
      <c r="BA1551" s="12"/>
    </row>
    <row r="1552" spans="12:53" x14ac:dyDescent="0.25">
      <c r="L1552" s="135"/>
      <c r="M1552" s="135"/>
      <c r="N1552" s="135"/>
      <c r="O1552" s="135"/>
      <c r="P1552" s="135"/>
      <c r="Q1552" s="135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2"/>
      <c r="AK1552" s="12"/>
      <c r="AL1552" s="12"/>
      <c r="AM1552" s="12"/>
      <c r="AN1552" s="12"/>
      <c r="AO1552" s="12"/>
      <c r="AP1552" s="12"/>
      <c r="AQ1552" s="12"/>
      <c r="AR1552" s="12"/>
      <c r="AS1552" s="12"/>
      <c r="AT1552" s="12"/>
      <c r="AU1552" s="12"/>
      <c r="AV1552" s="12"/>
      <c r="AW1552" s="12"/>
      <c r="AX1552" s="12"/>
      <c r="AY1552" s="12"/>
      <c r="AZ1552" s="12"/>
      <c r="BA1552" s="12"/>
    </row>
    <row r="1553" spans="12:53" x14ac:dyDescent="0.25">
      <c r="L1553" s="135"/>
      <c r="M1553" s="135"/>
      <c r="N1553" s="135"/>
      <c r="O1553" s="135"/>
      <c r="P1553" s="135"/>
      <c r="Q1553" s="135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2"/>
      <c r="AK1553" s="12"/>
      <c r="AL1553" s="12"/>
      <c r="AM1553" s="12"/>
      <c r="AN1553" s="12"/>
      <c r="AO1553" s="12"/>
      <c r="AP1553" s="12"/>
      <c r="AQ1553" s="12"/>
      <c r="AR1553" s="12"/>
      <c r="AS1553" s="12"/>
      <c r="AT1553" s="12"/>
      <c r="AU1553" s="12"/>
      <c r="AV1553" s="12"/>
      <c r="AW1553" s="12"/>
      <c r="AX1553" s="12"/>
      <c r="AY1553" s="12"/>
      <c r="AZ1553" s="12"/>
      <c r="BA1553" s="12"/>
    </row>
    <row r="1554" spans="12:53" x14ac:dyDescent="0.25">
      <c r="L1554" s="135"/>
      <c r="M1554" s="135"/>
      <c r="N1554" s="135"/>
      <c r="O1554" s="135"/>
      <c r="P1554" s="135"/>
      <c r="Q1554" s="135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  <c r="AJ1554" s="12"/>
      <c r="AK1554" s="12"/>
      <c r="AL1554" s="12"/>
      <c r="AM1554" s="12"/>
      <c r="AN1554" s="12"/>
      <c r="AO1554" s="12"/>
      <c r="AP1554" s="12"/>
      <c r="AQ1554" s="12"/>
      <c r="AR1554" s="12"/>
      <c r="AS1554" s="12"/>
      <c r="AT1554" s="12"/>
      <c r="AU1554" s="12"/>
      <c r="AV1554" s="12"/>
      <c r="AW1554" s="12"/>
      <c r="AX1554" s="12"/>
      <c r="AY1554" s="12"/>
      <c r="AZ1554" s="12"/>
      <c r="BA1554" s="12"/>
    </row>
    <row r="1555" spans="12:53" x14ac:dyDescent="0.25">
      <c r="L1555" s="135"/>
      <c r="M1555" s="135"/>
      <c r="N1555" s="135"/>
      <c r="O1555" s="135"/>
      <c r="P1555" s="135"/>
      <c r="Q1555" s="135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2"/>
      <c r="AK1555" s="12"/>
      <c r="AL1555" s="12"/>
      <c r="AM1555" s="12"/>
      <c r="AN1555" s="12"/>
      <c r="AO1555" s="12"/>
      <c r="AP1555" s="12"/>
      <c r="AQ1555" s="12"/>
      <c r="AR1555" s="12"/>
      <c r="AS1555" s="12"/>
      <c r="AT1555" s="12"/>
      <c r="AU1555" s="12"/>
      <c r="AV1555" s="12"/>
      <c r="AW1555" s="12"/>
      <c r="AX1555" s="12"/>
      <c r="AY1555" s="12"/>
      <c r="AZ1555" s="12"/>
      <c r="BA1555" s="12"/>
    </row>
    <row r="1556" spans="12:53" x14ac:dyDescent="0.25">
      <c r="L1556" s="135"/>
      <c r="M1556" s="135"/>
      <c r="N1556" s="135"/>
      <c r="O1556" s="135"/>
      <c r="P1556" s="135"/>
      <c r="Q1556" s="135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2"/>
      <c r="AK1556" s="12"/>
      <c r="AL1556" s="12"/>
      <c r="AM1556" s="12"/>
      <c r="AN1556" s="12"/>
      <c r="AO1556" s="12"/>
      <c r="AP1556" s="12"/>
      <c r="AQ1556" s="12"/>
      <c r="AR1556" s="12"/>
      <c r="AS1556" s="12"/>
      <c r="AT1556" s="12"/>
      <c r="AU1556" s="12"/>
      <c r="AV1556" s="12"/>
      <c r="AW1556" s="12"/>
      <c r="AX1556" s="12"/>
      <c r="AY1556" s="12"/>
      <c r="AZ1556" s="12"/>
      <c r="BA1556" s="12"/>
    </row>
    <row r="1557" spans="12:53" x14ac:dyDescent="0.25">
      <c r="L1557" s="135"/>
      <c r="M1557" s="135"/>
      <c r="N1557" s="135"/>
      <c r="O1557" s="135"/>
      <c r="P1557" s="135"/>
      <c r="Q1557" s="135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2"/>
      <c r="AK1557" s="12"/>
      <c r="AL1557" s="12"/>
      <c r="AM1557" s="12"/>
      <c r="AN1557" s="12"/>
      <c r="AO1557" s="12"/>
      <c r="AP1557" s="12"/>
      <c r="AQ1557" s="12"/>
      <c r="AR1557" s="12"/>
      <c r="AS1557" s="12"/>
      <c r="AT1557" s="12"/>
      <c r="AU1557" s="12"/>
      <c r="AV1557" s="12"/>
      <c r="AW1557" s="12"/>
      <c r="AX1557" s="12"/>
      <c r="AY1557" s="12"/>
      <c r="AZ1557" s="12"/>
      <c r="BA1557" s="12"/>
    </row>
    <row r="1558" spans="12:53" x14ac:dyDescent="0.25">
      <c r="L1558" s="135"/>
      <c r="M1558" s="135"/>
      <c r="N1558" s="135"/>
      <c r="O1558" s="135"/>
      <c r="P1558" s="135"/>
      <c r="Q1558" s="135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2"/>
      <c r="AK1558" s="12"/>
      <c r="AL1558" s="12"/>
      <c r="AM1558" s="12"/>
      <c r="AN1558" s="12"/>
      <c r="AO1558" s="12"/>
      <c r="AP1558" s="12"/>
      <c r="AQ1558" s="12"/>
      <c r="AR1558" s="12"/>
      <c r="AS1558" s="12"/>
      <c r="AT1558" s="12"/>
      <c r="AU1558" s="12"/>
      <c r="AV1558" s="12"/>
      <c r="AW1558" s="12"/>
      <c r="AX1558" s="12"/>
      <c r="AY1558" s="12"/>
      <c r="AZ1558" s="12"/>
      <c r="BA1558" s="12"/>
    </row>
    <row r="1559" spans="12:53" x14ac:dyDescent="0.25">
      <c r="L1559" s="135"/>
      <c r="M1559" s="135"/>
      <c r="N1559" s="135"/>
      <c r="O1559" s="135"/>
      <c r="P1559" s="135"/>
      <c r="Q1559" s="135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2"/>
      <c r="AK1559" s="12"/>
      <c r="AL1559" s="12"/>
      <c r="AM1559" s="12"/>
      <c r="AN1559" s="12"/>
      <c r="AO1559" s="12"/>
      <c r="AP1559" s="12"/>
      <c r="AQ1559" s="12"/>
      <c r="AR1559" s="12"/>
      <c r="AS1559" s="12"/>
      <c r="AT1559" s="12"/>
      <c r="AU1559" s="12"/>
      <c r="AV1559" s="12"/>
      <c r="AW1559" s="12"/>
      <c r="AX1559" s="12"/>
      <c r="AY1559" s="12"/>
      <c r="AZ1559" s="12"/>
      <c r="BA1559" s="12"/>
    </row>
    <row r="1560" spans="12:53" x14ac:dyDescent="0.25">
      <c r="L1560" s="135"/>
      <c r="M1560" s="135"/>
      <c r="N1560" s="135"/>
      <c r="O1560" s="135"/>
      <c r="P1560" s="135"/>
      <c r="Q1560" s="135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2"/>
      <c r="AK1560" s="12"/>
      <c r="AL1560" s="12"/>
      <c r="AM1560" s="12"/>
      <c r="AN1560" s="12"/>
      <c r="AO1560" s="12"/>
      <c r="AP1560" s="12"/>
      <c r="AQ1560" s="12"/>
      <c r="AR1560" s="12"/>
      <c r="AS1560" s="12"/>
      <c r="AT1560" s="12"/>
      <c r="AU1560" s="12"/>
      <c r="AV1560" s="12"/>
      <c r="AW1560" s="12"/>
      <c r="AX1560" s="12"/>
      <c r="AY1560" s="12"/>
      <c r="AZ1560" s="12"/>
      <c r="BA1560" s="12"/>
    </row>
    <row r="1561" spans="12:53" x14ac:dyDescent="0.25">
      <c r="L1561" s="135"/>
      <c r="M1561" s="135"/>
      <c r="N1561" s="135"/>
      <c r="O1561" s="135"/>
      <c r="P1561" s="135"/>
      <c r="Q1561" s="135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12"/>
      <c r="AJ1561" s="12"/>
      <c r="AK1561" s="12"/>
      <c r="AL1561" s="12"/>
      <c r="AM1561" s="12"/>
      <c r="AN1561" s="12"/>
      <c r="AO1561" s="12"/>
      <c r="AP1561" s="12"/>
      <c r="AQ1561" s="12"/>
      <c r="AR1561" s="12"/>
      <c r="AS1561" s="12"/>
      <c r="AT1561" s="12"/>
      <c r="AU1561" s="12"/>
      <c r="AV1561" s="12"/>
      <c r="AW1561" s="12"/>
      <c r="AX1561" s="12"/>
      <c r="AY1561" s="12"/>
      <c r="AZ1561" s="12"/>
      <c r="BA1561" s="12"/>
    </row>
    <row r="1562" spans="12:53" x14ac:dyDescent="0.25">
      <c r="L1562" s="135"/>
      <c r="M1562" s="135"/>
      <c r="N1562" s="135"/>
      <c r="O1562" s="135"/>
      <c r="P1562" s="135"/>
      <c r="Q1562" s="135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2"/>
      <c r="AK1562" s="12"/>
      <c r="AL1562" s="12"/>
      <c r="AM1562" s="12"/>
      <c r="AN1562" s="12"/>
      <c r="AO1562" s="12"/>
      <c r="AP1562" s="12"/>
      <c r="AQ1562" s="12"/>
      <c r="AR1562" s="12"/>
      <c r="AS1562" s="12"/>
      <c r="AT1562" s="12"/>
      <c r="AU1562" s="12"/>
      <c r="AV1562" s="12"/>
      <c r="AW1562" s="12"/>
      <c r="AX1562" s="12"/>
      <c r="AY1562" s="12"/>
      <c r="AZ1562" s="12"/>
      <c r="BA1562" s="12"/>
    </row>
    <row r="1563" spans="12:53" x14ac:dyDescent="0.25">
      <c r="L1563" s="135"/>
      <c r="M1563" s="135"/>
      <c r="N1563" s="135"/>
      <c r="O1563" s="135"/>
      <c r="P1563" s="135"/>
      <c r="Q1563" s="135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  <c r="AJ1563" s="12"/>
      <c r="AK1563" s="12"/>
      <c r="AL1563" s="12"/>
      <c r="AM1563" s="12"/>
      <c r="AN1563" s="12"/>
      <c r="AO1563" s="12"/>
      <c r="AP1563" s="12"/>
      <c r="AQ1563" s="12"/>
      <c r="AR1563" s="12"/>
      <c r="AS1563" s="12"/>
      <c r="AT1563" s="12"/>
      <c r="AU1563" s="12"/>
      <c r="AV1563" s="12"/>
      <c r="AW1563" s="12"/>
      <c r="AX1563" s="12"/>
      <c r="AY1563" s="12"/>
      <c r="AZ1563" s="12"/>
      <c r="BA1563" s="12"/>
    </row>
    <row r="1564" spans="12:53" x14ac:dyDescent="0.25">
      <c r="L1564" s="135"/>
      <c r="M1564" s="135"/>
      <c r="N1564" s="135"/>
      <c r="O1564" s="135"/>
      <c r="P1564" s="135"/>
      <c r="Q1564" s="135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2"/>
      <c r="AK1564" s="12"/>
      <c r="AL1564" s="12"/>
      <c r="AM1564" s="12"/>
      <c r="AN1564" s="12"/>
      <c r="AO1564" s="12"/>
      <c r="AP1564" s="12"/>
      <c r="AQ1564" s="12"/>
      <c r="AR1564" s="12"/>
      <c r="AS1564" s="12"/>
      <c r="AT1564" s="12"/>
      <c r="AU1564" s="12"/>
      <c r="AV1564" s="12"/>
      <c r="AW1564" s="12"/>
      <c r="AX1564" s="12"/>
      <c r="AY1564" s="12"/>
      <c r="AZ1564" s="12"/>
      <c r="BA1564" s="12"/>
    </row>
    <row r="1565" spans="12:53" x14ac:dyDescent="0.25">
      <c r="L1565" s="135"/>
      <c r="M1565" s="135"/>
      <c r="N1565" s="135"/>
      <c r="O1565" s="135"/>
      <c r="P1565" s="135"/>
      <c r="Q1565" s="135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2"/>
      <c r="AK1565" s="12"/>
      <c r="AL1565" s="12"/>
      <c r="AM1565" s="12"/>
      <c r="AN1565" s="12"/>
      <c r="AO1565" s="12"/>
      <c r="AP1565" s="12"/>
      <c r="AQ1565" s="12"/>
      <c r="AR1565" s="12"/>
      <c r="AS1565" s="12"/>
      <c r="AT1565" s="12"/>
      <c r="AU1565" s="12"/>
      <c r="AV1565" s="12"/>
      <c r="AW1565" s="12"/>
      <c r="AX1565" s="12"/>
      <c r="AY1565" s="12"/>
      <c r="AZ1565" s="12"/>
      <c r="BA1565" s="12"/>
    </row>
    <row r="1566" spans="12:53" x14ac:dyDescent="0.25">
      <c r="L1566" s="135"/>
      <c r="M1566" s="135"/>
      <c r="N1566" s="135"/>
      <c r="O1566" s="135"/>
      <c r="P1566" s="135"/>
      <c r="Q1566" s="135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2"/>
      <c r="AK1566" s="12"/>
      <c r="AL1566" s="12"/>
      <c r="AM1566" s="12"/>
      <c r="AN1566" s="12"/>
      <c r="AO1566" s="12"/>
      <c r="AP1566" s="12"/>
      <c r="AQ1566" s="12"/>
      <c r="AR1566" s="12"/>
      <c r="AS1566" s="12"/>
      <c r="AT1566" s="12"/>
      <c r="AU1566" s="12"/>
      <c r="AV1566" s="12"/>
      <c r="AW1566" s="12"/>
      <c r="AX1566" s="12"/>
      <c r="AY1566" s="12"/>
      <c r="AZ1566" s="12"/>
      <c r="BA1566" s="12"/>
    </row>
    <row r="1567" spans="12:53" x14ac:dyDescent="0.25">
      <c r="L1567" s="135"/>
      <c r="M1567" s="135"/>
      <c r="N1567" s="135"/>
      <c r="O1567" s="135"/>
      <c r="P1567" s="135"/>
      <c r="Q1567" s="135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  <c r="AJ1567" s="12"/>
      <c r="AK1567" s="12"/>
      <c r="AL1567" s="12"/>
      <c r="AM1567" s="12"/>
      <c r="AN1567" s="12"/>
      <c r="AO1567" s="12"/>
      <c r="AP1567" s="12"/>
      <c r="AQ1567" s="12"/>
      <c r="AR1567" s="12"/>
      <c r="AS1567" s="12"/>
      <c r="AT1567" s="12"/>
      <c r="AU1567" s="12"/>
      <c r="AV1567" s="12"/>
      <c r="AW1567" s="12"/>
      <c r="AX1567" s="12"/>
      <c r="AY1567" s="12"/>
      <c r="AZ1567" s="12"/>
      <c r="BA1567" s="12"/>
    </row>
    <row r="1568" spans="12:53" x14ac:dyDescent="0.25">
      <c r="L1568" s="135"/>
      <c r="M1568" s="135"/>
      <c r="N1568" s="135"/>
      <c r="O1568" s="135"/>
      <c r="P1568" s="135"/>
      <c r="Q1568" s="135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2"/>
      <c r="AK1568" s="12"/>
      <c r="AL1568" s="12"/>
      <c r="AM1568" s="12"/>
      <c r="AN1568" s="12"/>
      <c r="AO1568" s="12"/>
      <c r="AP1568" s="12"/>
      <c r="AQ1568" s="12"/>
      <c r="AR1568" s="12"/>
      <c r="AS1568" s="12"/>
      <c r="AT1568" s="12"/>
      <c r="AU1568" s="12"/>
      <c r="AV1568" s="12"/>
      <c r="AW1568" s="12"/>
      <c r="AX1568" s="12"/>
      <c r="AY1568" s="12"/>
      <c r="AZ1568" s="12"/>
      <c r="BA1568" s="12"/>
    </row>
    <row r="1569" spans="12:53" x14ac:dyDescent="0.25">
      <c r="L1569" s="135"/>
      <c r="M1569" s="135"/>
      <c r="N1569" s="135"/>
      <c r="O1569" s="135"/>
      <c r="P1569" s="135"/>
      <c r="Q1569" s="135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12"/>
      <c r="AJ1569" s="12"/>
      <c r="AK1569" s="12"/>
      <c r="AL1569" s="12"/>
      <c r="AM1569" s="12"/>
      <c r="AN1569" s="12"/>
      <c r="AO1569" s="12"/>
      <c r="AP1569" s="12"/>
      <c r="AQ1569" s="12"/>
      <c r="AR1569" s="12"/>
      <c r="AS1569" s="12"/>
      <c r="AT1569" s="12"/>
      <c r="AU1569" s="12"/>
      <c r="AV1569" s="12"/>
      <c r="AW1569" s="12"/>
      <c r="AX1569" s="12"/>
      <c r="AY1569" s="12"/>
      <c r="AZ1569" s="12"/>
      <c r="BA1569" s="12"/>
    </row>
    <row r="1570" spans="12:53" x14ac:dyDescent="0.25">
      <c r="L1570" s="135"/>
      <c r="M1570" s="135"/>
      <c r="N1570" s="135"/>
      <c r="O1570" s="135"/>
      <c r="P1570" s="135"/>
      <c r="Q1570" s="135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  <c r="AJ1570" s="12"/>
      <c r="AK1570" s="12"/>
      <c r="AL1570" s="12"/>
      <c r="AM1570" s="12"/>
      <c r="AN1570" s="12"/>
      <c r="AO1570" s="12"/>
      <c r="AP1570" s="12"/>
      <c r="AQ1570" s="12"/>
      <c r="AR1570" s="12"/>
      <c r="AS1570" s="12"/>
      <c r="AT1570" s="12"/>
      <c r="AU1570" s="12"/>
      <c r="AV1570" s="12"/>
      <c r="AW1570" s="12"/>
      <c r="AX1570" s="12"/>
      <c r="AY1570" s="12"/>
      <c r="AZ1570" s="12"/>
      <c r="BA1570" s="12"/>
    </row>
    <row r="1571" spans="12:53" x14ac:dyDescent="0.25">
      <c r="L1571" s="135"/>
      <c r="M1571" s="135"/>
      <c r="N1571" s="135"/>
      <c r="O1571" s="135"/>
      <c r="P1571" s="135"/>
      <c r="Q1571" s="135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2"/>
      <c r="AK1571" s="12"/>
      <c r="AL1571" s="12"/>
      <c r="AM1571" s="12"/>
      <c r="AN1571" s="12"/>
      <c r="AO1571" s="12"/>
      <c r="AP1571" s="12"/>
      <c r="AQ1571" s="12"/>
      <c r="AR1571" s="12"/>
      <c r="AS1571" s="12"/>
      <c r="AT1571" s="12"/>
      <c r="AU1571" s="12"/>
      <c r="AV1571" s="12"/>
      <c r="AW1571" s="12"/>
      <c r="AX1571" s="12"/>
      <c r="AY1571" s="12"/>
      <c r="AZ1571" s="12"/>
      <c r="BA1571" s="12"/>
    </row>
    <row r="1572" spans="12:53" x14ac:dyDescent="0.25">
      <c r="L1572" s="135"/>
      <c r="M1572" s="135"/>
      <c r="N1572" s="135"/>
      <c r="O1572" s="135"/>
      <c r="P1572" s="135"/>
      <c r="Q1572" s="135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  <c r="AJ1572" s="12"/>
      <c r="AK1572" s="12"/>
      <c r="AL1572" s="12"/>
      <c r="AM1572" s="12"/>
      <c r="AN1572" s="12"/>
      <c r="AO1572" s="12"/>
      <c r="AP1572" s="12"/>
      <c r="AQ1572" s="12"/>
      <c r="AR1572" s="12"/>
      <c r="AS1572" s="12"/>
      <c r="AT1572" s="12"/>
      <c r="AU1572" s="12"/>
      <c r="AV1572" s="12"/>
      <c r="AW1572" s="12"/>
      <c r="AX1572" s="12"/>
      <c r="AY1572" s="12"/>
      <c r="AZ1572" s="12"/>
      <c r="BA1572" s="12"/>
    </row>
    <row r="1573" spans="12:53" x14ac:dyDescent="0.25">
      <c r="L1573" s="135"/>
      <c r="M1573" s="135"/>
      <c r="N1573" s="135"/>
      <c r="O1573" s="135"/>
      <c r="P1573" s="135"/>
      <c r="Q1573" s="135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  <c r="AJ1573" s="12"/>
      <c r="AK1573" s="12"/>
      <c r="AL1573" s="12"/>
      <c r="AM1573" s="12"/>
      <c r="AN1573" s="12"/>
      <c r="AO1573" s="12"/>
      <c r="AP1573" s="12"/>
      <c r="AQ1573" s="12"/>
      <c r="AR1573" s="12"/>
      <c r="AS1573" s="12"/>
      <c r="AT1573" s="12"/>
      <c r="AU1573" s="12"/>
      <c r="AV1573" s="12"/>
      <c r="AW1573" s="12"/>
      <c r="AX1573" s="12"/>
      <c r="AY1573" s="12"/>
      <c r="AZ1573" s="12"/>
      <c r="BA1573" s="12"/>
    </row>
    <row r="1574" spans="12:53" x14ac:dyDescent="0.25">
      <c r="L1574" s="135"/>
      <c r="M1574" s="135"/>
      <c r="N1574" s="135"/>
      <c r="O1574" s="135"/>
      <c r="P1574" s="135"/>
      <c r="Q1574" s="135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2"/>
      <c r="AK1574" s="12"/>
      <c r="AL1574" s="12"/>
      <c r="AM1574" s="12"/>
      <c r="AN1574" s="12"/>
      <c r="AO1574" s="12"/>
      <c r="AP1574" s="12"/>
      <c r="AQ1574" s="12"/>
      <c r="AR1574" s="12"/>
      <c r="AS1574" s="12"/>
      <c r="AT1574" s="12"/>
      <c r="AU1574" s="12"/>
      <c r="AV1574" s="12"/>
      <c r="AW1574" s="12"/>
      <c r="AX1574" s="12"/>
      <c r="AY1574" s="12"/>
      <c r="AZ1574" s="12"/>
      <c r="BA1574" s="12"/>
    </row>
    <row r="1575" spans="12:53" x14ac:dyDescent="0.25">
      <c r="L1575" s="135"/>
      <c r="M1575" s="135"/>
      <c r="N1575" s="135"/>
      <c r="O1575" s="135"/>
      <c r="P1575" s="135"/>
      <c r="Q1575" s="135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12"/>
      <c r="AJ1575" s="12"/>
      <c r="AK1575" s="12"/>
      <c r="AL1575" s="12"/>
      <c r="AM1575" s="12"/>
      <c r="AN1575" s="12"/>
      <c r="AO1575" s="12"/>
      <c r="AP1575" s="12"/>
      <c r="AQ1575" s="12"/>
      <c r="AR1575" s="12"/>
      <c r="AS1575" s="12"/>
      <c r="AT1575" s="12"/>
      <c r="AU1575" s="12"/>
      <c r="AV1575" s="12"/>
      <c r="AW1575" s="12"/>
      <c r="AX1575" s="12"/>
      <c r="AY1575" s="12"/>
      <c r="AZ1575" s="12"/>
      <c r="BA1575" s="12"/>
    </row>
    <row r="1576" spans="12:53" x14ac:dyDescent="0.25">
      <c r="L1576" s="135"/>
      <c r="M1576" s="135"/>
      <c r="N1576" s="135"/>
      <c r="O1576" s="135"/>
      <c r="P1576" s="135"/>
      <c r="Q1576" s="135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12"/>
      <c r="AJ1576" s="12"/>
      <c r="AK1576" s="12"/>
      <c r="AL1576" s="12"/>
      <c r="AM1576" s="12"/>
      <c r="AN1576" s="12"/>
      <c r="AO1576" s="12"/>
      <c r="AP1576" s="12"/>
      <c r="AQ1576" s="12"/>
      <c r="AR1576" s="12"/>
      <c r="AS1576" s="12"/>
      <c r="AT1576" s="12"/>
      <c r="AU1576" s="12"/>
      <c r="AV1576" s="12"/>
      <c r="AW1576" s="12"/>
      <c r="AX1576" s="12"/>
      <c r="AY1576" s="12"/>
      <c r="AZ1576" s="12"/>
      <c r="BA1576" s="12"/>
    </row>
    <row r="1577" spans="12:53" x14ac:dyDescent="0.25">
      <c r="L1577" s="135"/>
      <c r="M1577" s="135"/>
      <c r="N1577" s="135"/>
      <c r="O1577" s="135"/>
      <c r="P1577" s="135"/>
      <c r="Q1577" s="135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 s="12"/>
      <c r="AJ1577" s="12"/>
      <c r="AK1577" s="12"/>
      <c r="AL1577" s="12"/>
      <c r="AM1577" s="12"/>
      <c r="AN1577" s="12"/>
      <c r="AO1577" s="12"/>
      <c r="AP1577" s="12"/>
      <c r="AQ1577" s="12"/>
      <c r="AR1577" s="12"/>
      <c r="AS1577" s="12"/>
      <c r="AT1577" s="12"/>
      <c r="AU1577" s="12"/>
      <c r="AV1577" s="12"/>
      <c r="AW1577" s="12"/>
      <c r="AX1577" s="12"/>
      <c r="AY1577" s="12"/>
      <c r="AZ1577" s="12"/>
      <c r="BA1577" s="12"/>
    </row>
    <row r="1578" spans="12:53" x14ac:dyDescent="0.25">
      <c r="L1578" s="135"/>
      <c r="M1578" s="135"/>
      <c r="N1578" s="135"/>
      <c r="O1578" s="135"/>
      <c r="P1578" s="135"/>
      <c r="Q1578" s="135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 s="12"/>
      <c r="AJ1578" s="12"/>
      <c r="AK1578" s="12"/>
      <c r="AL1578" s="12"/>
      <c r="AM1578" s="12"/>
      <c r="AN1578" s="12"/>
      <c r="AO1578" s="12"/>
      <c r="AP1578" s="12"/>
      <c r="AQ1578" s="12"/>
      <c r="AR1578" s="12"/>
      <c r="AS1578" s="12"/>
      <c r="AT1578" s="12"/>
      <c r="AU1578" s="12"/>
      <c r="AV1578" s="12"/>
      <c r="AW1578" s="12"/>
      <c r="AX1578" s="12"/>
      <c r="AY1578" s="12"/>
      <c r="AZ1578" s="12"/>
      <c r="BA1578" s="12"/>
    </row>
    <row r="1579" spans="12:53" x14ac:dyDescent="0.25">
      <c r="L1579" s="135"/>
      <c r="M1579" s="135"/>
      <c r="N1579" s="135"/>
      <c r="O1579" s="135"/>
      <c r="P1579" s="135"/>
      <c r="Q1579" s="135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 s="12"/>
      <c r="AJ1579" s="12"/>
      <c r="AK1579" s="12"/>
      <c r="AL1579" s="12"/>
      <c r="AM1579" s="12"/>
      <c r="AN1579" s="12"/>
      <c r="AO1579" s="12"/>
      <c r="AP1579" s="12"/>
      <c r="AQ1579" s="12"/>
      <c r="AR1579" s="12"/>
      <c r="AS1579" s="12"/>
      <c r="AT1579" s="12"/>
      <c r="AU1579" s="12"/>
      <c r="AV1579" s="12"/>
      <c r="AW1579" s="12"/>
      <c r="AX1579" s="12"/>
      <c r="AY1579" s="12"/>
      <c r="AZ1579" s="12"/>
      <c r="BA1579" s="12"/>
    </row>
    <row r="1580" spans="12:53" x14ac:dyDescent="0.25">
      <c r="L1580" s="135"/>
      <c r="M1580" s="135"/>
      <c r="N1580" s="135"/>
      <c r="O1580" s="135"/>
      <c r="P1580" s="135"/>
      <c r="Q1580" s="135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 s="12"/>
      <c r="AJ1580" s="12"/>
      <c r="AK1580" s="12"/>
      <c r="AL1580" s="12"/>
      <c r="AM1580" s="12"/>
      <c r="AN1580" s="12"/>
      <c r="AO1580" s="12"/>
      <c r="AP1580" s="12"/>
      <c r="AQ1580" s="12"/>
      <c r="AR1580" s="12"/>
      <c r="AS1580" s="12"/>
      <c r="AT1580" s="12"/>
      <c r="AU1580" s="12"/>
      <c r="AV1580" s="12"/>
      <c r="AW1580" s="12"/>
      <c r="AX1580" s="12"/>
      <c r="AY1580" s="12"/>
      <c r="AZ1580" s="12"/>
      <c r="BA1580" s="12"/>
    </row>
    <row r="1581" spans="12:53" x14ac:dyDescent="0.25">
      <c r="L1581" s="135"/>
      <c r="M1581" s="135"/>
      <c r="N1581" s="135"/>
      <c r="O1581" s="135"/>
      <c r="P1581" s="135"/>
      <c r="Q1581" s="135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 s="12"/>
      <c r="AJ1581" s="12"/>
      <c r="AK1581" s="12"/>
      <c r="AL1581" s="12"/>
      <c r="AM1581" s="12"/>
      <c r="AN1581" s="12"/>
      <c r="AO1581" s="12"/>
      <c r="AP1581" s="12"/>
      <c r="AQ1581" s="12"/>
      <c r="AR1581" s="12"/>
      <c r="AS1581" s="12"/>
      <c r="AT1581" s="12"/>
      <c r="AU1581" s="12"/>
      <c r="AV1581" s="12"/>
      <c r="AW1581" s="12"/>
      <c r="AX1581" s="12"/>
      <c r="AY1581" s="12"/>
      <c r="AZ1581" s="12"/>
      <c r="BA1581" s="12"/>
    </row>
    <row r="1582" spans="12:53" x14ac:dyDescent="0.25">
      <c r="L1582" s="135"/>
      <c r="M1582" s="135"/>
      <c r="N1582" s="135"/>
      <c r="O1582" s="135"/>
      <c r="P1582" s="135"/>
      <c r="Q1582" s="135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 s="12"/>
      <c r="AJ1582" s="12"/>
      <c r="AK1582" s="12"/>
      <c r="AL1582" s="12"/>
      <c r="AM1582" s="12"/>
      <c r="AN1582" s="12"/>
      <c r="AO1582" s="12"/>
      <c r="AP1582" s="12"/>
      <c r="AQ1582" s="12"/>
      <c r="AR1582" s="12"/>
      <c r="AS1582" s="12"/>
      <c r="AT1582" s="12"/>
      <c r="AU1582" s="12"/>
      <c r="AV1582" s="12"/>
      <c r="AW1582" s="12"/>
      <c r="AX1582" s="12"/>
      <c r="AY1582" s="12"/>
      <c r="AZ1582" s="12"/>
      <c r="BA1582" s="12"/>
    </row>
    <row r="1583" spans="12:53" x14ac:dyDescent="0.25">
      <c r="L1583" s="135"/>
      <c r="M1583" s="135"/>
      <c r="N1583" s="135"/>
      <c r="O1583" s="135"/>
      <c r="P1583" s="135"/>
      <c r="Q1583" s="135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 s="12"/>
      <c r="AJ1583" s="12"/>
      <c r="AK1583" s="12"/>
      <c r="AL1583" s="12"/>
      <c r="AM1583" s="12"/>
      <c r="AN1583" s="12"/>
      <c r="AO1583" s="12"/>
      <c r="AP1583" s="12"/>
      <c r="AQ1583" s="12"/>
      <c r="AR1583" s="12"/>
      <c r="AS1583" s="12"/>
      <c r="AT1583" s="12"/>
      <c r="AU1583" s="12"/>
      <c r="AV1583" s="12"/>
      <c r="AW1583" s="12"/>
      <c r="AX1583" s="12"/>
      <c r="AY1583" s="12"/>
      <c r="AZ1583" s="12"/>
      <c r="BA1583" s="12"/>
    </row>
    <row r="1584" spans="12:53" x14ac:dyDescent="0.25">
      <c r="L1584" s="135"/>
      <c r="M1584" s="135"/>
      <c r="N1584" s="135"/>
      <c r="O1584" s="135"/>
      <c r="P1584" s="135"/>
      <c r="Q1584" s="135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12"/>
      <c r="AJ1584" s="12"/>
      <c r="AK1584" s="12"/>
      <c r="AL1584" s="12"/>
      <c r="AM1584" s="12"/>
      <c r="AN1584" s="12"/>
      <c r="AO1584" s="12"/>
      <c r="AP1584" s="12"/>
      <c r="AQ1584" s="12"/>
      <c r="AR1584" s="12"/>
      <c r="AS1584" s="12"/>
      <c r="AT1584" s="12"/>
      <c r="AU1584" s="12"/>
      <c r="AV1584" s="12"/>
      <c r="AW1584" s="12"/>
      <c r="AX1584" s="12"/>
      <c r="AY1584" s="12"/>
      <c r="AZ1584" s="12"/>
      <c r="BA1584" s="12"/>
    </row>
    <row r="1585" spans="12:53" x14ac:dyDescent="0.25">
      <c r="L1585" s="135"/>
      <c r="M1585" s="135"/>
      <c r="N1585" s="135"/>
      <c r="O1585" s="135"/>
      <c r="P1585" s="135"/>
      <c r="Q1585" s="135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  <c r="AJ1585" s="12"/>
      <c r="AK1585" s="12"/>
      <c r="AL1585" s="12"/>
      <c r="AM1585" s="12"/>
      <c r="AN1585" s="12"/>
      <c r="AO1585" s="12"/>
      <c r="AP1585" s="12"/>
      <c r="AQ1585" s="12"/>
      <c r="AR1585" s="12"/>
      <c r="AS1585" s="12"/>
      <c r="AT1585" s="12"/>
      <c r="AU1585" s="12"/>
      <c r="AV1585" s="12"/>
      <c r="AW1585" s="12"/>
      <c r="AX1585" s="12"/>
      <c r="AY1585" s="12"/>
      <c r="AZ1585" s="12"/>
      <c r="BA1585" s="12"/>
    </row>
    <row r="1586" spans="12:53" x14ac:dyDescent="0.25">
      <c r="L1586" s="135"/>
      <c r="M1586" s="135"/>
      <c r="N1586" s="135"/>
      <c r="O1586" s="135"/>
      <c r="P1586" s="135"/>
      <c r="Q1586" s="135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 s="12"/>
      <c r="AJ1586" s="12"/>
      <c r="AK1586" s="12"/>
      <c r="AL1586" s="12"/>
      <c r="AM1586" s="12"/>
      <c r="AN1586" s="12"/>
      <c r="AO1586" s="12"/>
      <c r="AP1586" s="12"/>
      <c r="AQ1586" s="12"/>
      <c r="AR1586" s="12"/>
      <c r="AS1586" s="12"/>
      <c r="AT1586" s="12"/>
      <c r="AU1586" s="12"/>
      <c r="AV1586" s="12"/>
      <c r="AW1586" s="12"/>
      <c r="AX1586" s="12"/>
      <c r="AY1586" s="12"/>
      <c r="AZ1586" s="12"/>
      <c r="BA1586" s="12"/>
    </row>
    <row r="1587" spans="12:53" x14ac:dyDescent="0.25">
      <c r="L1587" s="135"/>
      <c r="M1587" s="135"/>
      <c r="N1587" s="135"/>
      <c r="O1587" s="135"/>
      <c r="P1587" s="135"/>
      <c r="Q1587" s="135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 s="12"/>
      <c r="AJ1587" s="12"/>
      <c r="AK1587" s="12"/>
      <c r="AL1587" s="12"/>
      <c r="AM1587" s="12"/>
      <c r="AN1587" s="12"/>
      <c r="AO1587" s="12"/>
      <c r="AP1587" s="12"/>
      <c r="AQ1587" s="12"/>
      <c r="AR1587" s="12"/>
      <c r="AS1587" s="12"/>
      <c r="AT1587" s="12"/>
      <c r="AU1587" s="12"/>
      <c r="AV1587" s="12"/>
      <c r="AW1587" s="12"/>
      <c r="AX1587" s="12"/>
      <c r="AY1587" s="12"/>
      <c r="AZ1587" s="12"/>
      <c r="BA1587" s="12"/>
    </row>
    <row r="1588" spans="12:53" x14ac:dyDescent="0.25">
      <c r="L1588" s="135"/>
      <c r="M1588" s="135"/>
      <c r="N1588" s="135"/>
      <c r="O1588" s="135"/>
      <c r="P1588" s="135"/>
      <c r="Q1588" s="135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 s="12"/>
      <c r="AJ1588" s="12"/>
      <c r="AK1588" s="12"/>
      <c r="AL1588" s="12"/>
      <c r="AM1588" s="12"/>
      <c r="AN1588" s="12"/>
      <c r="AO1588" s="12"/>
      <c r="AP1588" s="12"/>
      <c r="AQ1588" s="12"/>
      <c r="AR1588" s="12"/>
      <c r="AS1588" s="12"/>
      <c r="AT1588" s="12"/>
      <c r="AU1588" s="12"/>
      <c r="AV1588" s="12"/>
      <c r="AW1588" s="12"/>
      <c r="AX1588" s="12"/>
      <c r="AY1588" s="12"/>
      <c r="AZ1588" s="12"/>
      <c r="BA1588" s="12"/>
    </row>
    <row r="1589" spans="12:53" x14ac:dyDescent="0.25">
      <c r="L1589" s="135"/>
      <c r="M1589" s="135"/>
      <c r="N1589" s="135"/>
      <c r="O1589" s="135"/>
      <c r="P1589" s="135"/>
      <c r="Q1589" s="135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 s="12"/>
      <c r="AJ1589" s="12"/>
      <c r="AK1589" s="12"/>
      <c r="AL1589" s="12"/>
      <c r="AM1589" s="12"/>
      <c r="AN1589" s="12"/>
      <c r="AO1589" s="12"/>
      <c r="AP1589" s="12"/>
      <c r="AQ1589" s="12"/>
      <c r="AR1589" s="12"/>
      <c r="AS1589" s="12"/>
      <c r="AT1589" s="12"/>
      <c r="AU1589" s="12"/>
      <c r="AV1589" s="12"/>
      <c r="AW1589" s="12"/>
      <c r="AX1589" s="12"/>
      <c r="AY1589" s="12"/>
      <c r="AZ1589" s="12"/>
      <c r="BA1589" s="12"/>
    </row>
    <row r="1590" spans="12:53" x14ac:dyDescent="0.25">
      <c r="L1590" s="135"/>
      <c r="M1590" s="135"/>
      <c r="N1590" s="135"/>
      <c r="O1590" s="135"/>
      <c r="P1590" s="135"/>
      <c r="Q1590" s="135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 s="12"/>
      <c r="AJ1590" s="12"/>
      <c r="AK1590" s="12"/>
      <c r="AL1590" s="12"/>
      <c r="AM1590" s="12"/>
      <c r="AN1590" s="12"/>
      <c r="AO1590" s="12"/>
      <c r="AP1590" s="12"/>
      <c r="AQ1590" s="12"/>
      <c r="AR1590" s="12"/>
      <c r="AS1590" s="12"/>
      <c r="AT1590" s="12"/>
      <c r="AU1590" s="12"/>
      <c r="AV1590" s="12"/>
      <c r="AW1590" s="12"/>
      <c r="AX1590" s="12"/>
      <c r="AY1590" s="12"/>
      <c r="AZ1590" s="12"/>
      <c r="BA1590" s="12"/>
    </row>
    <row r="1591" spans="12:53" x14ac:dyDescent="0.25">
      <c r="L1591" s="135"/>
      <c r="M1591" s="135"/>
      <c r="N1591" s="135"/>
      <c r="O1591" s="135"/>
      <c r="P1591" s="135"/>
      <c r="Q1591" s="135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 s="12"/>
      <c r="AJ1591" s="12"/>
      <c r="AK1591" s="12"/>
      <c r="AL1591" s="12"/>
      <c r="AM1591" s="12"/>
      <c r="AN1591" s="12"/>
      <c r="AO1591" s="12"/>
      <c r="AP1591" s="12"/>
      <c r="AQ1591" s="12"/>
      <c r="AR1591" s="12"/>
      <c r="AS1591" s="12"/>
      <c r="AT1591" s="12"/>
      <c r="AU1591" s="12"/>
      <c r="AV1591" s="12"/>
      <c r="AW1591" s="12"/>
      <c r="AX1591" s="12"/>
      <c r="AY1591" s="12"/>
      <c r="AZ1591" s="12"/>
      <c r="BA1591" s="12"/>
    </row>
    <row r="1592" spans="12:53" x14ac:dyDescent="0.25">
      <c r="L1592" s="135"/>
      <c r="M1592" s="135"/>
      <c r="N1592" s="135"/>
      <c r="O1592" s="135"/>
      <c r="P1592" s="135"/>
      <c r="Q1592" s="135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 s="12"/>
      <c r="AJ1592" s="12"/>
      <c r="AK1592" s="12"/>
      <c r="AL1592" s="12"/>
      <c r="AM1592" s="12"/>
      <c r="AN1592" s="12"/>
      <c r="AO1592" s="12"/>
      <c r="AP1592" s="12"/>
      <c r="AQ1592" s="12"/>
      <c r="AR1592" s="12"/>
      <c r="AS1592" s="12"/>
      <c r="AT1592" s="12"/>
      <c r="AU1592" s="12"/>
      <c r="AV1592" s="12"/>
      <c r="AW1592" s="12"/>
      <c r="AX1592" s="12"/>
      <c r="AY1592" s="12"/>
      <c r="AZ1592" s="12"/>
      <c r="BA1592" s="12"/>
    </row>
    <row r="1593" spans="12:53" x14ac:dyDescent="0.25">
      <c r="L1593" s="135"/>
      <c r="M1593" s="135"/>
      <c r="N1593" s="135"/>
      <c r="O1593" s="135"/>
      <c r="P1593" s="135"/>
      <c r="Q1593" s="135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 s="12"/>
      <c r="AJ1593" s="12"/>
      <c r="AK1593" s="12"/>
      <c r="AL1593" s="12"/>
      <c r="AM1593" s="12"/>
      <c r="AN1593" s="12"/>
      <c r="AO1593" s="12"/>
      <c r="AP1593" s="12"/>
      <c r="AQ1593" s="12"/>
      <c r="AR1593" s="12"/>
      <c r="AS1593" s="12"/>
      <c r="AT1593" s="12"/>
      <c r="AU1593" s="12"/>
      <c r="AV1593" s="12"/>
      <c r="AW1593" s="12"/>
      <c r="AX1593" s="12"/>
      <c r="AY1593" s="12"/>
      <c r="AZ1593" s="12"/>
      <c r="BA1593" s="12"/>
    </row>
    <row r="1594" spans="12:53" x14ac:dyDescent="0.25">
      <c r="L1594" s="135"/>
      <c r="M1594" s="135"/>
      <c r="N1594" s="135"/>
      <c r="O1594" s="135"/>
      <c r="P1594" s="135"/>
      <c r="Q1594" s="135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 s="12"/>
      <c r="AJ1594" s="12"/>
      <c r="AK1594" s="12"/>
      <c r="AL1594" s="12"/>
      <c r="AM1594" s="12"/>
      <c r="AN1594" s="12"/>
      <c r="AO1594" s="12"/>
      <c r="AP1594" s="12"/>
      <c r="AQ1594" s="12"/>
      <c r="AR1594" s="12"/>
      <c r="AS1594" s="12"/>
      <c r="AT1594" s="12"/>
      <c r="AU1594" s="12"/>
      <c r="AV1594" s="12"/>
      <c r="AW1594" s="12"/>
      <c r="AX1594" s="12"/>
      <c r="AY1594" s="12"/>
      <c r="AZ1594" s="12"/>
      <c r="BA1594" s="12"/>
    </row>
    <row r="1595" spans="12:53" x14ac:dyDescent="0.25">
      <c r="L1595" s="135"/>
      <c r="M1595" s="135"/>
      <c r="N1595" s="135"/>
      <c r="O1595" s="135"/>
      <c r="P1595" s="135"/>
      <c r="Q1595" s="135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 s="12"/>
      <c r="AJ1595" s="12"/>
      <c r="AK1595" s="12"/>
      <c r="AL1595" s="12"/>
      <c r="AM1595" s="12"/>
      <c r="AN1595" s="12"/>
      <c r="AO1595" s="12"/>
      <c r="AP1595" s="12"/>
      <c r="AQ1595" s="12"/>
      <c r="AR1595" s="12"/>
      <c r="AS1595" s="12"/>
      <c r="AT1595" s="12"/>
      <c r="AU1595" s="12"/>
      <c r="AV1595" s="12"/>
      <c r="AW1595" s="12"/>
      <c r="AX1595" s="12"/>
      <c r="AY1595" s="12"/>
      <c r="AZ1595" s="12"/>
      <c r="BA1595" s="12"/>
    </row>
    <row r="1596" spans="12:53" x14ac:dyDescent="0.25">
      <c r="L1596" s="135"/>
      <c r="M1596" s="135"/>
      <c r="N1596" s="135"/>
      <c r="O1596" s="135"/>
      <c r="P1596" s="135"/>
      <c r="Q1596" s="135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 s="12"/>
      <c r="AJ1596" s="12"/>
      <c r="AK1596" s="12"/>
      <c r="AL1596" s="12"/>
      <c r="AM1596" s="12"/>
      <c r="AN1596" s="12"/>
      <c r="AO1596" s="12"/>
      <c r="AP1596" s="12"/>
      <c r="AQ1596" s="12"/>
      <c r="AR1596" s="12"/>
      <c r="AS1596" s="12"/>
      <c r="AT1596" s="12"/>
      <c r="AU1596" s="12"/>
      <c r="AV1596" s="12"/>
      <c r="AW1596" s="12"/>
      <c r="AX1596" s="12"/>
      <c r="AY1596" s="12"/>
      <c r="AZ1596" s="12"/>
      <c r="BA1596" s="12"/>
    </row>
    <row r="1597" spans="12:53" x14ac:dyDescent="0.25">
      <c r="L1597" s="135"/>
      <c r="M1597" s="135"/>
      <c r="N1597" s="135"/>
      <c r="O1597" s="135"/>
      <c r="P1597" s="135"/>
      <c r="Q1597" s="135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 s="12"/>
      <c r="AJ1597" s="12"/>
      <c r="AK1597" s="12"/>
      <c r="AL1597" s="12"/>
      <c r="AM1597" s="12"/>
      <c r="AN1597" s="12"/>
      <c r="AO1597" s="12"/>
      <c r="AP1597" s="12"/>
      <c r="AQ1597" s="12"/>
      <c r="AR1597" s="12"/>
      <c r="AS1597" s="12"/>
      <c r="AT1597" s="12"/>
      <c r="AU1597" s="12"/>
      <c r="AV1597" s="12"/>
      <c r="AW1597" s="12"/>
      <c r="AX1597" s="12"/>
      <c r="AY1597" s="12"/>
      <c r="AZ1597" s="12"/>
      <c r="BA1597" s="12"/>
    </row>
    <row r="1598" spans="12:53" x14ac:dyDescent="0.25">
      <c r="L1598" s="135"/>
      <c r="M1598" s="135"/>
      <c r="N1598" s="135"/>
      <c r="O1598" s="135"/>
      <c r="P1598" s="135"/>
      <c r="Q1598" s="135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 s="12"/>
      <c r="AJ1598" s="12"/>
      <c r="AK1598" s="12"/>
      <c r="AL1598" s="12"/>
      <c r="AM1598" s="12"/>
      <c r="AN1598" s="12"/>
      <c r="AO1598" s="12"/>
      <c r="AP1598" s="12"/>
      <c r="AQ1598" s="12"/>
      <c r="AR1598" s="12"/>
      <c r="AS1598" s="12"/>
      <c r="AT1598" s="12"/>
      <c r="AU1598" s="12"/>
      <c r="AV1598" s="12"/>
      <c r="AW1598" s="12"/>
      <c r="AX1598" s="12"/>
      <c r="AY1598" s="12"/>
      <c r="AZ1598" s="12"/>
      <c r="BA1598" s="12"/>
    </row>
    <row r="1599" spans="12:53" x14ac:dyDescent="0.25">
      <c r="L1599" s="135"/>
      <c r="M1599" s="135"/>
      <c r="N1599" s="135"/>
      <c r="O1599" s="135"/>
      <c r="P1599" s="135"/>
      <c r="Q1599" s="135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 s="12"/>
      <c r="AJ1599" s="12"/>
      <c r="AK1599" s="12"/>
      <c r="AL1599" s="12"/>
      <c r="AM1599" s="12"/>
      <c r="AN1599" s="12"/>
      <c r="AO1599" s="12"/>
      <c r="AP1599" s="12"/>
      <c r="AQ1599" s="12"/>
      <c r="AR1599" s="12"/>
      <c r="AS1599" s="12"/>
      <c r="AT1599" s="12"/>
      <c r="AU1599" s="12"/>
      <c r="AV1599" s="12"/>
      <c r="AW1599" s="12"/>
      <c r="AX1599" s="12"/>
      <c r="AY1599" s="12"/>
      <c r="AZ1599" s="12"/>
      <c r="BA1599" s="12"/>
    </row>
    <row r="1600" spans="12:53" x14ac:dyDescent="0.25">
      <c r="L1600" s="135"/>
      <c r="M1600" s="135"/>
      <c r="N1600" s="135"/>
      <c r="O1600" s="135"/>
      <c r="P1600" s="135"/>
      <c r="Q1600" s="135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 s="12"/>
      <c r="AJ1600" s="12"/>
      <c r="AK1600" s="12"/>
      <c r="AL1600" s="12"/>
      <c r="AM1600" s="12"/>
      <c r="AN1600" s="12"/>
      <c r="AO1600" s="12"/>
      <c r="AP1600" s="12"/>
      <c r="AQ1600" s="12"/>
      <c r="AR1600" s="12"/>
      <c r="AS1600" s="12"/>
      <c r="AT1600" s="12"/>
      <c r="AU1600" s="12"/>
      <c r="AV1600" s="12"/>
      <c r="AW1600" s="12"/>
      <c r="AX1600" s="12"/>
      <c r="AY1600" s="12"/>
      <c r="AZ1600" s="12"/>
      <c r="BA1600" s="12"/>
    </row>
    <row r="1601" spans="12:53" x14ac:dyDescent="0.25">
      <c r="L1601" s="135"/>
      <c r="M1601" s="135"/>
      <c r="N1601" s="135"/>
      <c r="O1601" s="135"/>
      <c r="P1601" s="135"/>
      <c r="Q1601" s="135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 s="12"/>
      <c r="AJ1601" s="12"/>
      <c r="AK1601" s="12"/>
      <c r="AL1601" s="12"/>
      <c r="AM1601" s="12"/>
      <c r="AN1601" s="12"/>
      <c r="AO1601" s="12"/>
      <c r="AP1601" s="12"/>
      <c r="AQ1601" s="12"/>
      <c r="AR1601" s="12"/>
      <c r="AS1601" s="12"/>
      <c r="AT1601" s="12"/>
      <c r="AU1601" s="12"/>
      <c r="AV1601" s="12"/>
      <c r="AW1601" s="12"/>
      <c r="AX1601" s="12"/>
      <c r="AY1601" s="12"/>
      <c r="AZ1601" s="12"/>
      <c r="BA1601" s="12"/>
    </row>
    <row r="1602" spans="12:53" x14ac:dyDescent="0.25">
      <c r="L1602" s="135"/>
      <c r="M1602" s="135"/>
      <c r="N1602" s="135"/>
      <c r="O1602" s="135"/>
      <c r="P1602" s="135"/>
      <c r="Q1602" s="135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 s="12"/>
      <c r="AJ1602" s="12"/>
      <c r="AK1602" s="12"/>
      <c r="AL1602" s="12"/>
      <c r="AM1602" s="12"/>
      <c r="AN1602" s="12"/>
      <c r="AO1602" s="12"/>
      <c r="AP1602" s="12"/>
      <c r="AQ1602" s="12"/>
      <c r="AR1602" s="12"/>
      <c r="AS1602" s="12"/>
      <c r="AT1602" s="12"/>
      <c r="AU1602" s="12"/>
      <c r="AV1602" s="12"/>
      <c r="AW1602" s="12"/>
      <c r="AX1602" s="12"/>
      <c r="AY1602" s="12"/>
      <c r="AZ1602" s="12"/>
      <c r="BA1602" s="12"/>
    </row>
    <row r="1603" spans="12:53" x14ac:dyDescent="0.25">
      <c r="L1603" s="135"/>
      <c r="M1603" s="135"/>
      <c r="N1603" s="135"/>
      <c r="O1603" s="135"/>
      <c r="P1603" s="135"/>
      <c r="Q1603" s="135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 s="12"/>
      <c r="AJ1603" s="12"/>
      <c r="AK1603" s="12"/>
      <c r="AL1603" s="12"/>
      <c r="AM1603" s="12"/>
      <c r="AN1603" s="12"/>
      <c r="AO1603" s="12"/>
      <c r="AP1603" s="12"/>
      <c r="AQ1603" s="12"/>
      <c r="AR1603" s="12"/>
      <c r="AS1603" s="12"/>
      <c r="AT1603" s="12"/>
      <c r="AU1603" s="12"/>
      <c r="AV1603" s="12"/>
      <c r="AW1603" s="12"/>
      <c r="AX1603" s="12"/>
      <c r="AY1603" s="12"/>
      <c r="AZ1603" s="12"/>
      <c r="BA1603" s="12"/>
    </row>
    <row r="1604" spans="12:53" x14ac:dyDescent="0.25">
      <c r="L1604" s="135"/>
      <c r="M1604" s="135"/>
      <c r="N1604" s="135"/>
      <c r="O1604" s="135"/>
      <c r="P1604" s="135"/>
      <c r="Q1604" s="135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 s="12"/>
      <c r="AJ1604" s="12"/>
      <c r="AK1604" s="12"/>
      <c r="AL1604" s="12"/>
      <c r="AM1604" s="12"/>
      <c r="AN1604" s="12"/>
      <c r="AO1604" s="12"/>
      <c r="AP1604" s="12"/>
      <c r="AQ1604" s="12"/>
      <c r="AR1604" s="12"/>
      <c r="AS1604" s="12"/>
      <c r="AT1604" s="12"/>
      <c r="AU1604" s="12"/>
      <c r="AV1604" s="12"/>
      <c r="AW1604" s="12"/>
      <c r="AX1604" s="12"/>
      <c r="AY1604" s="12"/>
      <c r="AZ1604" s="12"/>
      <c r="BA1604" s="12"/>
    </row>
    <row r="1605" spans="12:53" x14ac:dyDescent="0.25">
      <c r="L1605" s="135"/>
      <c r="M1605" s="135"/>
      <c r="N1605" s="135"/>
      <c r="O1605" s="135"/>
      <c r="P1605" s="135"/>
      <c r="Q1605" s="135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 s="12"/>
      <c r="AJ1605" s="12"/>
      <c r="AK1605" s="12"/>
      <c r="AL1605" s="12"/>
      <c r="AM1605" s="12"/>
      <c r="AN1605" s="12"/>
      <c r="AO1605" s="12"/>
      <c r="AP1605" s="12"/>
      <c r="AQ1605" s="12"/>
      <c r="AR1605" s="12"/>
      <c r="AS1605" s="12"/>
      <c r="AT1605" s="12"/>
      <c r="AU1605" s="12"/>
      <c r="AV1605" s="12"/>
      <c r="AW1605" s="12"/>
      <c r="AX1605" s="12"/>
      <c r="AY1605" s="12"/>
      <c r="AZ1605" s="12"/>
      <c r="BA1605" s="12"/>
    </row>
    <row r="1606" spans="12:53" x14ac:dyDescent="0.25">
      <c r="L1606" s="135"/>
      <c r="M1606" s="135"/>
      <c r="N1606" s="135"/>
      <c r="O1606" s="135"/>
      <c r="P1606" s="135"/>
      <c r="Q1606" s="135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 s="12"/>
      <c r="AJ1606" s="12"/>
      <c r="AK1606" s="12"/>
      <c r="AL1606" s="12"/>
      <c r="AM1606" s="12"/>
      <c r="AN1606" s="12"/>
      <c r="AO1606" s="12"/>
      <c r="AP1606" s="12"/>
      <c r="AQ1606" s="12"/>
      <c r="AR1606" s="12"/>
      <c r="AS1606" s="12"/>
      <c r="AT1606" s="12"/>
      <c r="AU1606" s="12"/>
      <c r="AV1606" s="12"/>
      <c r="AW1606" s="12"/>
      <c r="AX1606" s="12"/>
      <c r="AY1606" s="12"/>
      <c r="AZ1606" s="12"/>
      <c r="BA1606" s="12"/>
    </row>
    <row r="1607" spans="12:53" x14ac:dyDescent="0.25">
      <c r="L1607" s="135"/>
      <c r="M1607" s="135"/>
      <c r="N1607" s="135"/>
      <c r="O1607" s="135"/>
      <c r="P1607" s="135"/>
      <c r="Q1607" s="135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 s="12"/>
      <c r="AJ1607" s="12"/>
      <c r="AK1607" s="12"/>
      <c r="AL1607" s="12"/>
      <c r="AM1607" s="12"/>
      <c r="AN1607" s="12"/>
      <c r="AO1607" s="12"/>
      <c r="AP1607" s="12"/>
      <c r="AQ1607" s="12"/>
      <c r="AR1607" s="12"/>
      <c r="AS1607" s="12"/>
      <c r="AT1607" s="12"/>
      <c r="AU1607" s="12"/>
      <c r="AV1607" s="12"/>
      <c r="AW1607" s="12"/>
      <c r="AX1607" s="12"/>
      <c r="AY1607" s="12"/>
      <c r="AZ1607" s="12"/>
      <c r="BA1607" s="12"/>
    </row>
    <row r="1608" spans="12:53" x14ac:dyDescent="0.25">
      <c r="L1608" s="135"/>
      <c r="M1608" s="135"/>
      <c r="N1608" s="135"/>
      <c r="O1608" s="135"/>
      <c r="P1608" s="135"/>
      <c r="Q1608" s="135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 s="12"/>
      <c r="AJ1608" s="12"/>
      <c r="AK1608" s="12"/>
      <c r="AL1608" s="12"/>
      <c r="AM1608" s="12"/>
      <c r="AN1608" s="12"/>
      <c r="AO1608" s="12"/>
      <c r="AP1608" s="12"/>
      <c r="AQ1608" s="12"/>
      <c r="AR1608" s="12"/>
      <c r="AS1608" s="12"/>
      <c r="AT1608" s="12"/>
      <c r="AU1608" s="12"/>
      <c r="AV1608" s="12"/>
      <c r="AW1608" s="12"/>
      <c r="AX1608" s="12"/>
      <c r="AY1608" s="12"/>
      <c r="AZ1608" s="12"/>
      <c r="BA1608" s="12"/>
    </row>
    <row r="1609" spans="12:53" x14ac:dyDescent="0.25">
      <c r="L1609" s="135"/>
      <c r="M1609" s="135"/>
      <c r="N1609" s="135"/>
      <c r="O1609" s="135"/>
      <c r="P1609" s="135"/>
      <c r="Q1609" s="135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 s="12"/>
      <c r="AJ1609" s="12"/>
      <c r="AK1609" s="12"/>
      <c r="AL1609" s="12"/>
      <c r="AM1609" s="12"/>
      <c r="AN1609" s="12"/>
      <c r="AO1609" s="12"/>
      <c r="AP1609" s="12"/>
      <c r="AQ1609" s="12"/>
      <c r="AR1609" s="12"/>
      <c r="AS1609" s="12"/>
      <c r="AT1609" s="12"/>
      <c r="AU1609" s="12"/>
      <c r="AV1609" s="12"/>
      <c r="AW1609" s="12"/>
      <c r="AX1609" s="12"/>
      <c r="AY1609" s="12"/>
      <c r="AZ1609" s="12"/>
      <c r="BA1609" s="12"/>
    </row>
    <row r="1610" spans="12:53" x14ac:dyDescent="0.25">
      <c r="L1610" s="135"/>
      <c r="M1610" s="135"/>
      <c r="N1610" s="135"/>
      <c r="O1610" s="135"/>
      <c r="P1610" s="135"/>
      <c r="Q1610" s="135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 s="12"/>
      <c r="AJ1610" s="12"/>
      <c r="AK1610" s="12"/>
      <c r="AL1610" s="12"/>
      <c r="AM1610" s="12"/>
      <c r="AN1610" s="12"/>
      <c r="AO1610" s="12"/>
      <c r="AP1610" s="12"/>
      <c r="AQ1610" s="12"/>
      <c r="AR1610" s="12"/>
      <c r="AS1610" s="12"/>
      <c r="AT1610" s="12"/>
      <c r="AU1610" s="12"/>
      <c r="AV1610" s="12"/>
      <c r="AW1610" s="12"/>
      <c r="AX1610" s="12"/>
      <c r="AY1610" s="12"/>
      <c r="AZ1610" s="12"/>
      <c r="BA1610" s="12"/>
    </row>
    <row r="1611" spans="12:53" x14ac:dyDescent="0.25">
      <c r="L1611" s="135"/>
      <c r="M1611" s="135"/>
      <c r="N1611" s="135"/>
      <c r="O1611" s="135"/>
      <c r="P1611" s="135"/>
      <c r="Q1611" s="135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 s="12"/>
      <c r="AJ1611" s="12"/>
      <c r="AK1611" s="12"/>
      <c r="AL1611" s="12"/>
      <c r="AM1611" s="12"/>
      <c r="AN1611" s="12"/>
      <c r="AO1611" s="12"/>
      <c r="AP1611" s="12"/>
      <c r="AQ1611" s="12"/>
      <c r="AR1611" s="12"/>
      <c r="AS1611" s="12"/>
      <c r="AT1611" s="12"/>
      <c r="AU1611" s="12"/>
      <c r="AV1611" s="12"/>
      <c r="AW1611" s="12"/>
      <c r="AX1611" s="12"/>
      <c r="AY1611" s="12"/>
      <c r="AZ1611" s="12"/>
      <c r="BA1611" s="12"/>
    </row>
    <row r="1612" spans="12:53" x14ac:dyDescent="0.25">
      <c r="L1612" s="135"/>
      <c r="M1612" s="135"/>
      <c r="N1612" s="135"/>
      <c r="O1612" s="135"/>
      <c r="P1612" s="135"/>
      <c r="Q1612" s="135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 s="12"/>
      <c r="AJ1612" s="12"/>
      <c r="AK1612" s="12"/>
      <c r="AL1612" s="12"/>
      <c r="AM1612" s="12"/>
      <c r="AN1612" s="12"/>
      <c r="AO1612" s="12"/>
      <c r="AP1612" s="12"/>
      <c r="AQ1612" s="12"/>
      <c r="AR1612" s="12"/>
      <c r="AS1612" s="12"/>
      <c r="AT1612" s="12"/>
      <c r="AU1612" s="12"/>
      <c r="AV1612" s="12"/>
      <c r="AW1612" s="12"/>
      <c r="AX1612" s="12"/>
      <c r="AY1612" s="12"/>
      <c r="AZ1612" s="12"/>
      <c r="BA1612" s="12"/>
    </row>
    <row r="1613" spans="12:53" x14ac:dyDescent="0.25">
      <c r="L1613" s="135"/>
      <c r="M1613" s="135"/>
      <c r="N1613" s="135"/>
      <c r="O1613" s="135"/>
      <c r="P1613" s="135"/>
      <c r="Q1613" s="135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 s="12"/>
      <c r="AJ1613" s="12"/>
      <c r="AK1613" s="12"/>
      <c r="AL1613" s="12"/>
      <c r="AM1613" s="12"/>
      <c r="AN1613" s="12"/>
      <c r="AO1613" s="12"/>
      <c r="AP1613" s="12"/>
      <c r="AQ1613" s="12"/>
      <c r="AR1613" s="12"/>
      <c r="AS1613" s="12"/>
      <c r="AT1613" s="12"/>
      <c r="AU1613" s="12"/>
      <c r="AV1613" s="12"/>
      <c r="AW1613" s="12"/>
      <c r="AX1613" s="12"/>
      <c r="AY1613" s="12"/>
      <c r="AZ1613" s="12"/>
      <c r="BA1613" s="12"/>
    </row>
    <row r="1614" spans="12:53" x14ac:dyDescent="0.25">
      <c r="L1614" s="135"/>
      <c r="M1614" s="135"/>
      <c r="N1614" s="135"/>
      <c r="O1614" s="135"/>
      <c r="P1614" s="135"/>
      <c r="Q1614" s="135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 s="12"/>
      <c r="AJ1614" s="12"/>
      <c r="AK1614" s="12"/>
      <c r="AL1614" s="12"/>
      <c r="AM1614" s="12"/>
      <c r="AN1614" s="12"/>
      <c r="AO1614" s="12"/>
      <c r="AP1614" s="12"/>
      <c r="AQ1614" s="12"/>
      <c r="AR1614" s="12"/>
      <c r="AS1614" s="12"/>
      <c r="AT1614" s="12"/>
      <c r="AU1614" s="12"/>
      <c r="AV1614" s="12"/>
      <c r="AW1614" s="12"/>
      <c r="AX1614" s="12"/>
      <c r="AY1614" s="12"/>
      <c r="AZ1614" s="12"/>
      <c r="BA1614" s="12"/>
    </row>
    <row r="1615" spans="12:53" x14ac:dyDescent="0.25">
      <c r="L1615" s="135"/>
      <c r="M1615" s="135"/>
      <c r="N1615" s="135"/>
      <c r="O1615" s="135"/>
      <c r="P1615" s="135"/>
      <c r="Q1615" s="135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 s="12"/>
      <c r="AJ1615" s="12"/>
      <c r="AK1615" s="12"/>
      <c r="AL1615" s="12"/>
      <c r="AM1615" s="12"/>
      <c r="AN1615" s="12"/>
      <c r="AO1615" s="12"/>
      <c r="AP1615" s="12"/>
      <c r="AQ1615" s="12"/>
      <c r="AR1615" s="12"/>
      <c r="AS1615" s="12"/>
      <c r="AT1615" s="12"/>
      <c r="AU1615" s="12"/>
      <c r="AV1615" s="12"/>
      <c r="AW1615" s="12"/>
      <c r="AX1615" s="12"/>
      <c r="AY1615" s="12"/>
      <c r="AZ1615" s="12"/>
      <c r="BA1615" s="12"/>
    </row>
    <row r="1616" spans="12:53" x14ac:dyDescent="0.25">
      <c r="L1616" s="135"/>
      <c r="M1616" s="135"/>
      <c r="N1616" s="135"/>
      <c r="O1616" s="135"/>
      <c r="P1616" s="135"/>
      <c r="Q1616" s="135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 s="12"/>
      <c r="AJ1616" s="12"/>
      <c r="AK1616" s="12"/>
      <c r="AL1616" s="12"/>
      <c r="AM1616" s="12"/>
      <c r="AN1616" s="12"/>
      <c r="AO1616" s="12"/>
      <c r="AP1616" s="12"/>
      <c r="AQ1616" s="12"/>
      <c r="AR1616" s="12"/>
      <c r="AS1616" s="12"/>
      <c r="AT1616" s="12"/>
      <c r="AU1616" s="12"/>
      <c r="AV1616" s="12"/>
      <c r="AW1616" s="12"/>
      <c r="AX1616" s="12"/>
      <c r="AY1616" s="12"/>
      <c r="AZ1616" s="12"/>
      <c r="BA1616" s="12"/>
    </row>
    <row r="1617" spans="12:53" x14ac:dyDescent="0.25">
      <c r="L1617" s="135"/>
      <c r="M1617" s="135"/>
      <c r="N1617" s="135"/>
      <c r="O1617" s="135"/>
      <c r="P1617" s="135"/>
      <c r="Q1617" s="135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 s="12"/>
      <c r="AJ1617" s="12"/>
      <c r="AK1617" s="12"/>
      <c r="AL1617" s="12"/>
      <c r="AM1617" s="12"/>
      <c r="AN1617" s="12"/>
      <c r="AO1617" s="12"/>
      <c r="AP1617" s="12"/>
      <c r="AQ1617" s="12"/>
      <c r="AR1617" s="12"/>
      <c r="AS1617" s="12"/>
      <c r="AT1617" s="12"/>
      <c r="AU1617" s="12"/>
      <c r="AV1617" s="12"/>
      <c r="AW1617" s="12"/>
      <c r="AX1617" s="12"/>
      <c r="AY1617" s="12"/>
      <c r="AZ1617" s="12"/>
      <c r="BA1617" s="12"/>
    </row>
    <row r="1618" spans="12:53" x14ac:dyDescent="0.25">
      <c r="L1618" s="135"/>
      <c r="M1618" s="135"/>
      <c r="N1618" s="135"/>
      <c r="O1618" s="135"/>
      <c r="P1618" s="135"/>
      <c r="Q1618" s="135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 s="12"/>
      <c r="AJ1618" s="12"/>
      <c r="AK1618" s="12"/>
      <c r="AL1618" s="12"/>
      <c r="AM1618" s="12"/>
      <c r="AN1618" s="12"/>
      <c r="AO1618" s="12"/>
      <c r="AP1618" s="12"/>
      <c r="AQ1618" s="12"/>
      <c r="AR1618" s="12"/>
      <c r="AS1618" s="12"/>
      <c r="AT1618" s="12"/>
      <c r="AU1618" s="12"/>
      <c r="AV1618" s="12"/>
      <c r="AW1618" s="12"/>
      <c r="AX1618" s="12"/>
      <c r="AY1618" s="12"/>
      <c r="AZ1618" s="12"/>
      <c r="BA1618" s="12"/>
    </row>
    <row r="1619" spans="12:53" x14ac:dyDescent="0.25">
      <c r="L1619" s="135"/>
      <c r="M1619" s="135"/>
      <c r="N1619" s="135"/>
      <c r="O1619" s="135"/>
      <c r="P1619" s="135"/>
      <c r="Q1619" s="135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 s="12"/>
      <c r="AJ1619" s="12"/>
      <c r="AK1619" s="12"/>
      <c r="AL1619" s="12"/>
      <c r="AM1619" s="12"/>
      <c r="AN1619" s="12"/>
      <c r="AO1619" s="12"/>
      <c r="AP1619" s="12"/>
      <c r="AQ1619" s="12"/>
      <c r="AR1619" s="12"/>
      <c r="AS1619" s="12"/>
      <c r="AT1619" s="12"/>
      <c r="AU1619" s="12"/>
      <c r="AV1619" s="12"/>
      <c r="AW1619" s="12"/>
      <c r="AX1619" s="12"/>
      <c r="AY1619" s="12"/>
      <c r="AZ1619" s="12"/>
      <c r="BA1619" s="12"/>
    </row>
    <row r="1620" spans="12:53" x14ac:dyDescent="0.25">
      <c r="L1620" s="135"/>
      <c r="M1620" s="135"/>
      <c r="N1620" s="135"/>
      <c r="O1620" s="135"/>
      <c r="P1620" s="135"/>
      <c r="Q1620" s="135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 s="12"/>
      <c r="AJ1620" s="12"/>
      <c r="AK1620" s="12"/>
      <c r="AL1620" s="12"/>
      <c r="AM1620" s="12"/>
      <c r="AN1620" s="12"/>
      <c r="AO1620" s="12"/>
      <c r="AP1620" s="12"/>
      <c r="AQ1620" s="12"/>
      <c r="AR1620" s="12"/>
      <c r="AS1620" s="12"/>
      <c r="AT1620" s="12"/>
      <c r="AU1620" s="12"/>
      <c r="AV1620" s="12"/>
      <c r="AW1620" s="12"/>
      <c r="AX1620" s="12"/>
      <c r="AY1620" s="12"/>
      <c r="AZ1620" s="12"/>
      <c r="BA1620" s="12"/>
    </row>
    <row r="1621" spans="12:53" x14ac:dyDescent="0.25">
      <c r="L1621" s="135"/>
      <c r="M1621" s="135"/>
      <c r="N1621" s="135"/>
      <c r="O1621" s="135"/>
      <c r="P1621" s="135"/>
      <c r="Q1621" s="135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 s="12"/>
      <c r="AJ1621" s="12"/>
      <c r="AK1621" s="12"/>
      <c r="AL1621" s="12"/>
      <c r="AM1621" s="12"/>
      <c r="AN1621" s="12"/>
      <c r="AO1621" s="12"/>
      <c r="AP1621" s="12"/>
      <c r="AQ1621" s="12"/>
      <c r="AR1621" s="12"/>
      <c r="AS1621" s="12"/>
      <c r="AT1621" s="12"/>
      <c r="AU1621" s="12"/>
      <c r="AV1621" s="12"/>
      <c r="AW1621" s="12"/>
      <c r="AX1621" s="12"/>
      <c r="AY1621" s="12"/>
      <c r="AZ1621" s="12"/>
      <c r="BA1621" s="12"/>
    </row>
    <row r="1622" spans="12:53" x14ac:dyDescent="0.25">
      <c r="L1622" s="135"/>
      <c r="M1622" s="135"/>
      <c r="N1622" s="135"/>
      <c r="O1622" s="135"/>
      <c r="P1622" s="135"/>
      <c r="Q1622" s="135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 s="12"/>
      <c r="AJ1622" s="12"/>
      <c r="AK1622" s="12"/>
      <c r="AL1622" s="12"/>
      <c r="AM1622" s="12"/>
      <c r="AN1622" s="12"/>
      <c r="AO1622" s="12"/>
      <c r="AP1622" s="12"/>
      <c r="AQ1622" s="12"/>
      <c r="AR1622" s="12"/>
      <c r="AS1622" s="12"/>
      <c r="AT1622" s="12"/>
      <c r="AU1622" s="12"/>
      <c r="AV1622" s="12"/>
      <c r="AW1622" s="12"/>
      <c r="AX1622" s="12"/>
      <c r="AY1622" s="12"/>
      <c r="AZ1622" s="12"/>
      <c r="BA1622" s="12"/>
    </row>
    <row r="1623" spans="12:53" x14ac:dyDescent="0.25">
      <c r="L1623" s="135"/>
      <c r="M1623" s="135"/>
      <c r="N1623" s="135"/>
      <c r="O1623" s="135"/>
      <c r="P1623" s="135"/>
      <c r="Q1623" s="135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 s="12"/>
      <c r="AJ1623" s="12"/>
      <c r="AK1623" s="12"/>
      <c r="AL1623" s="12"/>
      <c r="AM1623" s="12"/>
      <c r="AN1623" s="12"/>
      <c r="AO1623" s="12"/>
      <c r="AP1623" s="12"/>
      <c r="AQ1623" s="12"/>
      <c r="AR1623" s="12"/>
      <c r="AS1623" s="12"/>
      <c r="AT1623" s="12"/>
      <c r="AU1623" s="12"/>
      <c r="AV1623" s="12"/>
      <c r="AW1623" s="12"/>
      <c r="AX1623" s="12"/>
      <c r="AY1623" s="12"/>
      <c r="AZ1623" s="12"/>
      <c r="BA1623" s="12"/>
    </row>
    <row r="1624" spans="12:53" x14ac:dyDescent="0.25">
      <c r="L1624" s="135"/>
      <c r="M1624" s="135"/>
      <c r="N1624" s="135"/>
      <c r="O1624" s="135"/>
      <c r="P1624" s="135"/>
      <c r="Q1624" s="135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 s="12"/>
      <c r="AJ1624" s="12"/>
      <c r="AK1624" s="12"/>
      <c r="AL1624" s="12"/>
      <c r="AM1624" s="12"/>
      <c r="AN1624" s="12"/>
      <c r="AO1624" s="12"/>
      <c r="AP1624" s="12"/>
      <c r="AQ1624" s="12"/>
      <c r="AR1624" s="12"/>
      <c r="AS1624" s="12"/>
      <c r="AT1624" s="12"/>
      <c r="AU1624" s="12"/>
      <c r="AV1624" s="12"/>
      <c r="AW1624" s="12"/>
      <c r="AX1624" s="12"/>
      <c r="AY1624" s="12"/>
      <c r="AZ1624" s="12"/>
      <c r="BA1624" s="12"/>
    </row>
    <row r="1625" spans="12:53" x14ac:dyDescent="0.25">
      <c r="L1625" s="135"/>
      <c r="M1625" s="135"/>
      <c r="N1625" s="135"/>
      <c r="O1625" s="135"/>
      <c r="P1625" s="135"/>
      <c r="Q1625" s="135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 s="12"/>
      <c r="AJ1625" s="12"/>
      <c r="AK1625" s="12"/>
      <c r="AL1625" s="12"/>
      <c r="AM1625" s="12"/>
      <c r="AN1625" s="12"/>
      <c r="AO1625" s="12"/>
      <c r="AP1625" s="12"/>
      <c r="AQ1625" s="12"/>
      <c r="AR1625" s="12"/>
      <c r="AS1625" s="12"/>
      <c r="AT1625" s="12"/>
      <c r="AU1625" s="12"/>
      <c r="AV1625" s="12"/>
      <c r="AW1625" s="12"/>
      <c r="AX1625" s="12"/>
      <c r="AY1625" s="12"/>
      <c r="AZ1625" s="12"/>
      <c r="BA1625" s="12"/>
    </row>
    <row r="1626" spans="12:53" x14ac:dyDescent="0.25">
      <c r="L1626" s="135"/>
      <c r="M1626" s="135"/>
      <c r="N1626" s="135"/>
      <c r="O1626" s="135"/>
      <c r="P1626" s="135"/>
      <c r="Q1626" s="135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 s="12"/>
      <c r="AJ1626" s="12"/>
      <c r="AK1626" s="12"/>
      <c r="AL1626" s="12"/>
      <c r="AM1626" s="12"/>
      <c r="AN1626" s="12"/>
      <c r="AO1626" s="12"/>
      <c r="AP1626" s="12"/>
      <c r="AQ1626" s="12"/>
      <c r="AR1626" s="12"/>
      <c r="AS1626" s="12"/>
      <c r="AT1626" s="12"/>
      <c r="AU1626" s="12"/>
      <c r="AV1626" s="12"/>
      <c r="AW1626" s="12"/>
      <c r="AX1626" s="12"/>
      <c r="AY1626" s="12"/>
      <c r="AZ1626" s="12"/>
      <c r="BA1626" s="12"/>
    </row>
    <row r="1627" spans="12:53" x14ac:dyDescent="0.25">
      <c r="L1627" s="135"/>
      <c r="M1627" s="135"/>
      <c r="N1627" s="135"/>
      <c r="O1627" s="135"/>
      <c r="P1627" s="135"/>
      <c r="Q1627" s="135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 s="12"/>
      <c r="AJ1627" s="12"/>
      <c r="AK1627" s="12"/>
      <c r="AL1627" s="12"/>
      <c r="AM1627" s="12"/>
      <c r="AN1627" s="12"/>
      <c r="AO1627" s="12"/>
      <c r="AP1627" s="12"/>
      <c r="AQ1627" s="12"/>
      <c r="AR1627" s="12"/>
      <c r="AS1627" s="12"/>
      <c r="AT1627" s="12"/>
      <c r="AU1627" s="12"/>
      <c r="AV1627" s="12"/>
      <c r="AW1627" s="12"/>
      <c r="AX1627" s="12"/>
      <c r="AY1627" s="12"/>
      <c r="AZ1627" s="12"/>
      <c r="BA1627" s="12"/>
    </row>
    <row r="1628" spans="12:53" x14ac:dyDescent="0.25">
      <c r="L1628" s="135"/>
      <c r="M1628" s="135"/>
      <c r="N1628" s="135"/>
      <c r="O1628" s="135"/>
      <c r="P1628" s="135"/>
      <c r="Q1628" s="135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 s="12"/>
      <c r="AJ1628" s="12"/>
      <c r="AK1628" s="12"/>
      <c r="AL1628" s="12"/>
      <c r="AM1628" s="12"/>
      <c r="AN1628" s="12"/>
      <c r="AO1628" s="12"/>
      <c r="AP1628" s="12"/>
      <c r="AQ1628" s="12"/>
      <c r="AR1628" s="12"/>
      <c r="AS1628" s="12"/>
      <c r="AT1628" s="12"/>
      <c r="AU1628" s="12"/>
      <c r="AV1628" s="12"/>
      <c r="AW1628" s="12"/>
      <c r="AX1628" s="12"/>
      <c r="AY1628" s="12"/>
      <c r="AZ1628" s="12"/>
      <c r="BA1628" s="12"/>
    </row>
    <row r="1629" spans="12:53" x14ac:dyDescent="0.25">
      <c r="L1629" s="135"/>
      <c r="M1629" s="135"/>
      <c r="N1629" s="135"/>
      <c r="O1629" s="135"/>
      <c r="P1629" s="135"/>
      <c r="Q1629" s="135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 s="12"/>
      <c r="AJ1629" s="12"/>
      <c r="AK1629" s="12"/>
      <c r="AL1629" s="12"/>
      <c r="AM1629" s="12"/>
      <c r="AN1629" s="12"/>
      <c r="AO1629" s="12"/>
      <c r="AP1629" s="12"/>
      <c r="AQ1629" s="12"/>
      <c r="AR1629" s="12"/>
      <c r="AS1629" s="12"/>
      <c r="AT1629" s="12"/>
      <c r="AU1629" s="12"/>
      <c r="AV1629" s="12"/>
      <c r="AW1629" s="12"/>
      <c r="AX1629" s="12"/>
      <c r="AY1629" s="12"/>
      <c r="AZ1629" s="12"/>
      <c r="BA1629" s="12"/>
    </row>
    <row r="1630" spans="12:53" x14ac:dyDescent="0.25">
      <c r="L1630" s="135"/>
      <c r="M1630" s="135"/>
      <c r="N1630" s="135"/>
      <c r="O1630" s="135"/>
      <c r="P1630" s="135"/>
      <c r="Q1630" s="135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 s="12"/>
      <c r="AJ1630" s="12"/>
      <c r="AK1630" s="12"/>
      <c r="AL1630" s="12"/>
      <c r="AM1630" s="12"/>
      <c r="AN1630" s="12"/>
      <c r="AO1630" s="12"/>
      <c r="AP1630" s="12"/>
      <c r="AQ1630" s="12"/>
      <c r="AR1630" s="12"/>
      <c r="AS1630" s="12"/>
      <c r="AT1630" s="12"/>
      <c r="AU1630" s="12"/>
      <c r="AV1630" s="12"/>
      <c r="AW1630" s="12"/>
      <c r="AX1630" s="12"/>
      <c r="AY1630" s="12"/>
      <c r="AZ1630" s="12"/>
      <c r="BA1630" s="12"/>
    </row>
    <row r="1631" spans="12:53" x14ac:dyDescent="0.25">
      <c r="L1631" s="135"/>
      <c r="M1631" s="135"/>
      <c r="N1631" s="135"/>
      <c r="O1631" s="135"/>
      <c r="P1631" s="135"/>
      <c r="Q1631" s="135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 s="12"/>
      <c r="AJ1631" s="12"/>
      <c r="AK1631" s="12"/>
      <c r="AL1631" s="12"/>
      <c r="AM1631" s="12"/>
      <c r="AN1631" s="12"/>
      <c r="AO1631" s="12"/>
      <c r="AP1631" s="12"/>
      <c r="AQ1631" s="12"/>
      <c r="AR1631" s="12"/>
      <c r="AS1631" s="12"/>
      <c r="AT1631" s="12"/>
      <c r="AU1631" s="12"/>
      <c r="AV1631" s="12"/>
      <c r="AW1631" s="12"/>
      <c r="AX1631" s="12"/>
      <c r="AY1631" s="12"/>
      <c r="AZ1631" s="12"/>
      <c r="BA1631" s="12"/>
    </row>
    <row r="1632" spans="12:53" x14ac:dyDescent="0.25">
      <c r="L1632" s="135"/>
      <c r="M1632" s="135"/>
      <c r="N1632" s="135"/>
      <c r="O1632" s="135"/>
      <c r="P1632" s="135"/>
      <c r="Q1632" s="135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 s="12"/>
      <c r="AJ1632" s="12"/>
      <c r="AK1632" s="12"/>
      <c r="AL1632" s="12"/>
      <c r="AM1632" s="12"/>
      <c r="AN1632" s="12"/>
      <c r="AO1632" s="12"/>
      <c r="AP1632" s="12"/>
      <c r="AQ1632" s="12"/>
      <c r="AR1632" s="12"/>
      <c r="AS1632" s="12"/>
      <c r="AT1632" s="12"/>
      <c r="AU1632" s="12"/>
      <c r="AV1632" s="12"/>
      <c r="AW1632" s="12"/>
      <c r="AX1632" s="12"/>
      <c r="AY1632" s="12"/>
      <c r="AZ1632" s="12"/>
      <c r="BA1632" s="12"/>
    </row>
    <row r="1633" spans="12:53" x14ac:dyDescent="0.25">
      <c r="L1633" s="135"/>
      <c r="M1633" s="135"/>
      <c r="N1633" s="135"/>
      <c r="O1633" s="135"/>
      <c r="P1633" s="135"/>
      <c r="Q1633" s="135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 s="12"/>
      <c r="AJ1633" s="12"/>
      <c r="AK1633" s="12"/>
      <c r="AL1633" s="12"/>
      <c r="AM1633" s="12"/>
      <c r="AN1633" s="12"/>
      <c r="AO1633" s="12"/>
      <c r="AP1633" s="12"/>
      <c r="AQ1633" s="12"/>
      <c r="AR1633" s="12"/>
      <c r="AS1633" s="12"/>
      <c r="AT1633" s="12"/>
      <c r="AU1633" s="12"/>
      <c r="AV1633" s="12"/>
      <c r="AW1633" s="12"/>
      <c r="AX1633" s="12"/>
      <c r="AY1633" s="12"/>
      <c r="AZ1633" s="12"/>
      <c r="BA1633" s="12"/>
    </row>
    <row r="1634" spans="12:53" x14ac:dyDescent="0.25">
      <c r="L1634" s="135"/>
      <c r="M1634" s="135"/>
      <c r="N1634" s="135"/>
      <c r="O1634" s="135"/>
      <c r="P1634" s="135"/>
      <c r="Q1634" s="135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 s="12"/>
      <c r="AJ1634" s="12"/>
      <c r="AK1634" s="12"/>
      <c r="AL1634" s="12"/>
      <c r="AM1634" s="12"/>
      <c r="AN1634" s="12"/>
      <c r="AO1634" s="12"/>
      <c r="AP1634" s="12"/>
      <c r="AQ1634" s="12"/>
      <c r="AR1634" s="12"/>
      <c r="AS1634" s="12"/>
      <c r="AT1634" s="12"/>
      <c r="AU1634" s="12"/>
      <c r="AV1634" s="12"/>
      <c r="AW1634" s="12"/>
      <c r="AX1634" s="12"/>
      <c r="AY1634" s="12"/>
      <c r="AZ1634" s="12"/>
      <c r="BA1634" s="12"/>
    </row>
    <row r="1635" spans="12:53" x14ac:dyDescent="0.25">
      <c r="L1635" s="135"/>
      <c r="M1635" s="135"/>
      <c r="N1635" s="135"/>
      <c r="O1635" s="135"/>
      <c r="P1635" s="135"/>
      <c r="Q1635" s="135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 s="12"/>
      <c r="AJ1635" s="12"/>
      <c r="AK1635" s="12"/>
      <c r="AL1635" s="12"/>
      <c r="AM1635" s="12"/>
      <c r="AN1635" s="12"/>
      <c r="AO1635" s="12"/>
      <c r="AP1635" s="12"/>
      <c r="AQ1635" s="12"/>
      <c r="AR1635" s="12"/>
      <c r="AS1635" s="12"/>
      <c r="AT1635" s="12"/>
      <c r="AU1635" s="12"/>
      <c r="AV1635" s="12"/>
      <c r="AW1635" s="12"/>
      <c r="AX1635" s="12"/>
      <c r="AY1635" s="12"/>
      <c r="AZ1635" s="12"/>
      <c r="BA1635" s="12"/>
    </row>
    <row r="1636" spans="12:53" x14ac:dyDescent="0.25">
      <c r="L1636" s="135"/>
      <c r="M1636" s="135"/>
      <c r="N1636" s="135"/>
      <c r="O1636" s="135"/>
      <c r="P1636" s="135"/>
      <c r="Q1636" s="135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 s="12"/>
      <c r="AJ1636" s="12"/>
      <c r="AK1636" s="12"/>
      <c r="AL1636" s="12"/>
      <c r="AM1636" s="12"/>
      <c r="AN1636" s="12"/>
      <c r="AO1636" s="12"/>
      <c r="AP1636" s="12"/>
      <c r="AQ1636" s="12"/>
      <c r="AR1636" s="12"/>
      <c r="AS1636" s="12"/>
      <c r="AT1636" s="12"/>
      <c r="AU1636" s="12"/>
      <c r="AV1636" s="12"/>
      <c r="AW1636" s="12"/>
      <c r="AX1636" s="12"/>
      <c r="AY1636" s="12"/>
      <c r="AZ1636" s="12"/>
      <c r="BA1636" s="12"/>
    </row>
    <row r="1637" spans="12:53" x14ac:dyDescent="0.25">
      <c r="L1637" s="135"/>
      <c r="M1637" s="135"/>
      <c r="N1637" s="135"/>
      <c r="O1637" s="135"/>
      <c r="P1637" s="135"/>
      <c r="Q1637" s="135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 s="12"/>
      <c r="AJ1637" s="12"/>
      <c r="AK1637" s="12"/>
      <c r="AL1637" s="12"/>
      <c r="AM1637" s="12"/>
      <c r="AN1637" s="12"/>
      <c r="AO1637" s="12"/>
      <c r="AP1637" s="12"/>
      <c r="AQ1637" s="12"/>
      <c r="AR1637" s="12"/>
      <c r="AS1637" s="12"/>
      <c r="AT1637" s="12"/>
      <c r="AU1637" s="12"/>
      <c r="AV1637" s="12"/>
      <c r="AW1637" s="12"/>
      <c r="AX1637" s="12"/>
      <c r="AY1637" s="12"/>
      <c r="AZ1637" s="12"/>
      <c r="BA1637" s="12"/>
    </row>
    <row r="1638" spans="12:53" x14ac:dyDescent="0.25">
      <c r="L1638" s="135"/>
      <c r="M1638" s="135"/>
      <c r="N1638" s="135"/>
      <c r="O1638" s="135"/>
      <c r="P1638" s="135"/>
      <c r="Q1638" s="135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 s="12"/>
      <c r="AJ1638" s="12"/>
      <c r="AK1638" s="12"/>
      <c r="AL1638" s="12"/>
      <c r="AM1638" s="12"/>
      <c r="AN1638" s="12"/>
      <c r="AO1638" s="12"/>
      <c r="AP1638" s="12"/>
      <c r="AQ1638" s="12"/>
      <c r="AR1638" s="12"/>
      <c r="AS1638" s="12"/>
      <c r="AT1638" s="12"/>
      <c r="AU1638" s="12"/>
      <c r="AV1638" s="12"/>
      <c r="AW1638" s="12"/>
      <c r="AX1638" s="12"/>
      <c r="AY1638" s="12"/>
      <c r="AZ1638" s="12"/>
      <c r="BA1638" s="12"/>
    </row>
    <row r="1639" spans="12:53" x14ac:dyDescent="0.25">
      <c r="L1639" s="135"/>
      <c r="M1639" s="135"/>
      <c r="N1639" s="135"/>
      <c r="O1639" s="135"/>
      <c r="P1639" s="135"/>
      <c r="Q1639" s="135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 s="12"/>
      <c r="AJ1639" s="12"/>
      <c r="AK1639" s="12"/>
      <c r="AL1639" s="12"/>
      <c r="AM1639" s="12"/>
      <c r="AN1639" s="12"/>
      <c r="AO1639" s="12"/>
      <c r="AP1639" s="12"/>
      <c r="AQ1639" s="12"/>
      <c r="AR1639" s="12"/>
      <c r="AS1639" s="12"/>
      <c r="AT1639" s="12"/>
      <c r="AU1639" s="12"/>
      <c r="AV1639" s="12"/>
      <c r="AW1639" s="12"/>
      <c r="AX1639" s="12"/>
      <c r="AY1639" s="12"/>
      <c r="AZ1639" s="12"/>
      <c r="BA1639" s="12"/>
    </row>
    <row r="1640" spans="12:53" x14ac:dyDescent="0.25">
      <c r="L1640" s="135"/>
      <c r="M1640" s="135"/>
      <c r="N1640" s="135"/>
      <c r="O1640" s="135"/>
      <c r="P1640" s="135"/>
      <c r="Q1640" s="135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 s="12"/>
      <c r="AJ1640" s="12"/>
      <c r="AK1640" s="12"/>
      <c r="AL1640" s="12"/>
      <c r="AM1640" s="12"/>
      <c r="AN1640" s="12"/>
      <c r="AO1640" s="12"/>
      <c r="AP1640" s="12"/>
      <c r="AQ1640" s="12"/>
      <c r="AR1640" s="12"/>
      <c r="AS1640" s="12"/>
      <c r="AT1640" s="12"/>
      <c r="AU1640" s="12"/>
      <c r="AV1640" s="12"/>
      <c r="AW1640" s="12"/>
      <c r="AX1640" s="12"/>
      <c r="AY1640" s="12"/>
      <c r="AZ1640" s="12"/>
      <c r="BA1640" s="12"/>
    </row>
    <row r="1641" spans="12:53" x14ac:dyDescent="0.25">
      <c r="L1641" s="135"/>
      <c r="M1641" s="135"/>
      <c r="N1641" s="135"/>
      <c r="O1641" s="135"/>
      <c r="P1641" s="135"/>
      <c r="Q1641" s="135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 s="12"/>
      <c r="AJ1641" s="12"/>
      <c r="AK1641" s="12"/>
      <c r="AL1641" s="12"/>
      <c r="AM1641" s="12"/>
      <c r="AN1641" s="12"/>
      <c r="AO1641" s="12"/>
      <c r="AP1641" s="12"/>
      <c r="AQ1641" s="12"/>
      <c r="AR1641" s="12"/>
      <c r="AS1641" s="12"/>
      <c r="AT1641" s="12"/>
      <c r="AU1641" s="12"/>
      <c r="AV1641" s="12"/>
      <c r="AW1641" s="12"/>
      <c r="AX1641" s="12"/>
      <c r="AY1641" s="12"/>
      <c r="AZ1641" s="12"/>
      <c r="BA1641" s="12"/>
    </row>
    <row r="1642" spans="12:53" x14ac:dyDescent="0.25">
      <c r="L1642" s="135"/>
      <c r="M1642" s="135"/>
      <c r="N1642" s="135"/>
      <c r="O1642" s="135"/>
      <c r="P1642" s="135"/>
      <c r="Q1642" s="135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 s="12"/>
      <c r="AJ1642" s="12"/>
      <c r="AK1642" s="12"/>
      <c r="AL1642" s="12"/>
      <c r="AM1642" s="12"/>
      <c r="AN1642" s="12"/>
      <c r="AO1642" s="12"/>
      <c r="AP1642" s="12"/>
      <c r="AQ1642" s="12"/>
      <c r="AR1642" s="12"/>
      <c r="AS1642" s="12"/>
      <c r="AT1642" s="12"/>
      <c r="AU1642" s="12"/>
      <c r="AV1642" s="12"/>
      <c r="AW1642" s="12"/>
      <c r="AX1642" s="12"/>
      <c r="AY1642" s="12"/>
      <c r="AZ1642" s="12"/>
      <c r="BA1642" s="12"/>
    </row>
    <row r="1643" spans="12:53" x14ac:dyDescent="0.25">
      <c r="L1643" s="135"/>
      <c r="M1643" s="135"/>
      <c r="N1643" s="135"/>
      <c r="O1643" s="135"/>
      <c r="P1643" s="135"/>
      <c r="Q1643" s="135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 s="12"/>
      <c r="AJ1643" s="12"/>
      <c r="AK1643" s="12"/>
      <c r="AL1643" s="12"/>
      <c r="AM1643" s="12"/>
      <c r="AN1643" s="12"/>
      <c r="AO1643" s="12"/>
      <c r="AP1643" s="12"/>
      <c r="AQ1643" s="12"/>
      <c r="AR1643" s="12"/>
      <c r="AS1643" s="12"/>
      <c r="AT1643" s="12"/>
      <c r="AU1643" s="12"/>
      <c r="AV1643" s="12"/>
      <c r="AW1643" s="12"/>
      <c r="AX1643" s="12"/>
      <c r="AY1643" s="12"/>
      <c r="AZ1643" s="12"/>
      <c r="BA1643" s="12"/>
    </row>
    <row r="1644" spans="12:53" x14ac:dyDescent="0.25">
      <c r="L1644" s="135"/>
      <c r="M1644" s="135"/>
      <c r="N1644" s="135"/>
      <c r="O1644" s="135"/>
      <c r="P1644" s="135"/>
      <c r="Q1644" s="135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 s="12"/>
      <c r="AJ1644" s="12"/>
      <c r="AK1644" s="12"/>
      <c r="AL1644" s="12"/>
      <c r="AM1644" s="12"/>
      <c r="AN1644" s="12"/>
      <c r="AO1644" s="12"/>
      <c r="AP1644" s="12"/>
      <c r="AQ1644" s="12"/>
      <c r="AR1644" s="12"/>
      <c r="AS1644" s="12"/>
      <c r="AT1644" s="12"/>
      <c r="AU1644" s="12"/>
      <c r="AV1644" s="12"/>
      <c r="AW1644" s="12"/>
      <c r="AX1644" s="12"/>
      <c r="AY1644" s="12"/>
      <c r="AZ1644" s="12"/>
      <c r="BA1644" s="12"/>
    </row>
    <row r="1645" spans="12:53" x14ac:dyDescent="0.25">
      <c r="L1645" s="135"/>
      <c r="M1645" s="135"/>
      <c r="N1645" s="135"/>
      <c r="O1645" s="135"/>
      <c r="P1645" s="135"/>
      <c r="Q1645" s="135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 s="12"/>
      <c r="AJ1645" s="12"/>
      <c r="AK1645" s="12"/>
      <c r="AL1645" s="12"/>
      <c r="AM1645" s="12"/>
      <c r="AN1645" s="12"/>
      <c r="AO1645" s="12"/>
      <c r="AP1645" s="12"/>
      <c r="AQ1645" s="12"/>
      <c r="AR1645" s="12"/>
      <c r="AS1645" s="12"/>
      <c r="AT1645" s="12"/>
      <c r="AU1645" s="12"/>
      <c r="AV1645" s="12"/>
      <c r="AW1645" s="12"/>
      <c r="AX1645" s="12"/>
      <c r="AY1645" s="12"/>
      <c r="AZ1645" s="12"/>
      <c r="BA1645" s="12"/>
    </row>
    <row r="1646" spans="12:53" x14ac:dyDescent="0.25">
      <c r="L1646" s="135"/>
      <c r="M1646" s="135"/>
      <c r="N1646" s="135"/>
      <c r="O1646" s="135"/>
      <c r="P1646" s="135"/>
      <c r="Q1646" s="135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 s="12"/>
      <c r="AJ1646" s="12"/>
      <c r="AK1646" s="12"/>
      <c r="AL1646" s="12"/>
      <c r="AM1646" s="12"/>
      <c r="AN1646" s="12"/>
      <c r="AO1646" s="12"/>
      <c r="AP1646" s="12"/>
      <c r="AQ1646" s="12"/>
      <c r="AR1646" s="12"/>
      <c r="AS1646" s="12"/>
      <c r="AT1646" s="12"/>
      <c r="AU1646" s="12"/>
      <c r="AV1646" s="12"/>
      <c r="AW1646" s="12"/>
      <c r="AX1646" s="12"/>
      <c r="AY1646" s="12"/>
      <c r="AZ1646" s="12"/>
      <c r="BA1646" s="12"/>
    </row>
    <row r="1647" spans="12:53" x14ac:dyDescent="0.25">
      <c r="L1647" s="135"/>
      <c r="M1647" s="135"/>
      <c r="N1647" s="135"/>
      <c r="O1647" s="135"/>
      <c r="P1647" s="135"/>
      <c r="Q1647" s="135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 s="12"/>
      <c r="AJ1647" s="12"/>
      <c r="AK1647" s="12"/>
      <c r="AL1647" s="12"/>
      <c r="AM1647" s="12"/>
      <c r="AN1647" s="12"/>
      <c r="AO1647" s="12"/>
      <c r="AP1647" s="12"/>
      <c r="AQ1647" s="12"/>
      <c r="AR1647" s="12"/>
      <c r="AS1647" s="12"/>
      <c r="AT1647" s="12"/>
      <c r="AU1647" s="12"/>
      <c r="AV1647" s="12"/>
      <c r="AW1647" s="12"/>
      <c r="AX1647" s="12"/>
      <c r="AY1647" s="12"/>
      <c r="AZ1647" s="12"/>
      <c r="BA1647" s="12"/>
    </row>
    <row r="1648" spans="12:53" x14ac:dyDescent="0.25">
      <c r="L1648" s="135"/>
      <c r="M1648" s="135"/>
      <c r="N1648" s="135"/>
      <c r="O1648" s="135"/>
      <c r="P1648" s="135"/>
      <c r="Q1648" s="135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 s="12"/>
      <c r="AJ1648" s="12"/>
      <c r="AK1648" s="12"/>
      <c r="AL1648" s="12"/>
      <c r="AM1648" s="12"/>
      <c r="AN1648" s="12"/>
      <c r="AO1648" s="12"/>
      <c r="AP1648" s="12"/>
      <c r="AQ1648" s="12"/>
      <c r="AR1648" s="12"/>
      <c r="AS1648" s="12"/>
      <c r="AT1648" s="12"/>
      <c r="AU1648" s="12"/>
      <c r="AV1648" s="12"/>
      <c r="AW1648" s="12"/>
      <c r="AX1648" s="12"/>
      <c r="AY1648" s="12"/>
      <c r="AZ1648" s="12"/>
      <c r="BA1648" s="12"/>
    </row>
    <row r="1649" spans="12:53" x14ac:dyDescent="0.25">
      <c r="L1649" s="135"/>
      <c r="M1649" s="135"/>
      <c r="N1649" s="135"/>
      <c r="O1649" s="135"/>
      <c r="P1649" s="135"/>
      <c r="Q1649" s="135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 s="12"/>
      <c r="AJ1649" s="12"/>
      <c r="AK1649" s="12"/>
      <c r="AL1649" s="12"/>
      <c r="AM1649" s="12"/>
      <c r="AN1649" s="12"/>
      <c r="AO1649" s="12"/>
      <c r="AP1649" s="12"/>
      <c r="AQ1649" s="12"/>
      <c r="AR1649" s="12"/>
      <c r="AS1649" s="12"/>
      <c r="AT1649" s="12"/>
      <c r="AU1649" s="12"/>
      <c r="AV1649" s="12"/>
      <c r="AW1649" s="12"/>
      <c r="AX1649" s="12"/>
      <c r="AY1649" s="12"/>
      <c r="AZ1649" s="12"/>
      <c r="BA1649" s="12"/>
    </row>
    <row r="1650" spans="12:53" x14ac:dyDescent="0.25">
      <c r="L1650" s="135"/>
      <c r="M1650" s="135"/>
      <c r="N1650" s="135"/>
      <c r="O1650" s="135"/>
      <c r="P1650" s="135"/>
      <c r="Q1650" s="135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 s="12"/>
      <c r="AJ1650" s="12"/>
      <c r="AK1650" s="12"/>
      <c r="AL1650" s="12"/>
      <c r="AM1650" s="12"/>
      <c r="AN1650" s="12"/>
      <c r="AO1650" s="12"/>
      <c r="AP1650" s="12"/>
      <c r="AQ1650" s="12"/>
      <c r="AR1650" s="12"/>
      <c r="AS1650" s="12"/>
      <c r="AT1650" s="12"/>
      <c r="AU1650" s="12"/>
      <c r="AV1650" s="12"/>
      <c r="AW1650" s="12"/>
      <c r="AX1650" s="12"/>
      <c r="AY1650" s="12"/>
      <c r="AZ1650" s="12"/>
      <c r="BA1650" s="12"/>
    </row>
    <row r="1651" spans="12:53" x14ac:dyDescent="0.25">
      <c r="L1651" s="135"/>
      <c r="M1651" s="135"/>
      <c r="N1651" s="135"/>
      <c r="O1651" s="135"/>
      <c r="P1651" s="135"/>
      <c r="Q1651" s="135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 s="12"/>
      <c r="AJ1651" s="12"/>
      <c r="AK1651" s="12"/>
      <c r="AL1651" s="12"/>
      <c r="AM1651" s="12"/>
      <c r="AN1651" s="12"/>
      <c r="AO1651" s="12"/>
      <c r="AP1651" s="12"/>
      <c r="AQ1651" s="12"/>
      <c r="AR1651" s="12"/>
      <c r="AS1651" s="12"/>
      <c r="AT1651" s="12"/>
      <c r="AU1651" s="12"/>
      <c r="AV1651" s="12"/>
      <c r="AW1651" s="12"/>
      <c r="AX1651" s="12"/>
      <c r="AY1651" s="12"/>
      <c r="AZ1651" s="12"/>
      <c r="BA1651" s="12"/>
    </row>
    <row r="1652" spans="12:53" x14ac:dyDescent="0.25">
      <c r="L1652" s="135"/>
      <c r="M1652" s="135"/>
      <c r="N1652" s="135"/>
      <c r="O1652" s="135"/>
      <c r="P1652" s="135"/>
      <c r="Q1652" s="135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 s="12"/>
      <c r="AJ1652" s="12"/>
      <c r="AK1652" s="12"/>
      <c r="AL1652" s="12"/>
      <c r="AM1652" s="12"/>
      <c r="AN1652" s="12"/>
      <c r="AO1652" s="12"/>
      <c r="AP1652" s="12"/>
      <c r="AQ1652" s="12"/>
      <c r="AR1652" s="12"/>
      <c r="AS1652" s="12"/>
      <c r="AT1652" s="12"/>
      <c r="AU1652" s="12"/>
      <c r="AV1652" s="12"/>
      <c r="AW1652" s="12"/>
      <c r="AX1652" s="12"/>
      <c r="AY1652" s="12"/>
      <c r="AZ1652" s="12"/>
      <c r="BA1652" s="12"/>
    </row>
    <row r="1653" spans="12:53" x14ac:dyDescent="0.25">
      <c r="L1653" s="135"/>
      <c r="M1653" s="135"/>
      <c r="N1653" s="135"/>
      <c r="O1653" s="135"/>
      <c r="P1653" s="135"/>
      <c r="Q1653" s="135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 s="12"/>
      <c r="AJ1653" s="12"/>
      <c r="AK1653" s="12"/>
      <c r="AL1653" s="12"/>
      <c r="AM1653" s="12"/>
      <c r="AN1653" s="12"/>
      <c r="AO1653" s="12"/>
      <c r="AP1653" s="12"/>
      <c r="AQ1653" s="12"/>
      <c r="AR1653" s="12"/>
      <c r="AS1653" s="12"/>
      <c r="AT1653" s="12"/>
      <c r="AU1653" s="12"/>
      <c r="AV1653" s="12"/>
      <c r="AW1653" s="12"/>
      <c r="AX1653" s="12"/>
      <c r="AY1653" s="12"/>
      <c r="AZ1653" s="12"/>
      <c r="BA1653" s="12"/>
    </row>
    <row r="1654" spans="12:53" x14ac:dyDescent="0.25">
      <c r="L1654" s="135"/>
      <c r="M1654" s="135"/>
      <c r="N1654" s="135"/>
      <c r="O1654" s="135"/>
      <c r="P1654" s="135"/>
      <c r="Q1654" s="135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 s="12"/>
      <c r="AJ1654" s="12"/>
      <c r="AK1654" s="12"/>
      <c r="AL1654" s="12"/>
      <c r="AM1654" s="12"/>
      <c r="AN1654" s="12"/>
      <c r="AO1654" s="12"/>
      <c r="AP1654" s="12"/>
      <c r="AQ1654" s="12"/>
      <c r="AR1654" s="12"/>
      <c r="AS1654" s="12"/>
      <c r="AT1654" s="12"/>
      <c r="AU1654" s="12"/>
      <c r="AV1654" s="12"/>
      <c r="AW1654" s="12"/>
      <c r="AX1654" s="12"/>
      <c r="AY1654" s="12"/>
      <c r="AZ1654" s="12"/>
      <c r="BA1654" s="12"/>
    </row>
    <row r="1655" spans="12:53" x14ac:dyDescent="0.25">
      <c r="L1655" s="135"/>
      <c r="M1655" s="135"/>
      <c r="N1655" s="135"/>
      <c r="O1655" s="135"/>
      <c r="P1655" s="135"/>
      <c r="Q1655" s="135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 s="12"/>
      <c r="AJ1655" s="12"/>
      <c r="AK1655" s="12"/>
      <c r="AL1655" s="12"/>
      <c r="AM1655" s="12"/>
      <c r="AN1655" s="12"/>
      <c r="AO1655" s="12"/>
      <c r="AP1655" s="12"/>
      <c r="AQ1655" s="12"/>
      <c r="AR1655" s="12"/>
      <c r="AS1655" s="12"/>
      <c r="AT1655" s="12"/>
      <c r="AU1655" s="12"/>
      <c r="AV1655" s="12"/>
      <c r="AW1655" s="12"/>
      <c r="AX1655" s="12"/>
      <c r="AY1655" s="12"/>
      <c r="AZ1655" s="12"/>
      <c r="BA1655" s="12"/>
    </row>
    <row r="1656" spans="12:53" x14ac:dyDescent="0.25">
      <c r="L1656" s="135"/>
      <c r="M1656" s="135"/>
      <c r="N1656" s="135"/>
      <c r="O1656" s="135"/>
      <c r="P1656" s="135"/>
      <c r="Q1656" s="135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 s="12"/>
      <c r="AJ1656" s="12"/>
      <c r="AK1656" s="12"/>
      <c r="AL1656" s="12"/>
      <c r="AM1656" s="12"/>
      <c r="AN1656" s="12"/>
      <c r="AO1656" s="12"/>
      <c r="AP1656" s="12"/>
      <c r="AQ1656" s="12"/>
      <c r="AR1656" s="12"/>
      <c r="AS1656" s="12"/>
      <c r="AT1656" s="12"/>
      <c r="AU1656" s="12"/>
      <c r="AV1656" s="12"/>
      <c r="AW1656" s="12"/>
      <c r="AX1656" s="12"/>
      <c r="AY1656" s="12"/>
      <c r="AZ1656" s="12"/>
      <c r="BA1656" s="12"/>
    </row>
    <row r="1657" spans="12:53" x14ac:dyDescent="0.25">
      <c r="L1657" s="135"/>
      <c r="M1657" s="135"/>
      <c r="N1657" s="135"/>
      <c r="O1657" s="135"/>
      <c r="P1657" s="135"/>
      <c r="Q1657" s="135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 s="12"/>
      <c r="AJ1657" s="12"/>
      <c r="AK1657" s="12"/>
      <c r="AL1657" s="12"/>
      <c r="AM1657" s="12"/>
      <c r="AN1657" s="12"/>
      <c r="AO1657" s="12"/>
      <c r="AP1657" s="12"/>
      <c r="AQ1657" s="12"/>
      <c r="AR1657" s="12"/>
      <c r="AS1657" s="12"/>
      <c r="AT1657" s="12"/>
      <c r="AU1657" s="12"/>
      <c r="AV1657" s="12"/>
      <c r="AW1657" s="12"/>
      <c r="AX1657" s="12"/>
      <c r="AY1657" s="12"/>
      <c r="AZ1657" s="12"/>
      <c r="BA1657" s="12"/>
    </row>
    <row r="1658" spans="12:53" x14ac:dyDescent="0.25">
      <c r="L1658" s="135"/>
      <c r="M1658" s="135"/>
      <c r="N1658" s="135"/>
      <c r="O1658" s="135"/>
      <c r="P1658" s="135"/>
      <c r="Q1658" s="135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 s="12"/>
      <c r="AJ1658" s="12"/>
      <c r="AK1658" s="12"/>
      <c r="AL1658" s="12"/>
      <c r="AM1658" s="12"/>
      <c r="AN1658" s="12"/>
      <c r="AO1658" s="12"/>
      <c r="AP1658" s="12"/>
      <c r="AQ1658" s="12"/>
      <c r="AR1658" s="12"/>
      <c r="AS1658" s="12"/>
      <c r="AT1658" s="12"/>
      <c r="AU1658" s="12"/>
      <c r="AV1658" s="12"/>
      <c r="AW1658" s="12"/>
      <c r="AX1658" s="12"/>
      <c r="AY1658" s="12"/>
      <c r="AZ1658" s="12"/>
      <c r="BA1658" s="12"/>
    </row>
    <row r="1659" spans="12:53" x14ac:dyDescent="0.25">
      <c r="L1659" s="135"/>
      <c r="M1659" s="135"/>
      <c r="N1659" s="135"/>
      <c r="O1659" s="135"/>
      <c r="P1659" s="135"/>
      <c r="Q1659" s="135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 s="12"/>
      <c r="AJ1659" s="12"/>
      <c r="AK1659" s="12"/>
      <c r="AL1659" s="12"/>
      <c r="AM1659" s="12"/>
      <c r="AN1659" s="12"/>
      <c r="AO1659" s="12"/>
      <c r="AP1659" s="12"/>
      <c r="AQ1659" s="12"/>
      <c r="AR1659" s="12"/>
      <c r="AS1659" s="12"/>
      <c r="AT1659" s="12"/>
      <c r="AU1659" s="12"/>
      <c r="AV1659" s="12"/>
      <c r="AW1659" s="12"/>
      <c r="AX1659" s="12"/>
      <c r="AY1659" s="12"/>
      <c r="AZ1659" s="12"/>
      <c r="BA1659" s="12"/>
    </row>
    <row r="1660" spans="12:53" x14ac:dyDescent="0.25">
      <c r="L1660" s="135"/>
      <c r="M1660" s="135"/>
      <c r="N1660" s="135"/>
      <c r="O1660" s="135"/>
      <c r="P1660" s="135"/>
      <c r="Q1660" s="135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 s="12"/>
      <c r="AJ1660" s="12"/>
      <c r="AK1660" s="12"/>
      <c r="AL1660" s="12"/>
      <c r="AM1660" s="12"/>
      <c r="AN1660" s="12"/>
      <c r="AO1660" s="12"/>
      <c r="AP1660" s="12"/>
      <c r="AQ1660" s="12"/>
      <c r="AR1660" s="12"/>
      <c r="AS1660" s="12"/>
      <c r="AT1660" s="12"/>
      <c r="AU1660" s="12"/>
      <c r="AV1660" s="12"/>
      <c r="AW1660" s="12"/>
      <c r="AX1660" s="12"/>
      <c r="AY1660" s="12"/>
      <c r="AZ1660" s="12"/>
      <c r="BA1660" s="12"/>
    </row>
    <row r="1661" spans="12:53" x14ac:dyDescent="0.25">
      <c r="L1661" s="135"/>
      <c r="M1661" s="135"/>
      <c r="N1661" s="135"/>
      <c r="O1661" s="135"/>
      <c r="P1661" s="135"/>
      <c r="Q1661" s="135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 s="12"/>
      <c r="AJ1661" s="12"/>
      <c r="AK1661" s="12"/>
      <c r="AL1661" s="12"/>
      <c r="AM1661" s="12"/>
      <c r="AN1661" s="12"/>
      <c r="AO1661" s="12"/>
      <c r="AP1661" s="12"/>
      <c r="AQ1661" s="12"/>
      <c r="AR1661" s="12"/>
      <c r="AS1661" s="12"/>
      <c r="AT1661" s="12"/>
      <c r="AU1661" s="12"/>
      <c r="AV1661" s="12"/>
      <c r="AW1661" s="12"/>
      <c r="AX1661" s="12"/>
      <c r="AY1661" s="12"/>
      <c r="AZ1661" s="12"/>
      <c r="BA1661" s="12"/>
    </row>
    <row r="1662" spans="12:53" x14ac:dyDescent="0.25">
      <c r="L1662" s="135"/>
      <c r="M1662" s="135"/>
      <c r="N1662" s="135"/>
      <c r="O1662" s="135"/>
      <c r="P1662" s="135"/>
      <c r="Q1662" s="135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 s="12"/>
      <c r="AJ1662" s="12"/>
      <c r="AK1662" s="12"/>
      <c r="AL1662" s="12"/>
      <c r="AM1662" s="12"/>
      <c r="AN1662" s="12"/>
      <c r="AO1662" s="12"/>
      <c r="AP1662" s="12"/>
      <c r="AQ1662" s="12"/>
      <c r="AR1662" s="12"/>
      <c r="AS1662" s="12"/>
      <c r="AT1662" s="12"/>
      <c r="AU1662" s="12"/>
      <c r="AV1662" s="12"/>
      <c r="AW1662" s="12"/>
      <c r="AX1662" s="12"/>
      <c r="AY1662" s="12"/>
      <c r="AZ1662" s="12"/>
      <c r="BA1662" s="12"/>
    </row>
    <row r="1663" spans="12:53" x14ac:dyDescent="0.25">
      <c r="L1663" s="135"/>
      <c r="M1663" s="135"/>
      <c r="N1663" s="135"/>
      <c r="O1663" s="135"/>
      <c r="P1663" s="135"/>
      <c r="Q1663" s="135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 s="12"/>
      <c r="AJ1663" s="12"/>
      <c r="AK1663" s="12"/>
      <c r="AL1663" s="12"/>
      <c r="AM1663" s="12"/>
      <c r="AN1663" s="12"/>
      <c r="AO1663" s="12"/>
      <c r="AP1663" s="12"/>
      <c r="AQ1663" s="12"/>
      <c r="AR1663" s="12"/>
      <c r="AS1663" s="12"/>
      <c r="AT1663" s="12"/>
      <c r="AU1663" s="12"/>
      <c r="AV1663" s="12"/>
      <c r="AW1663" s="12"/>
      <c r="AX1663" s="12"/>
      <c r="AY1663" s="12"/>
      <c r="AZ1663" s="12"/>
      <c r="BA1663" s="12"/>
    </row>
    <row r="1664" spans="12:53" x14ac:dyDescent="0.25">
      <c r="L1664" s="135"/>
      <c r="M1664" s="135"/>
      <c r="N1664" s="135"/>
      <c r="O1664" s="135"/>
      <c r="P1664" s="135"/>
      <c r="Q1664" s="135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 s="12"/>
      <c r="AJ1664" s="12"/>
      <c r="AK1664" s="12"/>
      <c r="AL1664" s="12"/>
      <c r="AM1664" s="12"/>
      <c r="AN1664" s="12"/>
      <c r="AO1664" s="12"/>
      <c r="AP1664" s="12"/>
      <c r="AQ1664" s="12"/>
      <c r="AR1664" s="12"/>
      <c r="AS1664" s="12"/>
      <c r="AT1664" s="12"/>
      <c r="AU1664" s="12"/>
      <c r="AV1664" s="12"/>
      <c r="AW1664" s="12"/>
      <c r="AX1664" s="12"/>
      <c r="AY1664" s="12"/>
      <c r="AZ1664" s="12"/>
      <c r="BA1664" s="12"/>
    </row>
    <row r="1665" spans="12:53" x14ac:dyDescent="0.25">
      <c r="L1665" s="135"/>
      <c r="M1665" s="135"/>
      <c r="N1665" s="135"/>
      <c r="O1665" s="135"/>
      <c r="P1665" s="135"/>
      <c r="Q1665" s="135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 s="12"/>
      <c r="AJ1665" s="12"/>
      <c r="AK1665" s="12"/>
      <c r="AL1665" s="12"/>
      <c r="AM1665" s="12"/>
      <c r="AN1665" s="12"/>
      <c r="AO1665" s="12"/>
      <c r="AP1665" s="12"/>
      <c r="AQ1665" s="12"/>
      <c r="AR1665" s="12"/>
      <c r="AS1665" s="12"/>
      <c r="AT1665" s="12"/>
      <c r="AU1665" s="12"/>
      <c r="AV1665" s="12"/>
      <c r="AW1665" s="12"/>
      <c r="AX1665" s="12"/>
      <c r="AY1665" s="12"/>
      <c r="AZ1665" s="12"/>
      <c r="BA1665" s="12"/>
    </row>
    <row r="1666" spans="12:53" x14ac:dyDescent="0.25">
      <c r="L1666" s="135"/>
      <c r="M1666" s="135"/>
      <c r="N1666" s="135"/>
      <c r="O1666" s="135"/>
      <c r="P1666" s="135"/>
      <c r="Q1666" s="135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 s="12"/>
      <c r="AJ1666" s="12"/>
      <c r="AK1666" s="12"/>
      <c r="AL1666" s="12"/>
      <c r="AM1666" s="12"/>
      <c r="AN1666" s="12"/>
      <c r="AO1666" s="12"/>
      <c r="AP1666" s="12"/>
      <c r="AQ1666" s="12"/>
      <c r="AR1666" s="12"/>
      <c r="AS1666" s="12"/>
      <c r="AT1666" s="12"/>
      <c r="AU1666" s="12"/>
      <c r="AV1666" s="12"/>
      <c r="AW1666" s="12"/>
      <c r="AX1666" s="12"/>
      <c r="AY1666" s="12"/>
      <c r="AZ1666" s="12"/>
      <c r="BA1666" s="12"/>
    </row>
    <row r="1667" spans="12:53" x14ac:dyDescent="0.25">
      <c r="L1667" s="135"/>
      <c r="M1667" s="135"/>
      <c r="N1667" s="135"/>
      <c r="O1667" s="135"/>
      <c r="P1667" s="135"/>
      <c r="Q1667" s="135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 s="12"/>
      <c r="AJ1667" s="12"/>
      <c r="AK1667" s="12"/>
      <c r="AL1667" s="12"/>
      <c r="AM1667" s="12"/>
      <c r="AN1667" s="12"/>
      <c r="AO1667" s="12"/>
      <c r="AP1667" s="12"/>
      <c r="AQ1667" s="12"/>
      <c r="AR1667" s="12"/>
      <c r="AS1667" s="12"/>
      <c r="AT1667" s="12"/>
      <c r="AU1667" s="12"/>
      <c r="AV1667" s="12"/>
      <c r="AW1667" s="12"/>
      <c r="AX1667" s="12"/>
      <c r="AY1667" s="12"/>
      <c r="AZ1667" s="12"/>
      <c r="BA1667" s="12"/>
    </row>
    <row r="1668" spans="12:53" x14ac:dyDescent="0.25">
      <c r="L1668" s="135"/>
      <c r="M1668" s="135"/>
      <c r="N1668" s="135"/>
      <c r="O1668" s="135"/>
      <c r="P1668" s="135"/>
      <c r="Q1668" s="135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 s="12"/>
      <c r="AJ1668" s="12"/>
      <c r="AK1668" s="12"/>
      <c r="AL1668" s="12"/>
      <c r="AM1668" s="12"/>
      <c r="AN1668" s="12"/>
      <c r="AO1668" s="12"/>
      <c r="AP1668" s="12"/>
      <c r="AQ1668" s="12"/>
      <c r="AR1668" s="12"/>
      <c r="AS1668" s="12"/>
      <c r="AT1668" s="12"/>
      <c r="AU1668" s="12"/>
      <c r="AV1668" s="12"/>
      <c r="AW1668" s="12"/>
      <c r="AX1668" s="12"/>
      <c r="AY1668" s="12"/>
      <c r="AZ1668" s="12"/>
      <c r="BA1668" s="12"/>
    </row>
    <row r="1669" spans="12:53" x14ac:dyDescent="0.25">
      <c r="L1669" s="135"/>
      <c r="M1669" s="135"/>
      <c r="N1669" s="135"/>
      <c r="O1669" s="135"/>
      <c r="P1669" s="135"/>
      <c r="Q1669" s="135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 s="12"/>
      <c r="AJ1669" s="12"/>
      <c r="AK1669" s="12"/>
      <c r="AL1669" s="12"/>
      <c r="AM1669" s="12"/>
      <c r="AN1669" s="12"/>
      <c r="AO1669" s="12"/>
      <c r="AP1669" s="12"/>
      <c r="AQ1669" s="12"/>
      <c r="AR1669" s="12"/>
      <c r="AS1669" s="12"/>
      <c r="AT1669" s="12"/>
      <c r="AU1669" s="12"/>
      <c r="AV1669" s="12"/>
      <c r="AW1669" s="12"/>
      <c r="AX1669" s="12"/>
      <c r="AY1669" s="12"/>
      <c r="AZ1669" s="12"/>
      <c r="BA1669" s="12"/>
    </row>
    <row r="1670" spans="12:53" x14ac:dyDescent="0.25">
      <c r="L1670" s="135"/>
      <c r="M1670" s="135"/>
      <c r="N1670" s="135"/>
      <c r="O1670" s="135"/>
      <c r="P1670" s="135"/>
      <c r="Q1670" s="135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 s="12"/>
      <c r="AJ1670" s="12"/>
      <c r="AK1670" s="12"/>
      <c r="AL1670" s="12"/>
      <c r="AM1670" s="12"/>
      <c r="AN1670" s="12"/>
      <c r="AO1670" s="12"/>
      <c r="AP1670" s="12"/>
      <c r="AQ1670" s="12"/>
      <c r="AR1670" s="12"/>
      <c r="AS1670" s="12"/>
      <c r="AT1670" s="12"/>
      <c r="AU1670" s="12"/>
      <c r="AV1670" s="12"/>
      <c r="AW1670" s="12"/>
      <c r="AX1670" s="12"/>
      <c r="AY1670" s="12"/>
      <c r="AZ1670" s="12"/>
      <c r="BA1670" s="12"/>
    </row>
    <row r="1671" spans="12:53" x14ac:dyDescent="0.25">
      <c r="L1671" s="135"/>
      <c r="M1671" s="135"/>
      <c r="N1671" s="135"/>
      <c r="O1671" s="135"/>
      <c r="P1671" s="135"/>
      <c r="Q1671" s="135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 s="12"/>
      <c r="AJ1671" s="12"/>
      <c r="AK1671" s="12"/>
      <c r="AL1671" s="12"/>
      <c r="AM1671" s="12"/>
      <c r="AN1671" s="12"/>
      <c r="AO1671" s="12"/>
      <c r="AP1671" s="12"/>
      <c r="AQ1671" s="12"/>
      <c r="AR1671" s="12"/>
      <c r="AS1671" s="12"/>
      <c r="AT1671" s="12"/>
      <c r="AU1671" s="12"/>
      <c r="AV1671" s="12"/>
      <c r="AW1671" s="12"/>
      <c r="AX1671" s="12"/>
      <c r="AY1671" s="12"/>
      <c r="AZ1671" s="12"/>
      <c r="BA1671" s="12"/>
    </row>
    <row r="1672" spans="12:53" x14ac:dyDescent="0.25">
      <c r="L1672" s="135"/>
      <c r="M1672" s="135"/>
      <c r="N1672" s="135"/>
      <c r="O1672" s="135"/>
      <c r="P1672" s="135"/>
      <c r="Q1672" s="135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 s="12"/>
      <c r="AJ1672" s="12"/>
      <c r="AK1672" s="12"/>
      <c r="AL1672" s="12"/>
      <c r="AM1672" s="12"/>
      <c r="AN1672" s="12"/>
      <c r="AO1672" s="12"/>
      <c r="AP1672" s="12"/>
      <c r="AQ1672" s="12"/>
      <c r="AR1672" s="12"/>
      <c r="AS1672" s="12"/>
      <c r="AT1672" s="12"/>
      <c r="AU1672" s="12"/>
      <c r="AV1672" s="12"/>
      <c r="AW1672" s="12"/>
      <c r="AX1672" s="12"/>
      <c r="AY1672" s="12"/>
      <c r="AZ1672" s="12"/>
      <c r="BA1672" s="12"/>
    </row>
    <row r="1673" spans="12:53" x14ac:dyDescent="0.25">
      <c r="L1673" s="135"/>
      <c r="M1673" s="135"/>
      <c r="N1673" s="135"/>
      <c r="O1673" s="135"/>
      <c r="P1673" s="135"/>
      <c r="Q1673" s="135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 s="12"/>
      <c r="AJ1673" s="12"/>
      <c r="AK1673" s="12"/>
      <c r="AL1673" s="12"/>
      <c r="AM1673" s="12"/>
      <c r="AN1673" s="12"/>
      <c r="AO1673" s="12"/>
      <c r="AP1673" s="12"/>
      <c r="AQ1673" s="12"/>
      <c r="AR1673" s="12"/>
      <c r="AS1673" s="12"/>
      <c r="AT1673" s="12"/>
      <c r="AU1673" s="12"/>
      <c r="AV1673" s="12"/>
      <c r="AW1673" s="12"/>
      <c r="AX1673" s="12"/>
      <c r="AY1673" s="12"/>
      <c r="AZ1673" s="12"/>
      <c r="BA1673" s="12"/>
    </row>
    <row r="1674" spans="12:53" x14ac:dyDescent="0.25">
      <c r="L1674" s="135"/>
      <c r="M1674" s="135"/>
      <c r="N1674" s="135"/>
      <c r="O1674" s="135"/>
      <c r="P1674" s="135"/>
      <c r="Q1674" s="135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 s="12"/>
      <c r="AJ1674" s="12"/>
      <c r="AK1674" s="12"/>
      <c r="AL1674" s="12"/>
      <c r="AM1674" s="12"/>
      <c r="AN1674" s="12"/>
      <c r="AO1674" s="12"/>
      <c r="AP1674" s="12"/>
      <c r="AQ1674" s="12"/>
      <c r="AR1674" s="12"/>
      <c r="AS1674" s="12"/>
      <c r="AT1674" s="12"/>
      <c r="AU1674" s="12"/>
      <c r="AV1674" s="12"/>
      <c r="AW1674" s="12"/>
      <c r="AX1674" s="12"/>
      <c r="AY1674" s="12"/>
      <c r="AZ1674" s="12"/>
      <c r="BA1674" s="12"/>
    </row>
    <row r="1675" spans="12:53" x14ac:dyDescent="0.25">
      <c r="L1675" s="135"/>
      <c r="M1675" s="135"/>
      <c r="N1675" s="135"/>
      <c r="O1675" s="135"/>
      <c r="P1675" s="135"/>
      <c r="Q1675" s="135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 s="12"/>
      <c r="AJ1675" s="12"/>
      <c r="AK1675" s="12"/>
      <c r="AL1675" s="12"/>
      <c r="AM1675" s="12"/>
      <c r="AN1675" s="12"/>
      <c r="AO1675" s="12"/>
      <c r="AP1675" s="12"/>
      <c r="AQ1675" s="12"/>
      <c r="AR1675" s="12"/>
      <c r="AS1675" s="12"/>
      <c r="AT1675" s="12"/>
      <c r="AU1675" s="12"/>
      <c r="AV1675" s="12"/>
      <c r="AW1675" s="12"/>
      <c r="AX1675" s="12"/>
      <c r="AY1675" s="12"/>
      <c r="AZ1675" s="12"/>
      <c r="BA1675" s="12"/>
    </row>
    <row r="1676" spans="12:53" x14ac:dyDescent="0.25">
      <c r="L1676" s="135"/>
      <c r="M1676" s="135"/>
      <c r="N1676" s="135"/>
      <c r="O1676" s="135"/>
      <c r="P1676" s="135"/>
      <c r="Q1676" s="135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 s="12"/>
      <c r="AJ1676" s="12"/>
      <c r="AK1676" s="12"/>
      <c r="AL1676" s="12"/>
      <c r="AM1676" s="12"/>
      <c r="AN1676" s="12"/>
      <c r="AO1676" s="12"/>
      <c r="AP1676" s="12"/>
      <c r="AQ1676" s="12"/>
      <c r="AR1676" s="12"/>
      <c r="AS1676" s="12"/>
      <c r="AT1676" s="12"/>
      <c r="AU1676" s="12"/>
      <c r="AV1676" s="12"/>
      <c r="AW1676" s="12"/>
      <c r="AX1676" s="12"/>
      <c r="AY1676" s="12"/>
      <c r="AZ1676" s="12"/>
      <c r="BA1676" s="12"/>
    </row>
    <row r="1677" spans="12:53" x14ac:dyDescent="0.25">
      <c r="L1677" s="135"/>
      <c r="M1677" s="135"/>
      <c r="N1677" s="135"/>
      <c r="O1677" s="135"/>
      <c r="P1677" s="135"/>
      <c r="Q1677" s="135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 s="12"/>
      <c r="AJ1677" s="12"/>
      <c r="AK1677" s="12"/>
      <c r="AL1677" s="12"/>
      <c r="AM1677" s="12"/>
      <c r="AN1677" s="12"/>
      <c r="AO1677" s="12"/>
      <c r="AP1677" s="12"/>
      <c r="AQ1677" s="12"/>
      <c r="AR1677" s="12"/>
      <c r="AS1677" s="12"/>
      <c r="AT1677" s="12"/>
      <c r="AU1677" s="12"/>
      <c r="AV1677" s="12"/>
      <c r="AW1677" s="12"/>
      <c r="AX1677" s="12"/>
      <c r="AY1677" s="12"/>
      <c r="AZ1677" s="12"/>
      <c r="BA1677" s="12"/>
    </row>
    <row r="1678" spans="12:53" x14ac:dyDescent="0.25">
      <c r="L1678" s="135"/>
      <c r="M1678" s="135"/>
      <c r="N1678" s="135"/>
      <c r="O1678" s="135"/>
      <c r="P1678" s="135"/>
      <c r="Q1678" s="135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 s="12"/>
      <c r="AJ1678" s="12"/>
      <c r="AK1678" s="12"/>
      <c r="AL1678" s="12"/>
      <c r="AM1678" s="12"/>
      <c r="AN1678" s="12"/>
      <c r="AO1678" s="12"/>
      <c r="AP1678" s="12"/>
      <c r="AQ1678" s="12"/>
      <c r="AR1678" s="12"/>
      <c r="AS1678" s="12"/>
      <c r="AT1678" s="12"/>
      <c r="AU1678" s="12"/>
      <c r="AV1678" s="12"/>
      <c r="AW1678" s="12"/>
      <c r="AX1678" s="12"/>
      <c r="AY1678" s="12"/>
      <c r="AZ1678" s="12"/>
      <c r="BA1678" s="12"/>
    </row>
    <row r="1679" spans="12:53" x14ac:dyDescent="0.25">
      <c r="L1679" s="135"/>
      <c r="M1679" s="135"/>
      <c r="N1679" s="135"/>
      <c r="O1679" s="135"/>
      <c r="P1679" s="135"/>
      <c r="Q1679" s="135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 s="12"/>
      <c r="AJ1679" s="12"/>
      <c r="AK1679" s="12"/>
      <c r="AL1679" s="12"/>
      <c r="AM1679" s="12"/>
      <c r="AN1679" s="12"/>
      <c r="AO1679" s="12"/>
      <c r="AP1679" s="12"/>
      <c r="AQ1679" s="12"/>
      <c r="AR1679" s="12"/>
      <c r="AS1679" s="12"/>
      <c r="AT1679" s="12"/>
      <c r="AU1679" s="12"/>
      <c r="AV1679" s="12"/>
      <c r="AW1679" s="12"/>
      <c r="AX1679" s="12"/>
      <c r="AY1679" s="12"/>
      <c r="AZ1679" s="12"/>
      <c r="BA1679" s="12"/>
    </row>
    <row r="1680" spans="12:53" x14ac:dyDescent="0.25">
      <c r="L1680" s="135"/>
      <c r="M1680" s="135"/>
      <c r="N1680" s="135"/>
      <c r="O1680" s="135"/>
      <c r="P1680" s="135"/>
      <c r="Q1680" s="135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 s="12"/>
      <c r="AJ1680" s="12"/>
      <c r="AK1680" s="12"/>
      <c r="AL1680" s="12"/>
      <c r="AM1680" s="12"/>
      <c r="AN1680" s="12"/>
      <c r="AO1680" s="12"/>
      <c r="AP1680" s="12"/>
      <c r="AQ1680" s="12"/>
      <c r="AR1680" s="12"/>
      <c r="AS1680" s="12"/>
      <c r="AT1680" s="12"/>
      <c r="AU1680" s="12"/>
      <c r="AV1680" s="12"/>
      <c r="AW1680" s="12"/>
      <c r="AX1680" s="12"/>
      <c r="AY1680" s="12"/>
      <c r="AZ1680" s="12"/>
      <c r="BA1680" s="12"/>
    </row>
    <row r="1681" spans="12:53" x14ac:dyDescent="0.25">
      <c r="L1681" s="135"/>
      <c r="M1681" s="135"/>
      <c r="N1681" s="135"/>
      <c r="O1681" s="135"/>
      <c r="P1681" s="135"/>
      <c r="Q1681" s="135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 s="12"/>
      <c r="AJ1681" s="12"/>
      <c r="AK1681" s="12"/>
      <c r="AL1681" s="12"/>
      <c r="AM1681" s="12"/>
      <c r="AN1681" s="12"/>
      <c r="AO1681" s="12"/>
      <c r="AP1681" s="12"/>
      <c r="AQ1681" s="12"/>
      <c r="AR1681" s="12"/>
      <c r="AS1681" s="12"/>
      <c r="AT1681" s="12"/>
      <c r="AU1681" s="12"/>
      <c r="AV1681" s="12"/>
      <c r="AW1681" s="12"/>
      <c r="AX1681" s="12"/>
      <c r="AY1681" s="12"/>
      <c r="AZ1681" s="12"/>
      <c r="BA1681" s="12"/>
    </row>
    <row r="1682" spans="12:53" x14ac:dyDescent="0.25">
      <c r="L1682" s="135"/>
      <c r="M1682" s="135"/>
      <c r="N1682" s="135"/>
      <c r="O1682" s="135"/>
      <c r="P1682" s="135"/>
      <c r="Q1682" s="135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 s="12"/>
      <c r="AJ1682" s="12"/>
      <c r="AK1682" s="12"/>
      <c r="AL1682" s="12"/>
      <c r="AM1682" s="12"/>
      <c r="AN1682" s="12"/>
      <c r="AO1682" s="12"/>
      <c r="AP1682" s="12"/>
      <c r="AQ1682" s="12"/>
      <c r="AR1682" s="12"/>
      <c r="AS1682" s="12"/>
      <c r="AT1682" s="12"/>
      <c r="AU1682" s="12"/>
      <c r="AV1682" s="12"/>
      <c r="AW1682" s="12"/>
      <c r="AX1682" s="12"/>
      <c r="AY1682" s="12"/>
      <c r="AZ1682" s="12"/>
      <c r="BA1682" s="12"/>
    </row>
    <row r="1683" spans="12:53" x14ac:dyDescent="0.25">
      <c r="L1683" s="135"/>
      <c r="M1683" s="135"/>
      <c r="N1683" s="135"/>
      <c r="O1683" s="135"/>
      <c r="P1683" s="135"/>
      <c r="Q1683" s="135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 s="12"/>
      <c r="AJ1683" s="12"/>
      <c r="AK1683" s="12"/>
      <c r="AL1683" s="12"/>
      <c r="AM1683" s="12"/>
      <c r="AN1683" s="12"/>
      <c r="AO1683" s="12"/>
      <c r="AP1683" s="12"/>
      <c r="AQ1683" s="12"/>
      <c r="AR1683" s="12"/>
      <c r="AS1683" s="12"/>
      <c r="AT1683" s="12"/>
      <c r="AU1683" s="12"/>
      <c r="AV1683" s="12"/>
      <c r="AW1683" s="12"/>
      <c r="AX1683" s="12"/>
      <c r="AY1683" s="12"/>
      <c r="AZ1683" s="12"/>
      <c r="BA1683" s="12"/>
    </row>
    <row r="1684" spans="12:53" x14ac:dyDescent="0.25">
      <c r="L1684" s="135"/>
      <c r="M1684" s="135"/>
      <c r="N1684" s="135"/>
      <c r="O1684" s="135"/>
      <c r="P1684" s="135"/>
      <c r="Q1684" s="135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 s="12"/>
      <c r="AJ1684" s="12"/>
      <c r="AK1684" s="12"/>
      <c r="AL1684" s="12"/>
      <c r="AM1684" s="12"/>
      <c r="AN1684" s="12"/>
      <c r="AO1684" s="12"/>
      <c r="AP1684" s="12"/>
      <c r="AQ1684" s="12"/>
      <c r="AR1684" s="12"/>
      <c r="AS1684" s="12"/>
      <c r="AT1684" s="12"/>
      <c r="AU1684" s="12"/>
      <c r="AV1684" s="12"/>
      <c r="AW1684" s="12"/>
      <c r="AX1684" s="12"/>
      <c r="AY1684" s="12"/>
      <c r="AZ1684" s="12"/>
      <c r="BA1684" s="12"/>
    </row>
    <row r="1685" spans="12:53" x14ac:dyDescent="0.25">
      <c r="L1685" s="135"/>
      <c r="M1685" s="135"/>
      <c r="N1685" s="135"/>
      <c r="O1685" s="135"/>
      <c r="P1685" s="135"/>
      <c r="Q1685" s="135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 s="12"/>
      <c r="AJ1685" s="12"/>
      <c r="AK1685" s="12"/>
      <c r="AL1685" s="12"/>
      <c r="AM1685" s="12"/>
      <c r="AN1685" s="12"/>
      <c r="AO1685" s="12"/>
      <c r="AP1685" s="12"/>
      <c r="AQ1685" s="12"/>
      <c r="AR1685" s="12"/>
      <c r="AS1685" s="12"/>
      <c r="AT1685" s="12"/>
      <c r="AU1685" s="12"/>
      <c r="AV1685" s="12"/>
      <c r="AW1685" s="12"/>
      <c r="AX1685" s="12"/>
      <c r="AY1685" s="12"/>
      <c r="AZ1685" s="12"/>
      <c r="BA1685" s="12"/>
    </row>
    <row r="1686" spans="12:53" x14ac:dyDescent="0.25">
      <c r="L1686" s="135"/>
      <c r="M1686" s="135"/>
      <c r="N1686" s="135"/>
      <c r="O1686" s="135"/>
      <c r="P1686" s="135"/>
      <c r="Q1686" s="135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 s="12"/>
      <c r="AJ1686" s="12"/>
      <c r="AK1686" s="12"/>
      <c r="AL1686" s="12"/>
      <c r="AM1686" s="12"/>
      <c r="AN1686" s="12"/>
      <c r="AO1686" s="12"/>
      <c r="AP1686" s="12"/>
      <c r="AQ1686" s="12"/>
      <c r="AR1686" s="12"/>
      <c r="AS1686" s="12"/>
      <c r="AT1686" s="12"/>
      <c r="AU1686" s="12"/>
      <c r="AV1686" s="12"/>
      <c r="AW1686" s="12"/>
      <c r="AX1686" s="12"/>
      <c r="AY1686" s="12"/>
      <c r="AZ1686" s="12"/>
      <c r="BA1686" s="12"/>
    </row>
    <row r="1687" spans="12:53" x14ac:dyDescent="0.25">
      <c r="L1687" s="135"/>
      <c r="M1687" s="135"/>
      <c r="N1687" s="135"/>
      <c r="O1687" s="135"/>
      <c r="P1687" s="135"/>
      <c r="Q1687" s="135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 s="12"/>
      <c r="AJ1687" s="12"/>
      <c r="AK1687" s="12"/>
      <c r="AL1687" s="12"/>
      <c r="AM1687" s="12"/>
      <c r="AN1687" s="12"/>
      <c r="AO1687" s="12"/>
      <c r="AP1687" s="12"/>
      <c r="AQ1687" s="12"/>
      <c r="AR1687" s="12"/>
      <c r="AS1687" s="12"/>
      <c r="AT1687" s="12"/>
      <c r="AU1687" s="12"/>
      <c r="AV1687" s="12"/>
      <c r="AW1687" s="12"/>
      <c r="AX1687" s="12"/>
      <c r="AY1687" s="12"/>
      <c r="AZ1687" s="12"/>
      <c r="BA1687" s="12"/>
    </row>
    <row r="1688" spans="12:53" x14ac:dyDescent="0.25">
      <c r="L1688" s="135"/>
      <c r="M1688" s="135"/>
      <c r="N1688" s="135"/>
      <c r="O1688" s="135"/>
      <c r="P1688" s="135"/>
      <c r="Q1688" s="135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 s="12"/>
      <c r="AJ1688" s="12"/>
      <c r="AK1688" s="12"/>
      <c r="AL1688" s="12"/>
      <c r="AM1688" s="12"/>
      <c r="AN1688" s="12"/>
      <c r="AO1688" s="12"/>
      <c r="AP1688" s="12"/>
      <c r="AQ1688" s="12"/>
      <c r="AR1688" s="12"/>
      <c r="AS1688" s="12"/>
      <c r="AT1688" s="12"/>
      <c r="AU1688" s="12"/>
      <c r="AV1688" s="12"/>
      <c r="AW1688" s="12"/>
      <c r="AX1688" s="12"/>
      <c r="AY1688" s="12"/>
      <c r="AZ1688" s="12"/>
      <c r="BA1688" s="12"/>
    </row>
    <row r="1689" spans="12:53" x14ac:dyDescent="0.25">
      <c r="L1689" s="135"/>
      <c r="M1689" s="135"/>
      <c r="N1689" s="135"/>
      <c r="O1689" s="135"/>
      <c r="P1689" s="135"/>
      <c r="Q1689" s="135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 s="12"/>
      <c r="AJ1689" s="12"/>
      <c r="AK1689" s="12"/>
      <c r="AL1689" s="12"/>
      <c r="AM1689" s="12"/>
      <c r="AN1689" s="12"/>
      <c r="AO1689" s="12"/>
      <c r="AP1689" s="12"/>
      <c r="AQ1689" s="12"/>
      <c r="AR1689" s="12"/>
      <c r="AS1689" s="12"/>
      <c r="AT1689" s="12"/>
      <c r="AU1689" s="12"/>
      <c r="AV1689" s="12"/>
      <c r="AW1689" s="12"/>
      <c r="AX1689" s="12"/>
      <c r="AY1689" s="12"/>
      <c r="AZ1689" s="12"/>
      <c r="BA1689" s="12"/>
    </row>
    <row r="1690" spans="12:53" x14ac:dyDescent="0.25">
      <c r="L1690" s="135"/>
      <c r="M1690" s="135"/>
      <c r="N1690" s="135"/>
      <c r="O1690" s="135"/>
      <c r="P1690" s="135"/>
      <c r="Q1690" s="135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 s="12"/>
      <c r="AJ1690" s="12"/>
      <c r="AK1690" s="12"/>
      <c r="AL1690" s="12"/>
      <c r="AM1690" s="12"/>
      <c r="AN1690" s="12"/>
      <c r="AO1690" s="12"/>
      <c r="AP1690" s="12"/>
      <c r="AQ1690" s="12"/>
      <c r="AR1690" s="12"/>
      <c r="AS1690" s="12"/>
      <c r="AT1690" s="12"/>
      <c r="AU1690" s="12"/>
      <c r="AV1690" s="12"/>
      <c r="AW1690" s="12"/>
      <c r="AX1690" s="12"/>
      <c r="AY1690" s="12"/>
      <c r="AZ1690" s="12"/>
      <c r="BA1690" s="12"/>
    </row>
    <row r="1691" spans="12:53" x14ac:dyDescent="0.25">
      <c r="L1691" s="135"/>
      <c r="M1691" s="135"/>
      <c r="N1691" s="135"/>
      <c r="O1691" s="135"/>
      <c r="P1691" s="135"/>
      <c r="Q1691" s="135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 s="12"/>
      <c r="AJ1691" s="12"/>
      <c r="AK1691" s="12"/>
      <c r="AL1691" s="12"/>
      <c r="AM1691" s="12"/>
      <c r="AN1691" s="12"/>
      <c r="AO1691" s="12"/>
      <c r="AP1691" s="12"/>
      <c r="AQ1691" s="12"/>
      <c r="AR1691" s="12"/>
      <c r="AS1691" s="12"/>
      <c r="AT1691" s="12"/>
      <c r="AU1691" s="12"/>
      <c r="AV1691" s="12"/>
      <c r="AW1691" s="12"/>
      <c r="AX1691" s="12"/>
      <c r="AY1691" s="12"/>
      <c r="AZ1691" s="12"/>
      <c r="BA1691" s="12"/>
    </row>
    <row r="1692" spans="12:53" x14ac:dyDescent="0.25">
      <c r="L1692" s="135"/>
      <c r="M1692" s="135"/>
      <c r="N1692" s="135"/>
      <c r="O1692" s="135"/>
      <c r="P1692" s="135"/>
      <c r="Q1692" s="135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 s="12"/>
      <c r="AJ1692" s="12"/>
      <c r="AK1692" s="12"/>
      <c r="AL1692" s="12"/>
      <c r="AM1692" s="12"/>
      <c r="AN1692" s="12"/>
      <c r="AO1692" s="12"/>
      <c r="AP1692" s="12"/>
      <c r="AQ1692" s="12"/>
      <c r="AR1692" s="12"/>
      <c r="AS1692" s="12"/>
      <c r="AT1692" s="12"/>
      <c r="AU1692" s="12"/>
      <c r="AV1692" s="12"/>
      <c r="AW1692" s="12"/>
      <c r="AX1692" s="12"/>
      <c r="AY1692" s="12"/>
      <c r="AZ1692" s="12"/>
      <c r="BA1692" s="12"/>
    </row>
    <row r="1693" spans="12:53" x14ac:dyDescent="0.25">
      <c r="L1693" s="135"/>
      <c r="M1693" s="135"/>
      <c r="N1693" s="135"/>
      <c r="O1693" s="135"/>
      <c r="P1693" s="135"/>
      <c r="Q1693" s="135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 s="12"/>
      <c r="AJ1693" s="12"/>
      <c r="AK1693" s="12"/>
      <c r="AL1693" s="12"/>
      <c r="AM1693" s="12"/>
      <c r="AN1693" s="12"/>
      <c r="AO1693" s="12"/>
      <c r="AP1693" s="12"/>
      <c r="AQ1693" s="12"/>
      <c r="AR1693" s="12"/>
      <c r="AS1693" s="12"/>
      <c r="AT1693" s="12"/>
      <c r="AU1693" s="12"/>
      <c r="AV1693" s="12"/>
      <c r="AW1693" s="12"/>
      <c r="AX1693" s="12"/>
      <c r="AY1693" s="12"/>
      <c r="AZ1693" s="12"/>
      <c r="BA1693" s="12"/>
    </row>
    <row r="1694" spans="12:53" x14ac:dyDescent="0.25">
      <c r="L1694" s="135"/>
      <c r="M1694" s="135"/>
      <c r="N1694" s="135"/>
      <c r="O1694" s="135"/>
      <c r="P1694" s="135"/>
      <c r="Q1694" s="135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 s="12"/>
      <c r="AJ1694" s="12"/>
      <c r="AK1694" s="12"/>
      <c r="AL1694" s="12"/>
      <c r="AM1694" s="12"/>
      <c r="AN1694" s="12"/>
      <c r="AO1694" s="12"/>
      <c r="AP1694" s="12"/>
      <c r="AQ1694" s="12"/>
      <c r="AR1694" s="12"/>
      <c r="AS1694" s="12"/>
      <c r="AT1694" s="12"/>
      <c r="AU1694" s="12"/>
      <c r="AV1694" s="12"/>
      <c r="AW1694" s="12"/>
      <c r="AX1694" s="12"/>
      <c r="AY1694" s="12"/>
      <c r="AZ1694" s="12"/>
      <c r="BA1694" s="12"/>
    </row>
    <row r="1695" spans="12:53" x14ac:dyDescent="0.25">
      <c r="L1695" s="135"/>
      <c r="M1695" s="135"/>
      <c r="N1695" s="135"/>
      <c r="O1695" s="135"/>
      <c r="P1695" s="135"/>
      <c r="Q1695" s="135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 s="12"/>
      <c r="AJ1695" s="12"/>
      <c r="AK1695" s="12"/>
      <c r="AL1695" s="12"/>
      <c r="AM1695" s="12"/>
      <c r="AN1695" s="12"/>
      <c r="AO1695" s="12"/>
      <c r="AP1695" s="12"/>
      <c r="AQ1695" s="12"/>
      <c r="AR1695" s="12"/>
      <c r="AS1695" s="12"/>
      <c r="AT1695" s="12"/>
      <c r="AU1695" s="12"/>
      <c r="AV1695" s="12"/>
      <c r="AW1695" s="12"/>
      <c r="AX1695" s="12"/>
      <c r="AY1695" s="12"/>
      <c r="AZ1695" s="12"/>
      <c r="BA1695" s="12"/>
    </row>
    <row r="1696" spans="12:53" x14ac:dyDescent="0.25">
      <c r="L1696" s="135"/>
      <c r="M1696" s="135"/>
      <c r="N1696" s="135"/>
      <c r="O1696" s="135"/>
      <c r="P1696" s="135"/>
      <c r="Q1696" s="135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 s="12"/>
      <c r="AJ1696" s="12"/>
      <c r="AK1696" s="12"/>
      <c r="AL1696" s="12"/>
      <c r="AM1696" s="12"/>
      <c r="AN1696" s="12"/>
      <c r="AO1696" s="12"/>
      <c r="AP1696" s="12"/>
      <c r="AQ1696" s="12"/>
      <c r="AR1696" s="12"/>
      <c r="AS1696" s="12"/>
      <c r="AT1696" s="12"/>
      <c r="AU1696" s="12"/>
      <c r="AV1696" s="12"/>
      <c r="AW1696" s="12"/>
      <c r="AX1696" s="12"/>
      <c r="AY1696" s="12"/>
      <c r="AZ1696" s="12"/>
      <c r="BA1696" s="12"/>
    </row>
    <row r="1697" spans="12:53" x14ac:dyDescent="0.25">
      <c r="L1697" s="135"/>
      <c r="M1697" s="135"/>
      <c r="N1697" s="135"/>
      <c r="O1697" s="135"/>
      <c r="P1697" s="135"/>
      <c r="Q1697" s="135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 s="12"/>
      <c r="AJ1697" s="12"/>
      <c r="AK1697" s="12"/>
      <c r="AL1697" s="12"/>
      <c r="AM1697" s="12"/>
      <c r="AN1697" s="12"/>
      <c r="AO1697" s="12"/>
      <c r="AP1697" s="12"/>
      <c r="AQ1697" s="12"/>
      <c r="AR1697" s="12"/>
      <c r="AS1697" s="12"/>
      <c r="AT1697" s="12"/>
      <c r="AU1697" s="12"/>
      <c r="AV1697" s="12"/>
      <c r="AW1697" s="12"/>
      <c r="AX1697" s="12"/>
      <c r="AY1697" s="12"/>
      <c r="AZ1697" s="12"/>
      <c r="BA1697" s="12"/>
    </row>
    <row r="1698" spans="12:53" x14ac:dyDescent="0.25">
      <c r="L1698" s="135"/>
      <c r="M1698" s="135"/>
      <c r="N1698" s="135"/>
      <c r="O1698" s="135"/>
      <c r="P1698" s="135"/>
      <c r="Q1698" s="135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 s="12"/>
      <c r="AJ1698" s="12"/>
      <c r="AK1698" s="12"/>
      <c r="AL1698" s="12"/>
      <c r="AM1698" s="12"/>
      <c r="AN1698" s="12"/>
      <c r="AO1698" s="12"/>
      <c r="AP1698" s="12"/>
      <c r="AQ1698" s="12"/>
      <c r="AR1698" s="12"/>
      <c r="AS1698" s="12"/>
      <c r="AT1698" s="12"/>
      <c r="AU1698" s="12"/>
      <c r="AV1698" s="12"/>
      <c r="AW1698" s="12"/>
      <c r="AX1698" s="12"/>
      <c r="AY1698" s="12"/>
      <c r="AZ1698" s="12"/>
      <c r="BA1698" s="12"/>
    </row>
    <row r="1699" spans="12:53" x14ac:dyDescent="0.25">
      <c r="L1699" s="135"/>
      <c r="M1699" s="135"/>
      <c r="N1699" s="135"/>
      <c r="O1699" s="135"/>
      <c r="P1699" s="135"/>
      <c r="Q1699" s="135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 s="12"/>
      <c r="AJ1699" s="12"/>
      <c r="AK1699" s="12"/>
      <c r="AL1699" s="12"/>
      <c r="AM1699" s="12"/>
      <c r="AN1699" s="12"/>
      <c r="AO1699" s="12"/>
      <c r="AP1699" s="12"/>
      <c r="AQ1699" s="12"/>
      <c r="AR1699" s="12"/>
      <c r="AS1699" s="12"/>
      <c r="AT1699" s="12"/>
      <c r="AU1699" s="12"/>
      <c r="AV1699" s="12"/>
      <c r="AW1699" s="12"/>
      <c r="AX1699" s="12"/>
      <c r="AY1699" s="12"/>
      <c r="AZ1699" s="12"/>
      <c r="BA1699" s="12"/>
    </row>
    <row r="1700" spans="12:53" x14ac:dyDescent="0.25">
      <c r="L1700" s="135"/>
      <c r="M1700" s="135"/>
      <c r="N1700" s="135"/>
      <c r="O1700" s="135"/>
      <c r="P1700" s="135"/>
      <c r="Q1700" s="135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 s="12"/>
      <c r="AJ1700" s="12"/>
      <c r="AK1700" s="12"/>
      <c r="AL1700" s="12"/>
      <c r="AM1700" s="12"/>
      <c r="AN1700" s="12"/>
      <c r="AO1700" s="12"/>
      <c r="AP1700" s="12"/>
      <c r="AQ1700" s="12"/>
      <c r="AR1700" s="12"/>
      <c r="AS1700" s="12"/>
      <c r="AT1700" s="12"/>
      <c r="AU1700" s="12"/>
      <c r="AV1700" s="12"/>
      <c r="AW1700" s="12"/>
      <c r="AX1700" s="12"/>
      <c r="AY1700" s="12"/>
      <c r="AZ1700" s="12"/>
      <c r="BA1700" s="12"/>
    </row>
    <row r="1701" spans="12:53" x14ac:dyDescent="0.25">
      <c r="L1701" s="135"/>
      <c r="M1701" s="135"/>
      <c r="N1701" s="135"/>
      <c r="O1701" s="135"/>
      <c r="P1701" s="135"/>
      <c r="Q1701" s="135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 s="12"/>
      <c r="AJ1701" s="12"/>
      <c r="AK1701" s="12"/>
      <c r="AL1701" s="12"/>
      <c r="AM1701" s="12"/>
      <c r="AN1701" s="12"/>
      <c r="AO1701" s="12"/>
      <c r="AP1701" s="12"/>
      <c r="AQ1701" s="12"/>
      <c r="AR1701" s="12"/>
      <c r="AS1701" s="12"/>
      <c r="AT1701" s="12"/>
      <c r="AU1701" s="12"/>
      <c r="AV1701" s="12"/>
      <c r="AW1701" s="12"/>
      <c r="AX1701" s="12"/>
      <c r="AY1701" s="12"/>
      <c r="AZ1701" s="12"/>
      <c r="BA1701" s="12"/>
    </row>
    <row r="1702" spans="12:53" x14ac:dyDescent="0.25">
      <c r="L1702" s="135"/>
      <c r="M1702" s="135"/>
      <c r="N1702" s="135"/>
      <c r="O1702" s="135"/>
      <c r="P1702" s="135"/>
      <c r="Q1702" s="135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 s="12"/>
      <c r="AJ1702" s="12"/>
      <c r="AK1702" s="12"/>
      <c r="AL1702" s="12"/>
      <c r="AM1702" s="12"/>
      <c r="AN1702" s="12"/>
      <c r="AO1702" s="12"/>
      <c r="AP1702" s="12"/>
      <c r="AQ1702" s="12"/>
      <c r="AR1702" s="12"/>
      <c r="AS1702" s="12"/>
      <c r="AT1702" s="12"/>
      <c r="AU1702" s="12"/>
      <c r="AV1702" s="12"/>
      <c r="AW1702" s="12"/>
      <c r="AX1702" s="12"/>
      <c r="AY1702" s="12"/>
      <c r="AZ1702" s="12"/>
      <c r="BA1702" s="12"/>
    </row>
    <row r="1703" spans="12:53" x14ac:dyDescent="0.25">
      <c r="L1703" s="135"/>
      <c r="M1703" s="135"/>
      <c r="N1703" s="135"/>
      <c r="O1703" s="135"/>
      <c r="P1703" s="135"/>
      <c r="Q1703" s="135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 s="12"/>
      <c r="AJ1703" s="12"/>
      <c r="AK1703" s="12"/>
      <c r="AL1703" s="12"/>
      <c r="AM1703" s="12"/>
      <c r="AN1703" s="12"/>
      <c r="AO1703" s="12"/>
      <c r="AP1703" s="12"/>
      <c r="AQ1703" s="12"/>
      <c r="AR1703" s="12"/>
      <c r="AS1703" s="12"/>
      <c r="AT1703" s="12"/>
      <c r="AU1703" s="12"/>
      <c r="AV1703" s="12"/>
      <c r="AW1703" s="12"/>
      <c r="AX1703" s="12"/>
      <c r="AY1703" s="12"/>
      <c r="AZ1703" s="12"/>
      <c r="BA1703" s="12"/>
    </row>
    <row r="1704" spans="12:53" x14ac:dyDescent="0.25">
      <c r="L1704" s="135"/>
      <c r="M1704" s="135"/>
      <c r="N1704" s="135"/>
      <c r="O1704" s="135"/>
      <c r="P1704" s="135"/>
      <c r="Q1704" s="135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 s="12"/>
      <c r="AJ1704" s="12"/>
      <c r="AK1704" s="12"/>
      <c r="AL1704" s="12"/>
      <c r="AM1704" s="12"/>
      <c r="AN1704" s="12"/>
      <c r="AO1704" s="12"/>
      <c r="AP1704" s="12"/>
      <c r="AQ1704" s="12"/>
      <c r="AR1704" s="12"/>
      <c r="AS1704" s="12"/>
      <c r="AT1704" s="12"/>
      <c r="AU1704" s="12"/>
      <c r="AV1704" s="12"/>
      <c r="AW1704" s="12"/>
      <c r="AX1704" s="12"/>
      <c r="AY1704" s="12"/>
      <c r="AZ1704" s="12"/>
      <c r="BA1704" s="12"/>
    </row>
    <row r="1705" spans="12:53" x14ac:dyDescent="0.25">
      <c r="L1705" s="135"/>
      <c r="M1705" s="135"/>
      <c r="N1705" s="135"/>
      <c r="O1705" s="135"/>
      <c r="P1705" s="135"/>
      <c r="Q1705" s="135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 s="12"/>
      <c r="AJ1705" s="12"/>
      <c r="AK1705" s="12"/>
      <c r="AL1705" s="12"/>
      <c r="AM1705" s="12"/>
      <c r="AN1705" s="12"/>
      <c r="AO1705" s="12"/>
      <c r="AP1705" s="12"/>
      <c r="AQ1705" s="12"/>
      <c r="AR1705" s="12"/>
      <c r="AS1705" s="12"/>
      <c r="AT1705" s="12"/>
      <c r="AU1705" s="12"/>
      <c r="AV1705" s="12"/>
      <c r="AW1705" s="12"/>
      <c r="AX1705" s="12"/>
      <c r="AY1705" s="12"/>
      <c r="AZ1705" s="12"/>
      <c r="BA1705" s="12"/>
    </row>
    <row r="1706" spans="12:53" x14ac:dyDescent="0.25">
      <c r="L1706" s="135"/>
      <c r="M1706" s="135"/>
      <c r="N1706" s="135"/>
      <c r="O1706" s="135"/>
      <c r="P1706" s="135"/>
      <c r="Q1706" s="135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 s="12"/>
      <c r="AT1706" s="12"/>
      <c r="AU1706" s="12"/>
      <c r="AV1706" s="12"/>
      <c r="AW1706" s="12"/>
      <c r="AX1706" s="12"/>
      <c r="AY1706" s="12"/>
      <c r="AZ1706" s="12"/>
      <c r="BA1706" s="12"/>
    </row>
    <row r="1707" spans="12:53" x14ac:dyDescent="0.25">
      <c r="L1707" s="135"/>
      <c r="M1707" s="135"/>
      <c r="N1707" s="135"/>
      <c r="O1707" s="135"/>
      <c r="P1707" s="135"/>
      <c r="Q1707" s="135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 s="12"/>
      <c r="AT1707" s="12"/>
      <c r="AU1707" s="12"/>
      <c r="AV1707" s="12"/>
      <c r="AW1707" s="12"/>
      <c r="AX1707" s="12"/>
      <c r="AY1707" s="12"/>
      <c r="AZ1707" s="12"/>
      <c r="BA1707" s="12"/>
    </row>
    <row r="1708" spans="12:53" x14ac:dyDescent="0.25">
      <c r="L1708" s="135"/>
      <c r="M1708" s="135"/>
      <c r="N1708" s="135"/>
      <c r="O1708" s="135"/>
      <c r="P1708" s="135"/>
      <c r="Q1708" s="135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 s="12"/>
      <c r="AT1708" s="12"/>
      <c r="AU1708" s="12"/>
      <c r="AV1708" s="12"/>
      <c r="AW1708" s="12"/>
      <c r="AX1708" s="12"/>
      <c r="AY1708" s="12"/>
      <c r="AZ1708" s="12"/>
      <c r="BA1708" s="12"/>
    </row>
    <row r="1709" spans="12:53" x14ac:dyDescent="0.25">
      <c r="L1709" s="135"/>
      <c r="M1709" s="135"/>
      <c r="N1709" s="135"/>
      <c r="O1709" s="135"/>
      <c r="P1709" s="135"/>
      <c r="Q1709" s="135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 s="12"/>
      <c r="AT1709" s="12"/>
      <c r="AU1709" s="12"/>
      <c r="AV1709" s="12"/>
      <c r="AW1709" s="12"/>
      <c r="AX1709" s="12"/>
      <c r="AY1709" s="12"/>
      <c r="AZ1709" s="12"/>
      <c r="BA1709" s="12"/>
    </row>
    <row r="1710" spans="12:53" x14ac:dyDescent="0.25">
      <c r="L1710" s="135"/>
      <c r="M1710" s="135"/>
      <c r="N1710" s="135"/>
      <c r="O1710" s="135"/>
      <c r="P1710" s="135"/>
      <c r="Q1710" s="135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 s="12"/>
      <c r="AT1710" s="12"/>
      <c r="AU1710" s="12"/>
      <c r="AV1710" s="12"/>
      <c r="AW1710" s="12"/>
      <c r="AX1710" s="12"/>
      <c r="AY1710" s="12"/>
      <c r="AZ1710" s="12"/>
      <c r="BA1710" s="12"/>
    </row>
    <row r="1711" spans="12:53" x14ac:dyDescent="0.25">
      <c r="L1711" s="135"/>
      <c r="M1711" s="135"/>
      <c r="N1711" s="135"/>
      <c r="O1711" s="135"/>
      <c r="P1711" s="135"/>
      <c r="Q1711" s="135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 s="12"/>
      <c r="AT1711" s="12"/>
      <c r="AU1711" s="12"/>
      <c r="AV1711" s="12"/>
      <c r="AW1711" s="12"/>
      <c r="AX1711" s="12"/>
      <c r="AY1711" s="12"/>
      <c r="AZ1711" s="12"/>
      <c r="BA1711" s="12"/>
    </row>
    <row r="1712" spans="12:53" x14ac:dyDescent="0.25">
      <c r="L1712" s="135"/>
      <c r="M1712" s="135"/>
      <c r="N1712" s="135"/>
      <c r="O1712" s="135"/>
      <c r="P1712" s="135"/>
      <c r="Q1712" s="135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 s="12"/>
      <c r="AT1712" s="12"/>
      <c r="AU1712" s="12"/>
      <c r="AV1712" s="12"/>
      <c r="AW1712" s="12"/>
      <c r="AX1712" s="12"/>
      <c r="AY1712" s="12"/>
      <c r="AZ1712" s="12"/>
      <c r="BA1712" s="12"/>
    </row>
    <row r="1713" spans="12:53" x14ac:dyDescent="0.25">
      <c r="L1713" s="135"/>
      <c r="M1713" s="135"/>
      <c r="N1713" s="135"/>
      <c r="O1713" s="135"/>
      <c r="P1713" s="135"/>
      <c r="Q1713" s="135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 s="12"/>
      <c r="AT1713" s="12"/>
      <c r="AU1713" s="12"/>
      <c r="AV1713" s="12"/>
      <c r="AW1713" s="12"/>
      <c r="AX1713" s="12"/>
      <c r="AY1713" s="12"/>
      <c r="AZ1713" s="12"/>
      <c r="BA1713" s="12"/>
    </row>
    <row r="1714" spans="12:53" x14ac:dyDescent="0.25">
      <c r="L1714" s="135"/>
      <c r="M1714" s="135"/>
      <c r="N1714" s="135"/>
      <c r="O1714" s="135"/>
      <c r="P1714" s="135"/>
      <c r="Q1714" s="135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 s="12"/>
      <c r="AT1714" s="12"/>
      <c r="AU1714" s="12"/>
      <c r="AV1714" s="12"/>
      <c r="AW1714" s="12"/>
      <c r="AX1714" s="12"/>
      <c r="AY1714" s="12"/>
      <c r="AZ1714" s="12"/>
      <c r="BA1714" s="12"/>
    </row>
    <row r="1715" spans="12:53" x14ac:dyDescent="0.25">
      <c r="L1715" s="135"/>
      <c r="M1715" s="135"/>
      <c r="N1715" s="135"/>
      <c r="O1715" s="135"/>
      <c r="P1715" s="135"/>
      <c r="Q1715" s="135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 s="12"/>
      <c r="AT1715" s="12"/>
      <c r="AU1715" s="12"/>
      <c r="AV1715" s="12"/>
      <c r="AW1715" s="12"/>
      <c r="AX1715" s="12"/>
      <c r="AY1715" s="12"/>
      <c r="AZ1715" s="12"/>
      <c r="BA1715" s="12"/>
    </row>
    <row r="1716" spans="12:53" x14ac:dyDescent="0.25">
      <c r="L1716" s="135"/>
      <c r="M1716" s="135"/>
      <c r="N1716" s="135"/>
      <c r="O1716" s="135"/>
      <c r="P1716" s="135"/>
      <c r="Q1716" s="135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 s="12"/>
      <c r="AT1716" s="12"/>
      <c r="AU1716" s="12"/>
      <c r="AV1716" s="12"/>
      <c r="AW1716" s="12"/>
      <c r="AX1716" s="12"/>
      <c r="AY1716" s="12"/>
      <c r="AZ1716" s="12"/>
      <c r="BA1716" s="12"/>
    </row>
    <row r="1717" spans="12:53" x14ac:dyDescent="0.25">
      <c r="L1717" s="135"/>
      <c r="M1717" s="135"/>
      <c r="N1717" s="135"/>
      <c r="O1717" s="135"/>
      <c r="P1717" s="135"/>
      <c r="Q1717" s="135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 s="12"/>
      <c r="AT1717" s="12"/>
      <c r="AU1717" s="12"/>
      <c r="AV1717" s="12"/>
      <c r="AW1717" s="12"/>
      <c r="AX1717" s="12"/>
      <c r="AY1717" s="12"/>
      <c r="AZ1717" s="12"/>
      <c r="BA1717" s="12"/>
    </row>
    <row r="1718" spans="12:53" x14ac:dyDescent="0.25">
      <c r="L1718" s="135"/>
      <c r="M1718" s="135"/>
      <c r="N1718" s="135"/>
      <c r="O1718" s="135"/>
      <c r="P1718" s="135"/>
      <c r="Q1718" s="135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 s="12"/>
      <c r="AT1718" s="12"/>
      <c r="AU1718" s="12"/>
      <c r="AV1718" s="12"/>
      <c r="AW1718" s="12"/>
      <c r="AX1718" s="12"/>
      <c r="AY1718" s="12"/>
      <c r="AZ1718" s="12"/>
      <c r="BA1718" s="12"/>
    </row>
    <row r="1719" spans="12:53" x14ac:dyDescent="0.25">
      <c r="L1719" s="135"/>
      <c r="M1719" s="135"/>
      <c r="N1719" s="135"/>
      <c r="O1719" s="135"/>
      <c r="P1719" s="135"/>
      <c r="Q1719" s="135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 s="12"/>
      <c r="AT1719" s="12"/>
      <c r="AU1719" s="12"/>
      <c r="AV1719" s="12"/>
      <c r="AW1719" s="12"/>
      <c r="AX1719" s="12"/>
      <c r="AY1719" s="12"/>
      <c r="AZ1719" s="12"/>
      <c r="BA1719" s="12"/>
    </row>
    <row r="1720" spans="12:53" x14ac:dyDescent="0.25">
      <c r="L1720" s="135"/>
      <c r="M1720" s="135"/>
      <c r="N1720" s="135"/>
      <c r="O1720" s="135"/>
      <c r="P1720" s="135"/>
      <c r="Q1720" s="135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 s="12"/>
      <c r="AT1720" s="12"/>
      <c r="AU1720" s="12"/>
      <c r="AV1720" s="12"/>
      <c r="AW1720" s="12"/>
      <c r="AX1720" s="12"/>
      <c r="AY1720" s="12"/>
      <c r="AZ1720" s="12"/>
      <c r="BA1720" s="12"/>
    </row>
    <row r="1721" spans="12:53" x14ac:dyDescent="0.25">
      <c r="L1721" s="135"/>
      <c r="M1721" s="135"/>
      <c r="N1721" s="135"/>
      <c r="O1721" s="135"/>
      <c r="P1721" s="135"/>
      <c r="Q1721" s="135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 s="12"/>
      <c r="AT1721" s="12"/>
      <c r="AU1721" s="12"/>
      <c r="AV1721" s="12"/>
      <c r="AW1721" s="12"/>
      <c r="AX1721" s="12"/>
      <c r="AY1721" s="12"/>
      <c r="AZ1721" s="12"/>
      <c r="BA1721" s="12"/>
    </row>
    <row r="1722" spans="12:53" x14ac:dyDescent="0.25">
      <c r="L1722" s="135"/>
      <c r="M1722" s="135"/>
      <c r="N1722" s="135"/>
      <c r="O1722" s="135"/>
      <c r="P1722" s="135"/>
      <c r="Q1722" s="135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 s="12"/>
      <c r="AT1722" s="12"/>
      <c r="AU1722" s="12"/>
      <c r="AV1722" s="12"/>
      <c r="AW1722" s="12"/>
      <c r="AX1722" s="12"/>
      <c r="AY1722" s="12"/>
      <c r="AZ1722" s="12"/>
      <c r="BA1722" s="12"/>
    </row>
    <row r="1723" spans="12:53" x14ac:dyDescent="0.25">
      <c r="L1723" s="135"/>
      <c r="M1723" s="135"/>
      <c r="N1723" s="135"/>
      <c r="O1723" s="135"/>
      <c r="P1723" s="135"/>
      <c r="Q1723" s="135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 s="12"/>
      <c r="AT1723" s="12"/>
      <c r="AU1723" s="12"/>
      <c r="AV1723" s="12"/>
      <c r="AW1723" s="12"/>
      <c r="AX1723" s="12"/>
      <c r="AY1723" s="12"/>
      <c r="AZ1723" s="12"/>
      <c r="BA1723" s="12"/>
    </row>
    <row r="1724" spans="12:53" x14ac:dyDescent="0.25">
      <c r="L1724" s="135"/>
      <c r="M1724" s="135"/>
      <c r="N1724" s="135"/>
      <c r="O1724" s="135"/>
      <c r="P1724" s="135"/>
      <c r="Q1724" s="135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 s="12"/>
      <c r="AT1724" s="12"/>
      <c r="AU1724" s="12"/>
      <c r="AV1724" s="12"/>
      <c r="AW1724" s="12"/>
      <c r="AX1724" s="12"/>
      <c r="AY1724" s="12"/>
      <c r="AZ1724" s="12"/>
      <c r="BA1724" s="12"/>
    </row>
    <row r="1725" spans="12:53" x14ac:dyDescent="0.25">
      <c r="L1725" s="135"/>
      <c r="M1725" s="135"/>
      <c r="N1725" s="135"/>
      <c r="O1725" s="135"/>
      <c r="P1725" s="135"/>
      <c r="Q1725" s="135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 s="12"/>
      <c r="AT1725" s="12"/>
      <c r="AU1725" s="12"/>
      <c r="AV1725" s="12"/>
      <c r="AW1725" s="12"/>
      <c r="AX1725" s="12"/>
      <c r="AY1725" s="12"/>
      <c r="AZ1725" s="12"/>
      <c r="BA1725" s="12"/>
    </row>
    <row r="1726" spans="12:53" x14ac:dyDescent="0.25">
      <c r="L1726" s="135"/>
      <c r="M1726" s="135"/>
      <c r="N1726" s="135"/>
      <c r="O1726" s="135"/>
      <c r="P1726" s="135"/>
      <c r="Q1726" s="135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 s="12"/>
      <c r="AT1726" s="12"/>
      <c r="AU1726" s="12"/>
      <c r="AV1726" s="12"/>
      <c r="AW1726" s="12"/>
      <c r="AX1726" s="12"/>
      <c r="AY1726" s="12"/>
      <c r="AZ1726" s="12"/>
      <c r="BA1726" s="12"/>
    </row>
    <row r="1727" spans="12:53" x14ac:dyDescent="0.25">
      <c r="L1727" s="135"/>
      <c r="M1727" s="135"/>
      <c r="N1727" s="135"/>
      <c r="O1727" s="135"/>
      <c r="P1727" s="135"/>
      <c r="Q1727" s="135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 s="12"/>
      <c r="AT1727" s="12"/>
      <c r="AU1727" s="12"/>
      <c r="AV1727" s="12"/>
      <c r="AW1727" s="12"/>
      <c r="AX1727" s="12"/>
      <c r="AY1727" s="12"/>
      <c r="AZ1727" s="12"/>
      <c r="BA1727" s="12"/>
    </row>
    <row r="1728" spans="12:53" x14ac:dyDescent="0.25">
      <c r="L1728" s="135"/>
      <c r="M1728" s="135"/>
      <c r="N1728" s="135"/>
      <c r="O1728" s="135"/>
      <c r="P1728" s="135"/>
      <c r="Q1728" s="135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 s="12"/>
      <c r="AT1728" s="12"/>
      <c r="AU1728" s="12"/>
      <c r="AV1728" s="12"/>
      <c r="AW1728" s="12"/>
      <c r="AX1728" s="12"/>
      <c r="AY1728" s="12"/>
      <c r="AZ1728" s="12"/>
      <c r="BA1728" s="12"/>
    </row>
    <row r="1729" spans="12:53" x14ac:dyDescent="0.25">
      <c r="L1729" s="135"/>
      <c r="M1729" s="135"/>
      <c r="N1729" s="135"/>
      <c r="O1729" s="135"/>
      <c r="P1729" s="135"/>
      <c r="Q1729" s="135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 s="12"/>
      <c r="AT1729" s="12"/>
      <c r="AU1729" s="12"/>
      <c r="AV1729" s="12"/>
      <c r="AW1729" s="12"/>
      <c r="AX1729" s="12"/>
      <c r="AY1729" s="12"/>
      <c r="AZ1729" s="12"/>
      <c r="BA1729" s="12"/>
    </row>
    <row r="1730" spans="12:53" x14ac:dyDescent="0.25">
      <c r="L1730" s="135"/>
      <c r="M1730" s="135"/>
      <c r="N1730" s="135"/>
      <c r="O1730" s="135"/>
      <c r="P1730" s="135"/>
      <c r="Q1730" s="135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 s="12"/>
      <c r="AT1730" s="12"/>
      <c r="AU1730" s="12"/>
      <c r="AV1730" s="12"/>
      <c r="AW1730" s="12"/>
      <c r="AX1730" s="12"/>
      <c r="AY1730" s="12"/>
      <c r="AZ1730" s="12"/>
      <c r="BA1730" s="12"/>
    </row>
    <row r="1731" spans="12:53" x14ac:dyDescent="0.25">
      <c r="L1731" s="135"/>
      <c r="M1731" s="135"/>
      <c r="N1731" s="135"/>
      <c r="O1731" s="135"/>
      <c r="P1731" s="135"/>
      <c r="Q1731" s="135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 s="12"/>
      <c r="AT1731" s="12"/>
      <c r="AU1731" s="12"/>
      <c r="AV1731" s="12"/>
      <c r="AW1731" s="12"/>
      <c r="AX1731" s="12"/>
      <c r="AY1731" s="12"/>
      <c r="AZ1731" s="12"/>
      <c r="BA1731" s="12"/>
    </row>
    <row r="1732" spans="12:53" x14ac:dyDescent="0.25">
      <c r="L1732" s="135"/>
      <c r="M1732" s="135"/>
      <c r="N1732" s="135"/>
      <c r="O1732" s="135"/>
      <c r="P1732" s="135"/>
      <c r="Q1732" s="135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 s="12"/>
      <c r="AT1732" s="12"/>
      <c r="AU1732" s="12"/>
      <c r="AV1732" s="12"/>
      <c r="AW1732" s="12"/>
      <c r="AX1732" s="12"/>
      <c r="AY1732" s="12"/>
      <c r="AZ1732" s="12"/>
      <c r="BA1732" s="12"/>
    </row>
    <row r="1733" spans="12:53" x14ac:dyDescent="0.25">
      <c r="L1733" s="135"/>
      <c r="M1733" s="135"/>
      <c r="N1733" s="135"/>
      <c r="O1733" s="135"/>
      <c r="P1733" s="135"/>
      <c r="Q1733" s="135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 s="12"/>
      <c r="AT1733" s="12"/>
      <c r="AU1733" s="12"/>
      <c r="AV1733" s="12"/>
      <c r="AW1733" s="12"/>
      <c r="AX1733" s="12"/>
      <c r="AY1733" s="12"/>
      <c r="AZ1733" s="12"/>
      <c r="BA1733" s="12"/>
    </row>
    <row r="1734" spans="12:53" x14ac:dyDescent="0.25">
      <c r="L1734" s="135"/>
      <c r="M1734" s="135"/>
      <c r="N1734" s="135"/>
      <c r="O1734" s="135"/>
      <c r="P1734" s="135"/>
      <c r="Q1734" s="135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 s="12"/>
      <c r="AT1734" s="12"/>
      <c r="AU1734" s="12"/>
      <c r="AV1734" s="12"/>
      <c r="AW1734" s="12"/>
      <c r="AX1734" s="12"/>
      <c r="AY1734" s="12"/>
      <c r="AZ1734" s="12"/>
      <c r="BA1734" s="12"/>
    </row>
    <row r="1735" spans="12:53" x14ac:dyDescent="0.25">
      <c r="L1735" s="135"/>
      <c r="M1735" s="135"/>
      <c r="N1735" s="135"/>
      <c r="O1735" s="135"/>
      <c r="P1735" s="135"/>
      <c r="Q1735" s="135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 s="12"/>
      <c r="AT1735" s="12"/>
      <c r="AU1735" s="12"/>
      <c r="AV1735" s="12"/>
      <c r="AW1735" s="12"/>
      <c r="AX1735" s="12"/>
      <c r="AY1735" s="12"/>
      <c r="AZ1735" s="12"/>
      <c r="BA1735" s="12"/>
    </row>
    <row r="1736" spans="12:53" x14ac:dyDescent="0.25">
      <c r="L1736" s="135"/>
      <c r="M1736" s="135"/>
      <c r="N1736" s="135"/>
      <c r="O1736" s="135"/>
      <c r="P1736" s="135"/>
      <c r="Q1736" s="135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 s="12"/>
      <c r="AT1736" s="12"/>
      <c r="AU1736" s="12"/>
      <c r="AV1736" s="12"/>
      <c r="AW1736" s="12"/>
      <c r="AX1736" s="12"/>
      <c r="AY1736" s="12"/>
      <c r="AZ1736" s="12"/>
      <c r="BA1736" s="12"/>
    </row>
    <row r="1737" spans="12:53" x14ac:dyDescent="0.25">
      <c r="L1737" s="135"/>
      <c r="M1737" s="135"/>
      <c r="N1737" s="135"/>
      <c r="O1737" s="135"/>
      <c r="P1737" s="135"/>
      <c r="Q1737" s="135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 s="12"/>
      <c r="AT1737" s="12"/>
      <c r="AU1737" s="12"/>
      <c r="AV1737" s="12"/>
      <c r="AW1737" s="12"/>
      <c r="AX1737" s="12"/>
      <c r="AY1737" s="12"/>
      <c r="AZ1737" s="12"/>
      <c r="BA1737" s="12"/>
    </row>
    <row r="1738" spans="12:53" x14ac:dyDescent="0.25">
      <c r="L1738" s="135"/>
      <c r="M1738" s="135"/>
      <c r="N1738" s="135"/>
      <c r="O1738" s="135"/>
      <c r="P1738" s="135"/>
      <c r="Q1738" s="135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 s="12"/>
      <c r="AT1738" s="12"/>
      <c r="AU1738" s="12"/>
      <c r="AV1738" s="12"/>
      <c r="AW1738" s="12"/>
      <c r="AX1738" s="12"/>
      <c r="AY1738" s="12"/>
      <c r="AZ1738" s="12"/>
      <c r="BA1738" s="12"/>
    </row>
    <row r="1739" spans="12:53" x14ac:dyDescent="0.25">
      <c r="L1739" s="135"/>
      <c r="M1739" s="135"/>
      <c r="N1739" s="135"/>
      <c r="O1739" s="135"/>
      <c r="P1739" s="135"/>
      <c r="Q1739" s="135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 s="12"/>
      <c r="AT1739" s="12"/>
      <c r="AU1739" s="12"/>
      <c r="AV1739" s="12"/>
      <c r="AW1739" s="12"/>
      <c r="AX1739" s="12"/>
      <c r="AY1739" s="12"/>
      <c r="AZ1739" s="12"/>
      <c r="BA1739" s="12"/>
    </row>
    <row r="1740" spans="12:53" x14ac:dyDescent="0.25">
      <c r="L1740" s="135"/>
      <c r="M1740" s="135"/>
      <c r="N1740" s="135"/>
      <c r="O1740" s="135"/>
      <c r="P1740" s="135"/>
      <c r="Q1740" s="135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 s="12"/>
      <c r="AT1740" s="12"/>
      <c r="AU1740" s="12"/>
      <c r="AV1740" s="12"/>
      <c r="AW1740" s="12"/>
      <c r="AX1740" s="12"/>
      <c r="AY1740" s="12"/>
      <c r="AZ1740" s="12"/>
      <c r="BA1740" s="12"/>
    </row>
    <row r="1741" spans="12:53" x14ac:dyDescent="0.25">
      <c r="L1741" s="135"/>
      <c r="M1741" s="135"/>
      <c r="N1741" s="135"/>
      <c r="O1741" s="135"/>
      <c r="P1741" s="135"/>
      <c r="Q1741" s="135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 s="12"/>
      <c r="AT1741" s="12"/>
      <c r="AU1741" s="12"/>
      <c r="AV1741" s="12"/>
      <c r="AW1741" s="12"/>
      <c r="AX1741" s="12"/>
      <c r="AY1741" s="12"/>
      <c r="AZ1741" s="12"/>
      <c r="BA1741" s="12"/>
    </row>
    <row r="1742" spans="12:53" x14ac:dyDescent="0.25">
      <c r="L1742" s="135"/>
      <c r="M1742" s="135"/>
      <c r="N1742" s="135"/>
      <c r="O1742" s="135"/>
      <c r="P1742" s="135"/>
      <c r="Q1742" s="135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 s="12"/>
      <c r="AT1742" s="12"/>
      <c r="AU1742" s="12"/>
      <c r="AV1742" s="12"/>
      <c r="AW1742" s="12"/>
      <c r="AX1742" s="12"/>
      <c r="AY1742" s="12"/>
      <c r="AZ1742" s="12"/>
      <c r="BA1742" s="12"/>
    </row>
    <row r="1743" spans="12:53" x14ac:dyDescent="0.25">
      <c r="L1743" s="135"/>
      <c r="M1743" s="135"/>
      <c r="N1743" s="135"/>
      <c r="O1743" s="135"/>
      <c r="P1743" s="135"/>
      <c r="Q1743" s="135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 s="12"/>
      <c r="AJ1743" s="12"/>
      <c r="AK1743" s="12"/>
      <c r="AL1743" s="12"/>
      <c r="AM1743" s="12"/>
      <c r="AN1743" s="12"/>
      <c r="AO1743" s="12"/>
      <c r="AP1743" s="12"/>
      <c r="AQ1743" s="12"/>
      <c r="AR1743" s="12"/>
      <c r="AS1743" s="12"/>
      <c r="AT1743" s="12"/>
      <c r="AU1743" s="12"/>
      <c r="AV1743" s="12"/>
      <c r="AW1743" s="12"/>
      <c r="AX1743" s="12"/>
      <c r="AY1743" s="12"/>
      <c r="AZ1743" s="12"/>
      <c r="BA1743" s="12"/>
    </row>
    <row r="1744" spans="12:53" x14ac:dyDescent="0.25">
      <c r="L1744" s="135"/>
      <c r="M1744" s="135"/>
      <c r="N1744" s="135"/>
      <c r="O1744" s="135"/>
      <c r="P1744" s="135"/>
      <c r="Q1744" s="135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 s="12"/>
      <c r="AJ1744" s="12"/>
      <c r="AK1744" s="12"/>
      <c r="AL1744" s="12"/>
      <c r="AM1744" s="12"/>
      <c r="AN1744" s="12"/>
      <c r="AO1744" s="12"/>
      <c r="AP1744" s="12"/>
      <c r="AQ1744" s="12"/>
      <c r="AR1744" s="12"/>
      <c r="AS1744" s="12"/>
      <c r="AT1744" s="12"/>
      <c r="AU1744" s="12"/>
      <c r="AV1744" s="12"/>
      <c r="AW1744" s="12"/>
      <c r="AX1744" s="12"/>
      <c r="AY1744" s="12"/>
      <c r="AZ1744" s="12"/>
      <c r="BA1744" s="12"/>
    </row>
    <row r="1745" spans="12:53" x14ac:dyDescent="0.25">
      <c r="L1745" s="135"/>
      <c r="M1745" s="135"/>
      <c r="N1745" s="135"/>
      <c r="O1745" s="135"/>
      <c r="P1745" s="135"/>
      <c r="Q1745" s="135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 s="12"/>
      <c r="AJ1745" s="12"/>
      <c r="AK1745" s="12"/>
      <c r="AL1745" s="12"/>
      <c r="AM1745" s="12"/>
      <c r="AN1745" s="12"/>
      <c r="AO1745" s="12"/>
      <c r="AP1745" s="12"/>
      <c r="AQ1745" s="12"/>
      <c r="AR1745" s="12"/>
      <c r="AS1745" s="12"/>
      <c r="AT1745" s="12"/>
      <c r="AU1745" s="12"/>
      <c r="AV1745" s="12"/>
      <c r="AW1745" s="12"/>
      <c r="AX1745" s="12"/>
      <c r="AY1745" s="12"/>
      <c r="AZ1745" s="12"/>
      <c r="BA1745" s="12"/>
    </row>
    <row r="1746" spans="12:53" x14ac:dyDescent="0.25">
      <c r="L1746" s="135"/>
      <c r="M1746" s="135"/>
      <c r="N1746" s="135"/>
      <c r="O1746" s="135"/>
      <c r="P1746" s="135"/>
      <c r="Q1746" s="135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 s="12"/>
      <c r="AJ1746" s="12"/>
      <c r="AK1746" s="12"/>
      <c r="AL1746" s="12"/>
      <c r="AM1746" s="12"/>
      <c r="AN1746" s="12"/>
      <c r="AO1746" s="12"/>
      <c r="AP1746" s="12"/>
      <c r="AQ1746" s="12"/>
      <c r="AR1746" s="12"/>
      <c r="AS1746" s="12"/>
      <c r="AT1746" s="12"/>
      <c r="AU1746" s="12"/>
      <c r="AV1746" s="12"/>
      <c r="AW1746" s="12"/>
      <c r="AX1746" s="12"/>
      <c r="AY1746" s="12"/>
      <c r="AZ1746" s="12"/>
      <c r="BA1746" s="12"/>
    </row>
    <row r="1747" spans="12:53" x14ac:dyDescent="0.25">
      <c r="L1747" s="135"/>
      <c r="M1747" s="135"/>
      <c r="N1747" s="135"/>
      <c r="O1747" s="135"/>
      <c r="P1747" s="135"/>
      <c r="Q1747" s="135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 s="12"/>
      <c r="AJ1747" s="12"/>
      <c r="AK1747" s="12"/>
      <c r="AL1747" s="12"/>
      <c r="AM1747" s="12"/>
      <c r="AN1747" s="12"/>
      <c r="AO1747" s="12"/>
      <c r="AP1747" s="12"/>
      <c r="AQ1747" s="12"/>
      <c r="AR1747" s="12"/>
      <c r="AS1747" s="12"/>
      <c r="AT1747" s="12"/>
      <c r="AU1747" s="12"/>
      <c r="AV1747" s="12"/>
      <c r="AW1747" s="12"/>
      <c r="AX1747" s="12"/>
      <c r="AY1747" s="12"/>
      <c r="AZ1747" s="12"/>
      <c r="BA1747" s="12"/>
    </row>
    <row r="1748" spans="12:53" x14ac:dyDescent="0.25">
      <c r="L1748" s="135"/>
      <c r="M1748" s="135"/>
      <c r="N1748" s="135"/>
      <c r="O1748" s="135"/>
      <c r="P1748" s="135"/>
      <c r="Q1748" s="135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 s="12"/>
      <c r="AJ1748" s="12"/>
      <c r="AK1748" s="12"/>
      <c r="AL1748" s="12"/>
      <c r="AM1748" s="12"/>
      <c r="AN1748" s="12"/>
      <c r="AO1748" s="12"/>
      <c r="AP1748" s="12"/>
      <c r="AQ1748" s="12"/>
      <c r="AR1748" s="12"/>
      <c r="AS1748" s="12"/>
      <c r="AT1748" s="12"/>
      <c r="AU1748" s="12"/>
      <c r="AV1748" s="12"/>
      <c r="AW1748" s="12"/>
      <c r="AX1748" s="12"/>
      <c r="AY1748" s="12"/>
      <c r="AZ1748" s="12"/>
      <c r="BA1748" s="12"/>
    </row>
    <row r="1749" spans="12:53" x14ac:dyDescent="0.25">
      <c r="L1749" s="135"/>
      <c r="M1749" s="135"/>
      <c r="N1749" s="135"/>
      <c r="O1749" s="135"/>
      <c r="P1749" s="135"/>
      <c r="Q1749" s="135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 s="12"/>
      <c r="AJ1749" s="12"/>
      <c r="AK1749" s="12"/>
      <c r="AL1749" s="12"/>
      <c r="AM1749" s="12"/>
      <c r="AN1749" s="12"/>
      <c r="AO1749" s="12"/>
      <c r="AP1749" s="12"/>
      <c r="AQ1749" s="12"/>
      <c r="AR1749" s="12"/>
      <c r="AS1749" s="12"/>
      <c r="AT1749" s="12"/>
      <c r="AU1749" s="12"/>
      <c r="AV1749" s="12"/>
      <c r="AW1749" s="12"/>
      <c r="AX1749" s="12"/>
      <c r="AY1749" s="12"/>
      <c r="AZ1749" s="12"/>
      <c r="BA1749" s="12"/>
    </row>
    <row r="1750" spans="12:53" x14ac:dyDescent="0.25">
      <c r="L1750" s="135"/>
      <c r="M1750" s="135"/>
      <c r="N1750" s="135"/>
      <c r="O1750" s="135"/>
      <c r="P1750" s="135"/>
      <c r="Q1750" s="135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 s="12"/>
      <c r="AJ1750" s="12"/>
      <c r="AK1750" s="12"/>
      <c r="AL1750" s="12"/>
      <c r="AM1750" s="12"/>
      <c r="AN1750" s="12"/>
      <c r="AO1750" s="12"/>
      <c r="AP1750" s="12"/>
      <c r="AQ1750" s="12"/>
      <c r="AR1750" s="12"/>
      <c r="AS1750" s="12"/>
      <c r="AT1750" s="12"/>
      <c r="AU1750" s="12"/>
      <c r="AV1750" s="12"/>
      <c r="AW1750" s="12"/>
      <c r="AX1750" s="12"/>
      <c r="AY1750" s="12"/>
      <c r="AZ1750" s="12"/>
      <c r="BA1750" s="12"/>
    </row>
    <row r="1751" spans="12:53" x14ac:dyDescent="0.25">
      <c r="L1751" s="135"/>
      <c r="M1751" s="135"/>
      <c r="N1751" s="135"/>
      <c r="O1751" s="135"/>
      <c r="P1751" s="135"/>
      <c r="Q1751" s="135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 s="12"/>
      <c r="AJ1751" s="12"/>
      <c r="AK1751" s="12"/>
      <c r="AL1751" s="12"/>
      <c r="AM1751" s="12"/>
      <c r="AN1751" s="12"/>
      <c r="AO1751" s="12"/>
      <c r="AP1751" s="12"/>
      <c r="AQ1751" s="12"/>
      <c r="AR1751" s="12"/>
      <c r="AS1751" s="12"/>
      <c r="AT1751" s="12"/>
      <c r="AU1751" s="12"/>
      <c r="AV1751" s="12"/>
      <c r="AW1751" s="12"/>
      <c r="AX1751" s="12"/>
      <c r="AY1751" s="12"/>
      <c r="AZ1751" s="12"/>
      <c r="BA1751" s="12"/>
    </row>
    <row r="1752" spans="12:53" x14ac:dyDescent="0.25">
      <c r="L1752" s="135"/>
      <c r="M1752" s="135"/>
      <c r="N1752" s="135"/>
      <c r="O1752" s="135"/>
      <c r="P1752" s="135"/>
      <c r="Q1752" s="135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 s="12"/>
      <c r="AJ1752" s="12"/>
      <c r="AK1752" s="12"/>
      <c r="AL1752" s="12"/>
      <c r="AM1752" s="12"/>
      <c r="AN1752" s="12"/>
      <c r="AO1752" s="12"/>
      <c r="AP1752" s="12"/>
      <c r="AQ1752" s="12"/>
      <c r="AR1752" s="12"/>
      <c r="AS1752" s="12"/>
      <c r="AT1752" s="12"/>
      <c r="AU1752" s="12"/>
      <c r="AV1752" s="12"/>
      <c r="AW1752" s="12"/>
      <c r="AX1752" s="12"/>
      <c r="AY1752" s="12"/>
      <c r="AZ1752" s="12"/>
      <c r="BA1752" s="12"/>
    </row>
    <row r="1753" spans="12:53" x14ac:dyDescent="0.25">
      <c r="L1753" s="135"/>
      <c r="M1753" s="135"/>
      <c r="N1753" s="135"/>
      <c r="O1753" s="135"/>
      <c r="P1753" s="135"/>
      <c r="Q1753" s="135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 s="12"/>
      <c r="AJ1753" s="12"/>
      <c r="AK1753" s="12"/>
      <c r="AL1753" s="12"/>
      <c r="AM1753" s="12"/>
      <c r="AN1753" s="12"/>
      <c r="AO1753" s="12"/>
      <c r="AP1753" s="12"/>
      <c r="AQ1753" s="12"/>
      <c r="AR1753" s="12"/>
      <c r="AS1753" s="12"/>
      <c r="AT1753" s="12"/>
      <c r="AU1753" s="12"/>
      <c r="AV1753" s="12"/>
      <c r="AW1753" s="12"/>
      <c r="AX1753" s="12"/>
      <c r="AY1753" s="12"/>
      <c r="AZ1753" s="12"/>
      <c r="BA1753" s="12"/>
    </row>
    <row r="1754" spans="12:53" x14ac:dyDescent="0.25">
      <c r="L1754" s="135"/>
      <c r="M1754" s="135"/>
      <c r="N1754" s="135"/>
      <c r="O1754" s="135"/>
      <c r="P1754" s="135"/>
      <c r="Q1754" s="135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 s="12"/>
      <c r="AJ1754" s="12"/>
      <c r="AK1754" s="12"/>
      <c r="AL1754" s="12"/>
      <c r="AM1754" s="12"/>
      <c r="AN1754" s="12"/>
      <c r="AO1754" s="12"/>
      <c r="AP1754" s="12"/>
      <c r="AQ1754" s="12"/>
      <c r="AR1754" s="12"/>
      <c r="AS1754" s="12"/>
      <c r="AT1754" s="12"/>
      <c r="AU1754" s="12"/>
      <c r="AV1754" s="12"/>
      <c r="AW1754" s="12"/>
      <c r="AX1754" s="12"/>
      <c r="AY1754" s="12"/>
      <c r="AZ1754" s="12"/>
      <c r="BA1754" s="12"/>
    </row>
    <row r="1755" spans="12:53" x14ac:dyDescent="0.25">
      <c r="L1755" s="135"/>
      <c r="M1755" s="135"/>
      <c r="N1755" s="135"/>
      <c r="O1755" s="135"/>
      <c r="P1755" s="135"/>
      <c r="Q1755" s="135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 s="12"/>
      <c r="AJ1755" s="12"/>
      <c r="AK1755" s="12"/>
      <c r="AL1755" s="12"/>
      <c r="AM1755" s="12"/>
      <c r="AN1755" s="12"/>
      <c r="AO1755" s="12"/>
      <c r="AP1755" s="12"/>
      <c r="AQ1755" s="12"/>
      <c r="AR1755" s="12"/>
      <c r="AS1755" s="12"/>
      <c r="AT1755" s="12"/>
      <c r="AU1755" s="12"/>
      <c r="AV1755" s="12"/>
      <c r="AW1755" s="12"/>
      <c r="AX1755" s="12"/>
      <c r="AY1755" s="12"/>
      <c r="AZ1755" s="12"/>
      <c r="BA1755" s="12"/>
    </row>
    <row r="1756" spans="12:53" x14ac:dyDescent="0.25">
      <c r="L1756" s="135"/>
      <c r="M1756" s="135"/>
      <c r="N1756" s="135"/>
      <c r="O1756" s="135"/>
      <c r="P1756" s="135"/>
      <c r="Q1756" s="135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 s="12"/>
      <c r="AJ1756" s="12"/>
      <c r="AK1756" s="12"/>
      <c r="AL1756" s="12"/>
      <c r="AM1756" s="12"/>
      <c r="AN1756" s="12"/>
      <c r="AO1756" s="12"/>
      <c r="AP1756" s="12"/>
      <c r="AQ1756" s="12"/>
      <c r="AR1756" s="12"/>
      <c r="AS1756" s="12"/>
      <c r="AT1756" s="12"/>
      <c r="AU1756" s="12"/>
      <c r="AV1756" s="12"/>
      <c r="AW1756" s="12"/>
      <c r="AX1756" s="12"/>
      <c r="AY1756" s="12"/>
      <c r="AZ1756" s="12"/>
      <c r="BA1756" s="12"/>
    </row>
    <row r="1757" spans="12:53" x14ac:dyDescent="0.25">
      <c r="L1757" s="135"/>
      <c r="M1757" s="135"/>
      <c r="N1757" s="135"/>
      <c r="O1757" s="135"/>
      <c r="P1757" s="135"/>
      <c r="Q1757" s="135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 s="12"/>
      <c r="AJ1757" s="12"/>
      <c r="AK1757" s="12"/>
      <c r="AL1757" s="12"/>
      <c r="AM1757" s="12"/>
      <c r="AN1757" s="12"/>
      <c r="AO1757" s="12"/>
      <c r="AP1757" s="12"/>
      <c r="AQ1757" s="12"/>
      <c r="AR1757" s="12"/>
      <c r="AS1757" s="12"/>
      <c r="AT1757" s="12"/>
      <c r="AU1757" s="12"/>
      <c r="AV1757" s="12"/>
      <c r="AW1757" s="12"/>
      <c r="AX1757" s="12"/>
      <c r="AY1757" s="12"/>
      <c r="AZ1757" s="12"/>
      <c r="BA1757" s="12"/>
    </row>
    <row r="1758" spans="12:53" x14ac:dyDescent="0.25">
      <c r="L1758" s="135"/>
      <c r="M1758" s="135"/>
      <c r="N1758" s="135"/>
      <c r="O1758" s="135"/>
      <c r="P1758" s="135"/>
      <c r="Q1758" s="135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 s="12"/>
      <c r="AJ1758" s="12"/>
      <c r="AK1758" s="12"/>
      <c r="AL1758" s="12"/>
      <c r="AM1758" s="12"/>
      <c r="AN1758" s="12"/>
      <c r="AO1758" s="12"/>
      <c r="AP1758" s="12"/>
      <c r="AQ1758" s="12"/>
      <c r="AR1758" s="12"/>
      <c r="AS1758" s="12"/>
      <c r="AT1758" s="12"/>
      <c r="AU1758" s="12"/>
      <c r="AV1758" s="12"/>
      <c r="AW1758" s="12"/>
      <c r="AX1758" s="12"/>
      <c r="AY1758" s="12"/>
      <c r="AZ1758" s="12"/>
      <c r="BA1758" s="12"/>
    </row>
    <row r="1759" spans="12:53" x14ac:dyDescent="0.25">
      <c r="L1759" s="135"/>
      <c r="M1759" s="135"/>
      <c r="N1759" s="135"/>
      <c r="O1759" s="135"/>
      <c r="P1759" s="135"/>
      <c r="Q1759" s="135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 s="12"/>
      <c r="AJ1759" s="12"/>
      <c r="AK1759" s="12"/>
      <c r="AL1759" s="12"/>
      <c r="AM1759" s="12"/>
      <c r="AN1759" s="12"/>
      <c r="AO1759" s="12"/>
      <c r="AP1759" s="12"/>
      <c r="AQ1759" s="12"/>
      <c r="AR1759" s="12"/>
      <c r="AS1759" s="12"/>
      <c r="AT1759" s="12"/>
      <c r="AU1759" s="12"/>
      <c r="AV1759" s="12"/>
      <c r="AW1759" s="12"/>
      <c r="AX1759" s="12"/>
      <c r="AY1759" s="12"/>
      <c r="AZ1759" s="12"/>
      <c r="BA1759" s="12"/>
    </row>
    <row r="1760" spans="12:53" x14ac:dyDescent="0.25">
      <c r="L1760" s="135"/>
      <c r="M1760" s="135"/>
      <c r="N1760" s="135"/>
      <c r="O1760" s="135"/>
      <c r="P1760" s="135"/>
      <c r="Q1760" s="135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 s="12"/>
      <c r="AJ1760" s="12"/>
      <c r="AK1760" s="12"/>
      <c r="AL1760" s="12"/>
      <c r="AM1760" s="12"/>
      <c r="AN1760" s="12"/>
      <c r="AO1760" s="12"/>
      <c r="AP1760" s="12"/>
      <c r="AQ1760" s="12"/>
      <c r="AR1760" s="12"/>
      <c r="AS1760" s="12"/>
      <c r="AT1760" s="12"/>
      <c r="AU1760" s="12"/>
      <c r="AV1760" s="12"/>
      <c r="AW1760" s="12"/>
      <c r="AX1760" s="12"/>
      <c r="AY1760" s="12"/>
      <c r="AZ1760" s="12"/>
      <c r="BA1760" s="12"/>
    </row>
    <row r="1761" spans="12:53" x14ac:dyDescent="0.25">
      <c r="L1761" s="135"/>
      <c r="M1761" s="135"/>
      <c r="N1761" s="135"/>
      <c r="O1761" s="135"/>
      <c r="P1761" s="135"/>
      <c r="Q1761" s="135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 s="12"/>
      <c r="AJ1761" s="12"/>
      <c r="AK1761" s="12"/>
      <c r="AL1761" s="12"/>
      <c r="AM1761" s="12"/>
      <c r="AN1761" s="12"/>
      <c r="AO1761" s="12"/>
      <c r="AP1761" s="12"/>
      <c r="AQ1761" s="12"/>
      <c r="AR1761" s="12"/>
      <c r="AS1761" s="12"/>
      <c r="AT1761" s="12"/>
      <c r="AU1761" s="12"/>
      <c r="AV1761" s="12"/>
      <c r="AW1761" s="12"/>
      <c r="AX1761" s="12"/>
      <c r="AY1761" s="12"/>
      <c r="AZ1761" s="12"/>
      <c r="BA1761" s="12"/>
    </row>
    <row r="1762" spans="12:53" x14ac:dyDescent="0.25">
      <c r="L1762" s="135"/>
      <c r="M1762" s="135"/>
      <c r="N1762" s="135"/>
      <c r="O1762" s="135"/>
      <c r="P1762" s="135"/>
      <c r="Q1762" s="135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 s="12"/>
      <c r="AJ1762" s="12"/>
      <c r="AK1762" s="12"/>
      <c r="AL1762" s="12"/>
      <c r="AM1762" s="12"/>
      <c r="AN1762" s="12"/>
      <c r="AO1762" s="12"/>
      <c r="AP1762" s="12"/>
      <c r="AQ1762" s="12"/>
      <c r="AR1762" s="12"/>
      <c r="AS1762" s="12"/>
      <c r="AT1762" s="12"/>
      <c r="AU1762" s="12"/>
      <c r="AV1762" s="12"/>
      <c r="AW1762" s="12"/>
      <c r="AX1762" s="12"/>
      <c r="AY1762" s="12"/>
      <c r="AZ1762" s="12"/>
      <c r="BA1762" s="12"/>
    </row>
    <row r="1763" spans="12:53" x14ac:dyDescent="0.25">
      <c r="L1763" s="135"/>
      <c r="M1763" s="135"/>
      <c r="N1763" s="135"/>
      <c r="O1763" s="135"/>
      <c r="P1763" s="135"/>
      <c r="Q1763" s="135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 s="12"/>
      <c r="AJ1763" s="12"/>
      <c r="AK1763" s="12"/>
      <c r="AL1763" s="12"/>
      <c r="AM1763" s="12"/>
      <c r="AN1763" s="12"/>
      <c r="AO1763" s="12"/>
      <c r="AP1763" s="12"/>
      <c r="AQ1763" s="12"/>
      <c r="AR1763" s="12"/>
      <c r="AS1763" s="12"/>
      <c r="AT1763" s="12"/>
      <c r="AU1763" s="12"/>
      <c r="AV1763" s="12"/>
      <c r="AW1763" s="12"/>
      <c r="AX1763" s="12"/>
      <c r="AY1763" s="12"/>
      <c r="AZ1763" s="12"/>
      <c r="BA1763" s="12"/>
    </row>
    <row r="1764" spans="12:53" x14ac:dyDescent="0.25">
      <c r="L1764" s="135"/>
      <c r="M1764" s="135"/>
      <c r="N1764" s="135"/>
      <c r="O1764" s="135"/>
      <c r="P1764" s="135"/>
      <c r="Q1764" s="135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 s="12"/>
      <c r="AJ1764" s="12"/>
      <c r="AK1764" s="12"/>
      <c r="AL1764" s="12"/>
      <c r="AM1764" s="12"/>
      <c r="AN1764" s="12"/>
      <c r="AO1764" s="12"/>
      <c r="AP1764" s="12"/>
      <c r="AQ1764" s="12"/>
      <c r="AR1764" s="12"/>
      <c r="AS1764" s="12"/>
      <c r="AT1764" s="12"/>
      <c r="AU1764" s="12"/>
      <c r="AV1764" s="12"/>
      <c r="AW1764" s="12"/>
      <c r="AX1764" s="12"/>
      <c r="AY1764" s="12"/>
      <c r="AZ1764" s="12"/>
      <c r="BA1764" s="12"/>
    </row>
    <row r="1765" spans="12:53" x14ac:dyDescent="0.25">
      <c r="L1765" s="135"/>
      <c r="M1765" s="135"/>
      <c r="N1765" s="135"/>
      <c r="O1765" s="135"/>
      <c r="P1765" s="135"/>
      <c r="Q1765" s="135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 s="12"/>
      <c r="AJ1765" s="12"/>
      <c r="AK1765" s="12"/>
      <c r="AL1765" s="12"/>
      <c r="AM1765" s="12"/>
      <c r="AN1765" s="12"/>
      <c r="AO1765" s="12"/>
      <c r="AP1765" s="12"/>
      <c r="AQ1765" s="12"/>
      <c r="AR1765" s="12"/>
      <c r="AS1765" s="12"/>
      <c r="AT1765" s="12"/>
      <c r="AU1765" s="12"/>
      <c r="AV1765" s="12"/>
      <c r="AW1765" s="12"/>
      <c r="AX1765" s="12"/>
      <c r="AY1765" s="12"/>
      <c r="AZ1765" s="12"/>
      <c r="BA1765" s="12"/>
    </row>
    <row r="1766" spans="12:53" x14ac:dyDescent="0.25">
      <c r="L1766" s="135"/>
      <c r="M1766" s="135"/>
      <c r="N1766" s="135"/>
      <c r="O1766" s="135"/>
      <c r="P1766" s="135"/>
      <c r="Q1766" s="135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 s="12"/>
      <c r="AJ1766" s="12"/>
      <c r="AK1766" s="12"/>
      <c r="AL1766" s="12"/>
      <c r="AM1766" s="12"/>
      <c r="AN1766" s="12"/>
      <c r="AO1766" s="12"/>
      <c r="AP1766" s="12"/>
      <c r="AQ1766" s="12"/>
      <c r="AR1766" s="12"/>
      <c r="AS1766" s="12"/>
      <c r="AT1766" s="12"/>
      <c r="AU1766" s="12"/>
      <c r="AV1766" s="12"/>
      <c r="AW1766" s="12"/>
      <c r="AX1766" s="12"/>
      <c r="AY1766" s="12"/>
      <c r="AZ1766" s="12"/>
      <c r="BA1766" s="12"/>
    </row>
    <row r="1767" spans="12:53" x14ac:dyDescent="0.25">
      <c r="L1767" s="135"/>
      <c r="M1767" s="135"/>
      <c r="N1767" s="135"/>
      <c r="O1767" s="135"/>
      <c r="P1767" s="135"/>
      <c r="Q1767" s="135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 s="12"/>
      <c r="AJ1767" s="12"/>
      <c r="AK1767" s="12"/>
      <c r="AL1767" s="12"/>
      <c r="AM1767" s="12"/>
      <c r="AN1767" s="12"/>
      <c r="AO1767" s="12"/>
      <c r="AP1767" s="12"/>
      <c r="AQ1767" s="12"/>
      <c r="AR1767" s="12"/>
      <c r="AS1767" s="12"/>
      <c r="AT1767" s="12"/>
      <c r="AU1767" s="12"/>
      <c r="AV1767" s="12"/>
      <c r="AW1767" s="12"/>
      <c r="AX1767" s="12"/>
      <c r="AY1767" s="12"/>
      <c r="AZ1767" s="12"/>
      <c r="BA1767" s="12"/>
    </row>
    <row r="1768" spans="12:53" x14ac:dyDescent="0.25">
      <c r="L1768" s="135"/>
      <c r="M1768" s="135"/>
      <c r="N1768" s="135"/>
      <c r="O1768" s="135"/>
      <c r="P1768" s="135"/>
      <c r="Q1768" s="135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 s="12"/>
      <c r="AJ1768" s="12"/>
      <c r="AK1768" s="12"/>
      <c r="AL1768" s="12"/>
      <c r="AM1768" s="12"/>
      <c r="AN1768" s="12"/>
      <c r="AO1768" s="12"/>
      <c r="AP1768" s="12"/>
      <c r="AQ1768" s="12"/>
      <c r="AR1768" s="12"/>
      <c r="AS1768" s="12"/>
      <c r="AT1768" s="12"/>
      <c r="AU1768" s="12"/>
      <c r="AV1768" s="12"/>
      <c r="AW1768" s="12"/>
      <c r="AX1768" s="12"/>
      <c r="AY1768" s="12"/>
      <c r="AZ1768" s="12"/>
      <c r="BA1768" s="12"/>
    </row>
    <row r="1769" spans="12:53" x14ac:dyDescent="0.25">
      <c r="L1769" s="135"/>
      <c r="M1769" s="135"/>
      <c r="N1769" s="135"/>
      <c r="O1769" s="135"/>
      <c r="P1769" s="135"/>
      <c r="Q1769" s="135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 s="12"/>
      <c r="AJ1769" s="12"/>
      <c r="AK1769" s="12"/>
      <c r="AL1769" s="12"/>
      <c r="AM1769" s="12"/>
      <c r="AN1769" s="12"/>
      <c r="AO1769" s="12"/>
      <c r="AP1769" s="12"/>
      <c r="AQ1769" s="12"/>
      <c r="AR1769" s="12"/>
      <c r="AS1769" s="12"/>
      <c r="AT1769" s="12"/>
      <c r="AU1769" s="12"/>
      <c r="AV1769" s="12"/>
      <c r="AW1769" s="12"/>
      <c r="AX1769" s="12"/>
      <c r="AY1769" s="12"/>
      <c r="AZ1769" s="12"/>
      <c r="BA1769" s="12"/>
    </row>
    <row r="1770" spans="12:53" x14ac:dyDescent="0.25">
      <c r="L1770" s="135"/>
      <c r="M1770" s="135"/>
      <c r="N1770" s="135"/>
      <c r="O1770" s="135"/>
      <c r="P1770" s="135"/>
      <c r="Q1770" s="135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 s="12"/>
      <c r="AJ1770" s="12"/>
      <c r="AK1770" s="12"/>
      <c r="AL1770" s="12"/>
      <c r="AM1770" s="12"/>
      <c r="AN1770" s="12"/>
      <c r="AO1770" s="12"/>
      <c r="AP1770" s="12"/>
      <c r="AQ1770" s="12"/>
      <c r="AR1770" s="12"/>
      <c r="AS1770" s="12"/>
      <c r="AT1770" s="12"/>
      <c r="AU1770" s="12"/>
      <c r="AV1770" s="12"/>
      <c r="AW1770" s="12"/>
      <c r="AX1770" s="12"/>
      <c r="AY1770" s="12"/>
      <c r="AZ1770" s="12"/>
      <c r="BA1770" s="12"/>
    </row>
    <row r="1771" spans="12:53" x14ac:dyDescent="0.25">
      <c r="L1771" s="135"/>
      <c r="M1771" s="135"/>
      <c r="N1771" s="135"/>
      <c r="O1771" s="135"/>
      <c r="P1771" s="135"/>
      <c r="Q1771" s="135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 s="12"/>
      <c r="AJ1771" s="12"/>
      <c r="AK1771" s="12"/>
      <c r="AL1771" s="12"/>
      <c r="AM1771" s="12"/>
      <c r="AN1771" s="12"/>
      <c r="AO1771" s="12"/>
      <c r="AP1771" s="12"/>
      <c r="AQ1771" s="12"/>
      <c r="AR1771" s="12"/>
      <c r="AS1771" s="12"/>
      <c r="AT1771" s="12"/>
      <c r="AU1771" s="12"/>
      <c r="AV1771" s="12"/>
      <c r="AW1771" s="12"/>
      <c r="AX1771" s="12"/>
      <c r="AY1771" s="12"/>
      <c r="AZ1771" s="12"/>
      <c r="BA1771" s="12"/>
    </row>
    <row r="1772" spans="12:53" x14ac:dyDescent="0.25">
      <c r="L1772" s="135"/>
      <c r="M1772" s="135"/>
      <c r="N1772" s="135"/>
      <c r="O1772" s="135"/>
      <c r="P1772" s="135"/>
      <c r="Q1772" s="135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 s="12"/>
      <c r="AJ1772" s="12"/>
      <c r="AK1772" s="12"/>
      <c r="AL1772" s="12"/>
      <c r="AM1772" s="12"/>
      <c r="AN1772" s="12"/>
      <c r="AO1772" s="12"/>
      <c r="AP1772" s="12"/>
      <c r="AQ1772" s="12"/>
      <c r="AR1772" s="12"/>
      <c r="AS1772" s="12"/>
      <c r="AT1772" s="12"/>
      <c r="AU1772" s="12"/>
      <c r="AV1772" s="12"/>
      <c r="AW1772" s="12"/>
      <c r="AX1772" s="12"/>
      <c r="AY1772" s="12"/>
      <c r="AZ1772" s="12"/>
      <c r="BA1772" s="12"/>
    </row>
    <row r="1773" spans="12:53" x14ac:dyDescent="0.25">
      <c r="L1773" s="135"/>
      <c r="M1773" s="135"/>
      <c r="N1773" s="135"/>
      <c r="O1773" s="135"/>
      <c r="P1773" s="135"/>
      <c r="Q1773" s="135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 s="12"/>
      <c r="AJ1773" s="12"/>
      <c r="AK1773" s="12"/>
      <c r="AL1773" s="12"/>
      <c r="AM1773" s="12"/>
      <c r="AN1773" s="12"/>
      <c r="AO1773" s="12"/>
      <c r="AP1773" s="12"/>
      <c r="AQ1773" s="12"/>
      <c r="AR1773" s="12"/>
      <c r="AS1773" s="12"/>
      <c r="AT1773" s="12"/>
      <c r="AU1773" s="12"/>
      <c r="AV1773" s="12"/>
      <c r="AW1773" s="12"/>
      <c r="AX1773" s="12"/>
      <c r="AY1773" s="12"/>
      <c r="AZ1773" s="12"/>
      <c r="BA1773" s="12"/>
    </row>
    <row r="1774" spans="12:53" x14ac:dyDescent="0.25">
      <c r="L1774" s="135"/>
      <c r="M1774" s="135"/>
      <c r="N1774" s="135"/>
      <c r="O1774" s="135"/>
      <c r="P1774" s="135"/>
      <c r="Q1774" s="135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 s="12"/>
      <c r="AJ1774" s="12"/>
      <c r="AK1774" s="12"/>
      <c r="AL1774" s="12"/>
      <c r="AM1774" s="12"/>
      <c r="AN1774" s="12"/>
      <c r="AO1774" s="12"/>
      <c r="AP1774" s="12"/>
      <c r="AQ1774" s="12"/>
      <c r="AR1774" s="12"/>
      <c r="AS1774" s="12"/>
      <c r="AT1774" s="12"/>
      <c r="AU1774" s="12"/>
      <c r="AV1774" s="12"/>
      <c r="AW1774" s="12"/>
      <c r="AX1774" s="12"/>
      <c r="AY1774" s="12"/>
      <c r="AZ1774" s="12"/>
      <c r="BA1774" s="12"/>
    </row>
    <row r="1775" spans="12:53" x14ac:dyDescent="0.25">
      <c r="L1775" s="135"/>
      <c r="M1775" s="135"/>
      <c r="N1775" s="135"/>
      <c r="O1775" s="135"/>
      <c r="P1775" s="135"/>
      <c r="Q1775" s="135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 s="12"/>
      <c r="AJ1775" s="12"/>
      <c r="AK1775" s="12"/>
      <c r="AL1775" s="12"/>
      <c r="AM1775" s="12"/>
      <c r="AN1775" s="12"/>
      <c r="AO1775" s="12"/>
      <c r="AP1775" s="12"/>
      <c r="AQ1775" s="12"/>
      <c r="AR1775" s="12"/>
      <c r="AS1775" s="12"/>
      <c r="AT1775" s="12"/>
      <c r="AU1775" s="12"/>
      <c r="AV1775" s="12"/>
      <c r="AW1775" s="12"/>
      <c r="AX1775" s="12"/>
      <c r="AY1775" s="12"/>
      <c r="AZ1775" s="12"/>
      <c r="BA1775" s="12"/>
    </row>
    <row r="1776" spans="12:53" x14ac:dyDescent="0.25">
      <c r="L1776" s="135"/>
      <c r="M1776" s="135"/>
      <c r="N1776" s="135"/>
      <c r="O1776" s="135"/>
      <c r="P1776" s="135"/>
      <c r="Q1776" s="135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 s="12"/>
      <c r="AJ1776" s="12"/>
      <c r="AK1776" s="12"/>
      <c r="AL1776" s="12"/>
      <c r="AM1776" s="12"/>
      <c r="AN1776" s="12"/>
      <c r="AO1776" s="12"/>
      <c r="AP1776" s="12"/>
      <c r="AQ1776" s="12"/>
      <c r="AR1776" s="12"/>
      <c r="AS1776" s="12"/>
      <c r="AT1776" s="12"/>
      <c r="AU1776" s="12"/>
      <c r="AV1776" s="12"/>
      <c r="AW1776" s="12"/>
      <c r="AX1776" s="12"/>
      <c r="AY1776" s="12"/>
      <c r="AZ1776" s="12"/>
      <c r="BA1776" s="12"/>
    </row>
    <row r="1777" spans="12:53" x14ac:dyDescent="0.25">
      <c r="L1777" s="135"/>
      <c r="M1777" s="135"/>
      <c r="N1777" s="135"/>
      <c r="O1777" s="135"/>
      <c r="P1777" s="135"/>
      <c r="Q1777" s="135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 s="12"/>
      <c r="AJ1777" s="12"/>
      <c r="AK1777" s="12"/>
      <c r="AL1777" s="12"/>
      <c r="AM1777" s="12"/>
      <c r="AN1777" s="12"/>
      <c r="AO1777" s="12"/>
      <c r="AP1777" s="12"/>
      <c r="AQ1777" s="12"/>
      <c r="AR1777" s="12"/>
      <c r="AS1777" s="12"/>
      <c r="AT1777" s="12"/>
      <c r="AU1777" s="12"/>
      <c r="AV1777" s="12"/>
      <c r="AW1777" s="12"/>
      <c r="AX1777" s="12"/>
      <c r="AY1777" s="12"/>
      <c r="AZ1777" s="12"/>
      <c r="BA1777" s="12"/>
    </row>
    <row r="1778" spans="12:53" x14ac:dyDescent="0.25">
      <c r="L1778" s="135"/>
      <c r="M1778" s="135"/>
      <c r="N1778" s="135"/>
      <c r="O1778" s="135"/>
      <c r="P1778" s="135"/>
      <c r="Q1778" s="135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 s="12"/>
      <c r="AJ1778" s="12"/>
      <c r="AK1778" s="12"/>
      <c r="AL1778" s="12"/>
      <c r="AM1778" s="12"/>
      <c r="AN1778" s="12"/>
      <c r="AO1778" s="12"/>
      <c r="AP1778" s="12"/>
      <c r="AQ1778" s="12"/>
      <c r="AR1778" s="12"/>
      <c r="AS1778" s="12"/>
      <c r="AT1778" s="12"/>
      <c r="AU1778" s="12"/>
      <c r="AV1778" s="12"/>
      <c r="AW1778" s="12"/>
      <c r="AX1778" s="12"/>
      <c r="AY1778" s="12"/>
      <c r="AZ1778" s="12"/>
      <c r="BA1778" s="12"/>
    </row>
    <row r="1779" spans="12:53" x14ac:dyDescent="0.25">
      <c r="L1779" s="135"/>
      <c r="M1779" s="135"/>
      <c r="N1779" s="135"/>
      <c r="O1779" s="135"/>
      <c r="P1779" s="135"/>
      <c r="Q1779" s="135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 s="12"/>
      <c r="AJ1779" s="12"/>
      <c r="AK1779" s="12"/>
      <c r="AL1779" s="12"/>
      <c r="AM1779" s="12"/>
      <c r="AN1779" s="12"/>
      <c r="AO1779" s="12"/>
      <c r="AP1779" s="12"/>
      <c r="AQ1779" s="12"/>
      <c r="AR1779" s="12"/>
      <c r="AS1779" s="12"/>
      <c r="AT1779" s="12"/>
      <c r="AU1779" s="12"/>
      <c r="AV1779" s="12"/>
      <c r="AW1779" s="12"/>
      <c r="AX1779" s="12"/>
      <c r="AY1779" s="12"/>
      <c r="AZ1779" s="12"/>
      <c r="BA1779" s="12"/>
    </row>
    <row r="1780" spans="12:53" x14ac:dyDescent="0.25">
      <c r="L1780" s="135"/>
      <c r="M1780" s="135"/>
      <c r="N1780" s="135"/>
      <c r="O1780" s="135"/>
      <c r="P1780" s="135"/>
      <c r="Q1780" s="135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 s="12"/>
      <c r="AJ1780" s="12"/>
      <c r="AK1780" s="12"/>
      <c r="AL1780" s="12"/>
      <c r="AM1780" s="12"/>
      <c r="AN1780" s="12"/>
      <c r="AO1780" s="12"/>
      <c r="AP1780" s="12"/>
      <c r="AQ1780" s="12"/>
      <c r="AR1780" s="12"/>
      <c r="AS1780" s="12"/>
      <c r="AT1780" s="12"/>
      <c r="AU1780" s="12"/>
      <c r="AV1780" s="12"/>
      <c r="AW1780" s="12"/>
      <c r="AX1780" s="12"/>
      <c r="AY1780" s="12"/>
      <c r="AZ1780" s="12"/>
      <c r="BA1780" s="12"/>
    </row>
    <row r="1781" spans="12:53" x14ac:dyDescent="0.25">
      <c r="L1781" s="135"/>
      <c r="M1781" s="135"/>
      <c r="N1781" s="135"/>
      <c r="O1781" s="135"/>
      <c r="P1781" s="135"/>
      <c r="Q1781" s="135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 s="12"/>
      <c r="AJ1781" s="12"/>
      <c r="AK1781" s="12"/>
      <c r="AL1781" s="12"/>
      <c r="AM1781" s="12"/>
      <c r="AN1781" s="12"/>
      <c r="AO1781" s="12"/>
      <c r="AP1781" s="12"/>
      <c r="AQ1781" s="12"/>
      <c r="AR1781" s="12"/>
      <c r="AS1781" s="12"/>
      <c r="AT1781" s="12"/>
      <c r="AU1781" s="12"/>
      <c r="AV1781" s="12"/>
      <c r="AW1781" s="12"/>
      <c r="AX1781" s="12"/>
      <c r="AY1781" s="12"/>
      <c r="AZ1781" s="12"/>
      <c r="BA1781" s="12"/>
    </row>
    <row r="1782" spans="12:53" x14ac:dyDescent="0.25">
      <c r="L1782" s="135"/>
      <c r="M1782" s="135"/>
      <c r="N1782" s="135"/>
      <c r="O1782" s="135"/>
      <c r="P1782" s="135"/>
      <c r="Q1782" s="135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 s="12"/>
      <c r="AJ1782" s="12"/>
      <c r="AK1782" s="12"/>
      <c r="AL1782" s="12"/>
      <c r="AM1782" s="12"/>
      <c r="AN1782" s="12"/>
      <c r="AO1782" s="12"/>
      <c r="AP1782" s="12"/>
      <c r="AQ1782" s="12"/>
      <c r="AR1782" s="12"/>
      <c r="AS1782" s="12"/>
      <c r="AT1782" s="12"/>
      <c r="AU1782" s="12"/>
      <c r="AV1782" s="12"/>
      <c r="AW1782" s="12"/>
      <c r="AX1782" s="12"/>
      <c r="AY1782" s="12"/>
      <c r="AZ1782" s="12"/>
      <c r="BA1782" s="12"/>
    </row>
    <row r="1783" spans="12:53" x14ac:dyDescent="0.25">
      <c r="L1783" s="135"/>
      <c r="M1783" s="135"/>
      <c r="N1783" s="135"/>
      <c r="O1783" s="135"/>
      <c r="P1783" s="135"/>
      <c r="Q1783" s="135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 s="12"/>
      <c r="AJ1783" s="12"/>
      <c r="AK1783" s="12"/>
      <c r="AL1783" s="12"/>
      <c r="AM1783" s="12"/>
      <c r="AN1783" s="12"/>
      <c r="AO1783" s="12"/>
      <c r="AP1783" s="12"/>
      <c r="AQ1783" s="12"/>
      <c r="AR1783" s="12"/>
      <c r="AS1783" s="12"/>
      <c r="AT1783" s="12"/>
      <c r="AU1783" s="12"/>
      <c r="AV1783" s="12"/>
      <c r="AW1783" s="12"/>
      <c r="AX1783" s="12"/>
      <c r="AY1783" s="12"/>
      <c r="AZ1783" s="12"/>
      <c r="BA1783" s="12"/>
    </row>
    <row r="1784" spans="12:53" x14ac:dyDescent="0.25">
      <c r="L1784" s="135"/>
      <c r="M1784" s="135"/>
      <c r="N1784" s="135"/>
      <c r="O1784" s="135"/>
      <c r="P1784" s="135"/>
      <c r="Q1784" s="135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 s="12"/>
      <c r="AJ1784" s="12"/>
      <c r="AK1784" s="12"/>
      <c r="AL1784" s="12"/>
      <c r="AM1784" s="12"/>
      <c r="AN1784" s="12"/>
      <c r="AO1784" s="12"/>
      <c r="AP1784" s="12"/>
      <c r="AQ1784" s="12"/>
      <c r="AR1784" s="12"/>
      <c r="AS1784" s="12"/>
      <c r="AT1784" s="12"/>
      <c r="AU1784" s="12"/>
      <c r="AV1784" s="12"/>
      <c r="AW1784" s="12"/>
      <c r="AX1784" s="12"/>
      <c r="AY1784" s="12"/>
      <c r="AZ1784" s="12"/>
      <c r="BA1784" s="12"/>
    </row>
    <row r="1785" spans="12:53" x14ac:dyDescent="0.25">
      <c r="L1785" s="135"/>
      <c r="M1785" s="135"/>
      <c r="N1785" s="135"/>
      <c r="O1785" s="135"/>
      <c r="P1785" s="135"/>
      <c r="Q1785" s="135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 s="12"/>
      <c r="AJ1785" s="12"/>
      <c r="AK1785" s="12"/>
      <c r="AL1785" s="12"/>
      <c r="AM1785" s="12"/>
      <c r="AN1785" s="12"/>
      <c r="AO1785" s="12"/>
      <c r="AP1785" s="12"/>
      <c r="AQ1785" s="12"/>
      <c r="AR1785" s="12"/>
      <c r="AS1785" s="12"/>
      <c r="AT1785" s="12"/>
      <c r="AU1785" s="12"/>
      <c r="AV1785" s="12"/>
      <c r="AW1785" s="12"/>
      <c r="AX1785" s="12"/>
      <c r="AY1785" s="12"/>
      <c r="AZ1785" s="12"/>
      <c r="BA1785" s="12"/>
    </row>
    <row r="1786" spans="12:53" x14ac:dyDescent="0.25">
      <c r="L1786" s="135"/>
      <c r="M1786" s="135"/>
      <c r="N1786" s="135"/>
      <c r="O1786" s="135"/>
      <c r="P1786" s="135"/>
      <c r="Q1786" s="135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 s="12"/>
      <c r="AJ1786" s="12"/>
      <c r="AK1786" s="12"/>
      <c r="AL1786" s="12"/>
      <c r="AM1786" s="12"/>
      <c r="AN1786" s="12"/>
      <c r="AO1786" s="12"/>
      <c r="AP1786" s="12"/>
      <c r="AQ1786" s="12"/>
      <c r="AR1786" s="12"/>
      <c r="AS1786" s="12"/>
      <c r="AT1786" s="12"/>
      <c r="AU1786" s="12"/>
      <c r="AV1786" s="12"/>
      <c r="AW1786" s="12"/>
      <c r="AX1786" s="12"/>
      <c r="AY1786" s="12"/>
      <c r="AZ1786" s="12"/>
      <c r="BA1786" s="12"/>
    </row>
    <row r="1787" spans="12:53" x14ac:dyDescent="0.25">
      <c r="L1787" s="135"/>
      <c r="M1787" s="135"/>
      <c r="N1787" s="135"/>
      <c r="O1787" s="135"/>
      <c r="P1787" s="135"/>
      <c r="Q1787" s="135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 s="12"/>
      <c r="AJ1787" s="12"/>
      <c r="AK1787" s="12"/>
      <c r="AL1787" s="12"/>
      <c r="AM1787" s="12"/>
      <c r="AN1787" s="12"/>
      <c r="AO1787" s="12"/>
      <c r="AP1787" s="12"/>
      <c r="AQ1787" s="12"/>
      <c r="AR1787" s="12"/>
      <c r="AS1787" s="12"/>
      <c r="AT1787" s="12"/>
      <c r="AU1787" s="12"/>
      <c r="AV1787" s="12"/>
      <c r="AW1787" s="12"/>
      <c r="AX1787" s="12"/>
      <c r="AY1787" s="12"/>
      <c r="AZ1787" s="12"/>
      <c r="BA1787" s="12"/>
    </row>
    <row r="1788" spans="12:53" x14ac:dyDescent="0.25">
      <c r="L1788" s="135"/>
      <c r="M1788" s="135"/>
      <c r="N1788" s="135"/>
      <c r="O1788" s="135"/>
      <c r="P1788" s="135"/>
      <c r="Q1788" s="135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 s="12"/>
      <c r="AJ1788" s="12"/>
      <c r="AK1788" s="12"/>
      <c r="AL1788" s="12"/>
      <c r="AM1788" s="12"/>
      <c r="AN1788" s="12"/>
      <c r="AO1788" s="12"/>
      <c r="AP1788" s="12"/>
      <c r="AQ1788" s="12"/>
      <c r="AR1788" s="12"/>
      <c r="AS1788" s="12"/>
      <c r="AT1788" s="12"/>
      <c r="AU1788" s="12"/>
      <c r="AV1788" s="12"/>
      <c r="AW1788" s="12"/>
      <c r="AX1788" s="12"/>
      <c r="AY1788" s="12"/>
      <c r="AZ1788" s="12"/>
      <c r="BA1788" s="12"/>
    </row>
    <row r="1789" spans="12:53" x14ac:dyDescent="0.25">
      <c r="L1789" s="135"/>
      <c r="M1789" s="135"/>
      <c r="N1789" s="135"/>
      <c r="O1789" s="135"/>
      <c r="P1789" s="135"/>
      <c r="Q1789" s="135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 s="12"/>
      <c r="AJ1789" s="12"/>
      <c r="AK1789" s="12"/>
      <c r="AL1789" s="12"/>
      <c r="AM1789" s="12"/>
      <c r="AN1789" s="12"/>
      <c r="AO1789" s="12"/>
      <c r="AP1789" s="12"/>
      <c r="AQ1789" s="12"/>
      <c r="AR1789" s="12"/>
      <c r="AS1789" s="12"/>
      <c r="AT1789" s="12"/>
      <c r="AU1789" s="12"/>
      <c r="AV1789" s="12"/>
      <c r="AW1789" s="12"/>
      <c r="AX1789" s="12"/>
      <c r="AY1789" s="12"/>
      <c r="AZ1789" s="12"/>
      <c r="BA1789" s="12"/>
    </row>
    <row r="1790" spans="12:53" x14ac:dyDescent="0.25">
      <c r="L1790" s="135"/>
      <c r="M1790" s="135"/>
      <c r="N1790" s="135"/>
      <c r="O1790" s="135"/>
      <c r="P1790" s="135"/>
      <c r="Q1790" s="135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 s="12"/>
      <c r="AJ1790" s="12"/>
      <c r="AK1790" s="12"/>
      <c r="AL1790" s="12"/>
      <c r="AM1790" s="12"/>
      <c r="AN1790" s="12"/>
      <c r="AO1790" s="12"/>
      <c r="AP1790" s="12"/>
      <c r="AQ1790" s="12"/>
      <c r="AR1790" s="12"/>
      <c r="AS1790" s="12"/>
      <c r="AT1790" s="12"/>
      <c r="AU1790" s="12"/>
      <c r="AV1790" s="12"/>
      <c r="AW1790" s="12"/>
      <c r="AX1790" s="12"/>
      <c r="AY1790" s="12"/>
      <c r="AZ1790" s="12"/>
      <c r="BA1790" s="12"/>
    </row>
    <row r="1791" spans="12:53" x14ac:dyDescent="0.25">
      <c r="L1791" s="135"/>
      <c r="M1791" s="135"/>
      <c r="N1791" s="135"/>
      <c r="O1791" s="135"/>
      <c r="P1791" s="135"/>
      <c r="Q1791" s="135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 s="12"/>
      <c r="AJ1791" s="12"/>
      <c r="AK1791" s="12"/>
      <c r="AL1791" s="12"/>
      <c r="AM1791" s="12"/>
      <c r="AN1791" s="12"/>
      <c r="AO1791" s="12"/>
      <c r="AP1791" s="12"/>
      <c r="AQ1791" s="12"/>
      <c r="AR1791" s="12"/>
      <c r="AS1791" s="12"/>
      <c r="AT1791" s="12"/>
      <c r="AU1791" s="12"/>
      <c r="AV1791" s="12"/>
      <c r="AW1791" s="12"/>
      <c r="AX1791" s="12"/>
      <c r="AY1791" s="12"/>
      <c r="AZ1791" s="12"/>
      <c r="BA1791" s="12"/>
    </row>
    <row r="1792" spans="12:53" x14ac:dyDescent="0.25">
      <c r="L1792" s="135"/>
      <c r="M1792" s="135"/>
      <c r="N1792" s="135"/>
      <c r="O1792" s="135"/>
      <c r="P1792" s="135"/>
      <c r="Q1792" s="135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 s="12"/>
      <c r="AJ1792" s="12"/>
      <c r="AK1792" s="12"/>
      <c r="AL1792" s="12"/>
      <c r="AM1792" s="12"/>
      <c r="AN1792" s="12"/>
      <c r="AO1792" s="12"/>
      <c r="AP1792" s="12"/>
      <c r="AQ1792" s="12"/>
      <c r="AR1792" s="12"/>
      <c r="AS1792" s="12"/>
      <c r="AT1792" s="12"/>
      <c r="AU1792" s="12"/>
      <c r="AV1792" s="12"/>
      <c r="AW1792" s="12"/>
      <c r="AX1792" s="12"/>
      <c r="AY1792" s="12"/>
      <c r="AZ1792" s="12"/>
      <c r="BA1792" s="12"/>
    </row>
    <row r="1793" spans="12:53" x14ac:dyDescent="0.25">
      <c r="L1793" s="135"/>
      <c r="M1793" s="135"/>
      <c r="N1793" s="135"/>
      <c r="O1793" s="135"/>
      <c r="P1793" s="135"/>
      <c r="Q1793" s="135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 s="12"/>
      <c r="AJ1793" s="12"/>
      <c r="AK1793" s="12"/>
      <c r="AL1793" s="12"/>
      <c r="AM1793" s="12"/>
      <c r="AN1793" s="12"/>
      <c r="AO1793" s="12"/>
      <c r="AP1793" s="12"/>
      <c r="AQ1793" s="12"/>
      <c r="AR1793" s="12"/>
      <c r="AS1793" s="12"/>
      <c r="AT1793" s="12"/>
      <c r="AU1793" s="12"/>
      <c r="AV1793" s="12"/>
      <c r="AW1793" s="12"/>
      <c r="AX1793" s="12"/>
      <c r="AY1793" s="12"/>
      <c r="AZ1793" s="12"/>
      <c r="BA1793" s="12"/>
    </row>
    <row r="1794" spans="12:53" x14ac:dyDescent="0.25">
      <c r="L1794" s="135"/>
      <c r="M1794" s="135"/>
      <c r="N1794" s="135"/>
      <c r="O1794" s="135"/>
      <c r="P1794" s="135"/>
      <c r="Q1794" s="135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 s="12"/>
      <c r="AJ1794" s="12"/>
      <c r="AK1794" s="12"/>
      <c r="AL1794" s="12"/>
      <c r="AM1794" s="12"/>
      <c r="AN1794" s="12"/>
      <c r="AO1794" s="12"/>
      <c r="AP1794" s="12"/>
      <c r="AQ1794" s="12"/>
      <c r="AR1794" s="12"/>
      <c r="AS1794" s="12"/>
      <c r="AT1794" s="12"/>
      <c r="AU1794" s="12"/>
      <c r="AV1794" s="12"/>
      <c r="AW1794" s="12"/>
      <c r="AX1794" s="12"/>
      <c r="AY1794" s="12"/>
      <c r="AZ1794" s="12"/>
      <c r="BA1794" s="12"/>
    </row>
    <row r="1795" spans="12:53" x14ac:dyDescent="0.25">
      <c r="L1795" s="135"/>
      <c r="M1795" s="135"/>
      <c r="N1795" s="135"/>
      <c r="O1795" s="135"/>
      <c r="P1795" s="135"/>
      <c r="Q1795" s="135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 s="12"/>
      <c r="AJ1795" s="12"/>
      <c r="AK1795" s="12"/>
      <c r="AL1795" s="12"/>
      <c r="AM1795" s="12"/>
      <c r="AN1795" s="12"/>
      <c r="AO1795" s="12"/>
      <c r="AP1795" s="12"/>
      <c r="AQ1795" s="12"/>
      <c r="AR1795" s="12"/>
      <c r="AS1795" s="12"/>
      <c r="AT1795" s="12"/>
      <c r="AU1795" s="12"/>
      <c r="AV1795" s="12"/>
      <c r="AW1795" s="12"/>
      <c r="AX1795" s="12"/>
      <c r="AY1795" s="12"/>
      <c r="AZ1795" s="12"/>
      <c r="BA1795" s="12"/>
    </row>
    <row r="1796" spans="12:53" x14ac:dyDescent="0.25">
      <c r="L1796" s="135"/>
      <c r="M1796" s="135"/>
      <c r="N1796" s="135"/>
      <c r="O1796" s="135"/>
      <c r="P1796" s="135"/>
      <c r="Q1796" s="135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 s="12"/>
      <c r="AJ1796" s="12"/>
      <c r="AK1796" s="12"/>
      <c r="AL1796" s="12"/>
      <c r="AM1796" s="12"/>
      <c r="AN1796" s="12"/>
      <c r="AO1796" s="12"/>
      <c r="AP1796" s="12"/>
      <c r="AQ1796" s="12"/>
      <c r="AR1796" s="12"/>
      <c r="AS1796" s="12"/>
      <c r="AT1796" s="12"/>
      <c r="AU1796" s="12"/>
      <c r="AV1796" s="12"/>
      <c r="AW1796" s="12"/>
      <c r="AX1796" s="12"/>
      <c r="AY1796" s="12"/>
      <c r="AZ1796" s="12"/>
      <c r="BA1796" s="12"/>
    </row>
    <row r="1797" spans="12:53" x14ac:dyDescent="0.25">
      <c r="L1797" s="135"/>
      <c r="M1797" s="135"/>
      <c r="N1797" s="135"/>
      <c r="O1797" s="135"/>
      <c r="P1797" s="135"/>
      <c r="Q1797" s="135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 s="12"/>
      <c r="AJ1797" s="12"/>
      <c r="AK1797" s="12"/>
      <c r="AL1797" s="12"/>
      <c r="AM1797" s="12"/>
      <c r="AN1797" s="12"/>
      <c r="AO1797" s="12"/>
      <c r="AP1797" s="12"/>
      <c r="AQ1797" s="12"/>
      <c r="AR1797" s="12"/>
      <c r="AS1797" s="12"/>
      <c r="AT1797" s="12"/>
      <c r="AU1797" s="12"/>
      <c r="AV1797" s="12"/>
      <c r="AW1797" s="12"/>
      <c r="AX1797" s="12"/>
      <c r="AY1797" s="12"/>
      <c r="AZ1797" s="12"/>
      <c r="BA1797" s="12"/>
    </row>
    <row r="1798" spans="12:53" x14ac:dyDescent="0.25">
      <c r="L1798" s="135"/>
      <c r="M1798" s="135"/>
      <c r="N1798" s="135"/>
      <c r="O1798" s="135"/>
      <c r="P1798" s="135"/>
      <c r="Q1798" s="135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 s="12"/>
      <c r="AJ1798" s="12"/>
      <c r="AK1798" s="12"/>
      <c r="AL1798" s="12"/>
      <c r="AM1798" s="12"/>
      <c r="AN1798" s="12"/>
      <c r="AO1798" s="12"/>
      <c r="AP1798" s="12"/>
      <c r="AQ1798" s="12"/>
      <c r="AR1798" s="12"/>
      <c r="AS1798" s="12"/>
      <c r="AT1798" s="12"/>
      <c r="AU1798" s="12"/>
      <c r="AV1798" s="12"/>
      <c r="AW1798" s="12"/>
      <c r="AX1798" s="12"/>
      <c r="AY1798" s="12"/>
      <c r="AZ1798" s="12"/>
      <c r="BA1798" s="12"/>
    </row>
    <row r="1799" spans="12:53" x14ac:dyDescent="0.25">
      <c r="L1799" s="135"/>
      <c r="M1799" s="135"/>
      <c r="N1799" s="135"/>
      <c r="O1799" s="135"/>
      <c r="P1799" s="135"/>
      <c r="Q1799" s="135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 s="12"/>
      <c r="AJ1799" s="12"/>
      <c r="AK1799" s="12"/>
      <c r="AL1799" s="12"/>
      <c r="AM1799" s="12"/>
      <c r="AN1799" s="12"/>
      <c r="AO1799" s="12"/>
      <c r="AP1799" s="12"/>
      <c r="AQ1799" s="12"/>
      <c r="AR1799" s="12"/>
      <c r="AS1799" s="12"/>
      <c r="AT1799" s="12"/>
      <c r="AU1799" s="12"/>
      <c r="AV1799" s="12"/>
      <c r="AW1799" s="12"/>
      <c r="AX1799" s="12"/>
      <c r="AY1799" s="12"/>
      <c r="AZ1799" s="12"/>
      <c r="BA1799" s="12"/>
    </row>
    <row r="1800" spans="12:53" x14ac:dyDescent="0.25">
      <c r="L1800" s="135"/>
      <c r="M1800" s="135"/>
      <c r="N1800" s="135"/>
      <c r="O1800" s="135"/>
      <c r="P1800" s="135"/>
      <c r="Q1800" s="135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 s="12"/>
      <c r="AJ1800" s="12"/>
      <c r="AK1800" s="12"/>
      <c r="AL1800" s="12"/>
      <c r="AM1800" s="12"/>
      <c r="AN1800" s="12"/>
      <c r="AO1800" s="12"/>
      <c r="AP1800" s="12"/>
      <c r="AQ1800" s="12"/>
      <c r="AR1800" s="12"/>
      <c r="AS1800" s="12"/>
      <c r="AT1800" s="12"/>
      <c r="AU1800" s="12"/>
      <c r="AV1800" s="12"/>
      <c r="AW1800" s="12"/>
      <c r="AX1800" s="12"/>
      <c r="AY1800" s="12"/>
      <c r="AZ1800" s="12"/>
      <c r="BA1800" s="12"/>
    </row>
    <row r="1801" spans="12:53" x14ac:dyDescent="0.25">
      <c r="L1801" s="135"/>
      <c r="M1801" s="135"/>
      <c r="N1801" s="135"/>
      <c r="O1801" s="135"/>
      <c r="P1801" s="135"/>
      <c r="Q1801" s="135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 s="12"/>
      <c r="AJ1801" s="12"/>
      <c r="AK1801" s="12"/>
      <c r="AL1801" s="12"/>
      <c r="AM1801" s="12"/>
      <c r="AN1801" s="12"/>
      <c r="AO1801" s="12"/>
      <c r="AP1801" s="12"/>
      <c r="AQ1801" s="12"/>
      <c r="AR1801" s="12"/>
      <c r="AS1801" s="12"/>
      <c r="AT1801" s="12"/>
      <c r="AU1801" s="12"/>
      <c r="AV1801" s="12"/>
      <c r="AW1801" s="12"/>
      <c r="AX1801" s="12"/>
      <c r="AY1801" s="12"/>
      <c r="AZ1801" s="12"/>
      <c r="BA1801" s="12"/>
    </row>
    <row r="1802" spans="12:53" x14ac:dyDescent="0.25">
      <c r="L1802" s="135"/>
      <c r="M1802" s="135"/>
      <c r="N1802" s="135"/>
      <c r="O1802" s="135"/>
      <c r="P1802" s="135"/>
      <c r="Q1802" s="135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 s="12"/>
      <c r="AJ1802" s="12"/>
      <c r="AK1802" s="12"/>
      <c r="AL1802" s="12"/>
      <c r="AM1802" s="12"/>
      <c r="AN1802" s="12"/>
      <c r="AO1802" s="12"/>
      <c r="AP1802" s="12"/>
      <c r="AQ1802" s="12"/>
      <c r="AR1802" s="12"/>
      <c r="AS1802" s="12"/>
      <c r="AT1802" s="12"/>
      <c r="AU1802" s="12"/>
      <c r="AV1802" s="12"/>
      <c r="AW1802" s="12"/>
      <c r="AX1802" s="12"/>
      <c r="AY1802" s="12"/>
      <c r="AZ1802" s="12"/>
      <c r="BA1802" s="12"/>
    </row>
    <row r="1803" spans="12:53" x14ac:dyDescent="0.25">
      <c r="L1803" s="135"/>
      <c r="M1803" s="135"/>
      <c r="N1803" s="135"/>
      <c r="O1803" s="135"/>
      <c r="P1803" s="135"/>
      <c r="Q1803" s="135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 s="12"/>
      <c r="AJ1803" s="12"/>
      <c r="AK1803" s="12"/>
      <c r="AL1803" s="12"/>
      <c r="AM1803" s="12"/>
      <c r="AN1803" s="12"/>
      <c r="AO1803" s="12"/>
      <c r="AP1803" s="12"/>
      <c r="AQ1803" s="12"/>
      <c r="AR1803" s="12"/>
      <c r="AS1803" s="12"/>
      <c r="AT1803" s="12"/>
      <c r="AU1803" s="12"/>
      <c r="AV1803" s="12"/>
      <c r="AW1803" s="12"/>
      <c r="AX1803" s="12"/>
      <c r="AY1803" s="12"/>
      <c r="AZ1803" s="12"/>
      <c r="BA1803" s="12"/>
    </row>
    <row r="1804" spans="12:53" x14ac:dyDescent="0.25">
      <c r="L1804" s="135"/>
      <c r="M1804" s="135"/>
      <c r="N1804" s="135"/>
      <c r="O1804" s="135"/>
      <c r="P1804" s="135"/>
      <c r="Q1804" s="135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 s="12"/>
      <c r="AJ1804" s="12"/>
      <c r="AK1804" s="12"/>
      <c r="AL1804" s="12"/>
      <c r="AM1804" s="12"/>
      <c r="AN1804" s="12"/>
      <c r="AO1804" s="12"/>
      <c r="AP1804" s="12"/>
      <c r="AQ1804" s="12"/>
      <c r="AR1804" s="12"/>
      <c r="AS1804" s="12"/>
      <c r="AT1804" s="12"/>
      <c r="AU1804" s="12"/>
      <c r="AV1804" s="12"/>
      <c r="AW1804" s="12"/>
      <c r="AX1804" s="12"/>
      <c r="AY1804" s="12"/>
      <c r="AZ1804" s="12"/>
      <c r="BA1804" s="12"/>
    </row>
    <row r="1805" spans="12:53" x14ac:dyDescent="0.25">
      <c r="L1805" s="135"/>
      <c r="M1805" s="135"/>
      <c r="N1805" s="135"/>
      <c r="O1805" s="135"/>
      <c r="P1805" s="135"/>
      <c r="Q1805" s="135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 s="12"/>
      <c r="AJ1805" s="12"/>
      <c r="AK1805" s="12"/>
      <c r="AL1805" s="12"/>
      <c r="AM1805" s="12"/>
      <c r="AN1805" s="12"/>
      <c r="AO1805" s="12"/>
      <c r="AP1805" s="12"/>
      <c r="AQ1805" s="12"/>
      <c r="AR1805" s="12"/>
      <c r="AS1805" s="12"/>
      <c r="AT1805" s="12"/>
      <c r="AU1805" s="12"/>
      <c r="AV1805" s="12"/>
      <c r="AW1805" s="12"/>
      <c r="AX1805" s="12"/>
      <c r="AY1805" s="12"/>
      <c r="AZ1805" s="12"/>
      <c r="BA1805" s="12"/>
    </row>
    <row r="1806" spans="12:53" x14ac:dyDescent="0.25">
      <c r="L1806" s="135"/>
      <c r="M1806" s="135"/>
      <c r="N1806" s="135"/>
      <c r="O1806" s="135"/>
      <c r="P1806" s="135"/>
      <c r="Q1806" s="135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 s="12"/>
      <c r="AJ1806" s="12"/>
      <c r="AK1806" s="12"/>
      <c r="AL1806" s="12"/>
      <c r="AM1806" s="12"/>
      <c r="AN1806" s="12"/>
      <c r="AO1806" s="12"/>
      <c r="AP1806" s="12"/>
      <c r="AQ1806" s="12"/>
      <c r="AR1806" s="12"/>
      <c r="AS1806" s="12"/>
      <c r="AT1806" s="12"/>
      <c r="AU1806" s="12"/>
      <c r="AV1806" s="12"/>
      <c r="AW1806" s="12"/>
      <c r="AX1806" s="12"/>
      <c r="AY1806" s="12"/>
      <c r="AZ1806" s="12"/>
      <c r="BA1806" s="12"/>
    </row>
    <row r="1807" spans="12:53" x14ac:dyDescent="0.25">
      <c r="L1807" s="135"/>
      <c r="M1807" s="135"/>
      <c r="N1807" s="135"/>
      <c r="O1807" s="135"/>
      <c r="P1807" s="135"/>
      <c r="Q1807" s="135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 s="12"/>
      <c r="AJ1807" s="12"/>
      <c r="AK1807" s="12"/>
      <c r="AL1807" s="12"/>
      <c r="AM1807" s="12"/>
      <c r="AN1807" s="12"/>
      <c r="AO1807" s="12"/>
      <c r="AP1807" s="12"/>
      <c r="AQ1807" s="12"/>
      <c r="AR1807" s="12"/>
      <c r="AS1807" s="12"/>
      <c r="AT1807" s="12"/>
      <c r="AU1807" s="12"/>
      <c r="AV1807" s="12"/>
      <c r="AW1807" s="12"/>
      <c r="AX1807" s="12"/>
      <c r="AY1807" s="12"/>
      <c r="AZ1807" s="12"/>
      <c r="BA1807" s="12"/>
    </row>
    <row r="1808" spans="12:53" x14ac:dyDescent="0.25">
      <c r="L1808" s="135"/>
      <c r="M1808" s="135"/>
      <c r="N1808" s="135"/>
      <c r="O1808" s="135"/>
      <c r="P1808" s="135"/>
      <c r="Q1808" s="135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 s="12"/>
      <c r="AJ1808" s="12"/>
      <c r="AK1808" s="12"/>
      <c r="AL1808" s="12"/>
      <c r="AM1808" s="12"/>
      <c r="AN1808" s="12"/>
      <c r="AO1808" s="12"/>
      <c r="AP1808" s="12"/>
      <c r="AQ1808" s="12"/>
      <c r="AR1808" s="12"/>
      <c r="AS1808" s="12"/>
      <c r="AT1808" s="12"/>
      <c r="AU1808" s="12"/>
      <c r="AV1808" s="12"/>
      <c r="AW1808" s="12"/>
      <c r="AX1808" s="12"/>
      <c r="AY1808" s="12"/>
      <c r="AZ1808" s="12"/>
      <c r="BA1808" s="12"/>
    </row>
    <row r="1809" spans="12:53" x14ac:dyDescent="0.25">
      <c r="L1809" s="135"/>
      <c r="M1809" s="135"/>
      <c r="N1809" s="135"/>
      <c r="O1809" s="135"/>
      <c r="P1809" s="135"/>
      <c r="Q1809" s="135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 s="12"/>
      <c r="AJ1809" s="12"/>
      <c r="AK1809" s="12"/>
      <c r="AL1809" s="12"/>
      <c r="AM1809" s="12"/>
      <c r="AN1809" s="12"/>
      <c r="AO1809" s="12"/>
      <c r="AP1809" s="12"/>
      <c r="AQ1809" s="12"/>
      <c r="AR1809" s="12"/>
      <c r="AS1809" s="12"/>
      <c r="AT1809" s="12"/>
      <c r="AU1809" s="12"/>
      <c r="AV1809" s="12"/>
      <c r="AW1809" s="12"/>
      <c r="AX1809" s="12"/>
      <c r="AY1809" s="12"/>
      <c r="AZ1809" s="12"/>
      <c r="BA1809" s="12"/>
    </row>
    <row r="1810" spans="12:53" x14ac:dyDescent="0.25">
      <c r="L1810" s="135"/>
      <c r="M1810" s="135"/>
      <c r="N1810" s="135"/>
      <c r="O1810" s="135"/>
      <c r="P1810" s="135"/>
      <c r="Q1810" s="135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 s="12"/>
      <c r="AJ1810" s="12"/>
      <c r="AK1810" s="12"/>
      <c r="AL1810" s="12"/>
      <c r="AM1810" s="12"/>
      <c r="AN1810" s="12"/>
      <c r="AO1810" s="12"/>
      <c r="AP1810" s="12"/>
      <c r="AQ1810" s="12"/>
      <c r="AR1810" s="12"/>
      <c r="AS1810" s="12"/>
      <c r="AT1810" s="12"/>
      <c r="AU1810" s="12"/>
      <c r="AV1810" s="12"/>
      <c r="AW1810" s="12"/>
      <c r="AX1810" s="12"/>
      <c r="AY1810" s="12"/>
      <c r="AZ1810" s="12"/>
      <c r="BA1810" s="12"/>
    </row>
    <row r="1811" spans="12:53" x14ac:dyDescent="0.25">
      <c r="L1811" s="135"/>
      <c r="M1811" s="135"/>
      <c r="N1811" s="135"/>
      <c r="O1811" s="135"/>
      <c r="P1811" s="135"/>
      <c r="Q1811" s="135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 s="12"/>
      <c r="AJ1811" s="12"/>
      <c r="AK1811" s="12"/>
      <c r="AL1811" s="12"/>
      <c r="AM1811" s="12"/>
      <c r="AN1811" s="12"/>
      <c r="AO1811" s="12"/>
      <c r="AP1811" s="12"/>
      <c r="AQ1811" s="12"/>
      <c r="AR1811" s="12"/>
      <c r="AS1811" s="12"/>
      <c r="AT1811" s="12"/>
      <c r="AU1811" s="12"/>
      <c r="AV1811" s="12"/>
      <c r="AW1811" s="12"/>
      <c r="AX1811" s="12"/>
      <c r="AY1811" s="12"/>
      <c r="AZ1811" s="12"/>
      <c r="BA1811" s="12"/>
    </row>
    <row r="1812" spans="12:53" x14ac:dyDescent="0.25">
      <c r="L1812" s="135"/>
      <c r="M1812" s="135"/>
      <c r="N1812" s="135"/>
      <c r="O1812" s="135"/>
      <c r="P1812" s="135"/>
      <c r="Q1812" s="135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 s="12"/>
      <c r="AJ1812" s="12"/>
      <c r="AK1812" s="12"/>
      <c r="AL1812" s="12"/>
      <c r="AM1812" s="12"/>
      <c r="AN1812" s="12"/>
      <c r="AO1812" s="12"/>
      <c r="AP1812" s="12"/>
      <c r="AQ1812" s="12"/>
      <c r="AR1812" s="12"/>
      <c r="AS1812" s="12"/>
      <c r="AT1812" s="12"/>
      <c r="AU1812" s="12"/>
      <c r="AV1812" s="12"/>
      <c r="AW1812" s="12"/>
      <c r="AX1812" s="12"/>
      <c r="AY1812" s="12"/>
      <c r="AZ1812" s="12"/>
      <c r="BA1812" s="12"/>
    </row>
    <row r="1813" spans="12:53" x14ac:dyDescent="0.25">
      <c r="L1813" s="135"/>
      <c r="M1813" s="135"/>
      <c r="N1813" s="135"/>
      <c r="O1813" s="135"/>
      <c r="P1813" s="135"/>
      <c r="Q1813" s="135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 s="12"/>
      <c r="AJ1813" s="12"/>
      <c r="AK1813" s="12"/>
      <c r="AL1813" s="12"/>
      <c r="AM1813" s="12"/>
      <c r="AN1813" s="12"/>
      <c r="AO1813" s="12"/>
      <c r="AP1813" s="12"/>
      <c r="AQ1813" s="12"/>
      <c r="AR1813" s="12"/>
      <c r="AS1813" s="12"/>
      <c r="AT1813" s="12"/>
      <c r="AU1813" s="12"/>
      <c r="AV1813" s="12"/>
      <c r="AW1813" s="12"/>
      <c r="AX1813" s="12"/>
      <c r="AY1813" s="12"/>
      <c r="AZ1813" s="12"/>
      <c r="BA1813" s="12"/>
    </row>
    <row r="1814" spans="12:53" x14ac:dyDescent="0.25">
      <c r="L1814" s="135"/>
      <c r="M1814" s="135"/>
      <c r="N1814" s="135"/>
      <c r="O1814" s="135"/>
      <c r="P1814" s="135"/>
      <c r="Q1814" s="135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 s="12"/>
      <c r="AJ1814" s="12"/>
      <c r="AK1814" s="12"/>
      <c r="AL1814" s="12"/>
      <c r="AM1814" s="12"/>
      <c r="AN1814" s="12"/>
      <c r="AO1814" s="12"/>
      <c r="AP1814" s="12"/>
      <c r="AQ1814" s="12"/>
      <c r="AR1814" s="12"/>
      <c r="AS1814" s="12"/>
      <c r="AT1814" s="12"/>
      <c r="AU1814" s="12"/>
      <c r="AV1814" s="12"/>
      <c r="AW1814" s="12"/>
      <c r="AX1814" s="12"/>
      <c r="AY1814" s="12"/>
      <c r="AZ1814" s="12"/>
      <c r="BA1814" s="12"/>
    </row>
    <row r="1815" spans="12:53" x14ac:dyDescent="0.25">
      <c r="L1815" s="135"/>
      <c r="M1815" s="135"/>
      <c r="N1815" s="135"/>
      <c r="O1815" s="135"/>
      <c r="P1815" s="135"/>
      <c r="Q1815" s="135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 s="12"/>
      <c r="AJ1815" s="12"/>
      <c r="AK1815" s="12"/>
      <c r="AL1815" s="12"/>
      <c r="AM1815" s="12"/>
      <c r="AN1815" s="12"/>
      <c r="AO1815" s="12"/>
      <c r="AP1815" s="12"/>
      <c r="AQ1815" s="12"/>
      <c r="AR1815" s="12"/>
      <c r="AS1815" s="12"/>
      <c r="AT1815" s="12"/>
      <c r="AU1815" s="12"/>
      <c r="AV1815" s="12"/>
      <c r="AW1815" s="12"/>
      <c r="AX1815" s="12"/>
      <c r="AY1815" s="12"/>
      <c r="AZ1815" s="12"/>
      <c r="BA1815" s="12"/>
    </row>
    <row r="1816" spans="12:53" x14ac:dyDescent="0.25">
      <c r="L1816" s="135"/>
      <c r="M1816" s="135"/>
      <c r="N1816" s="135"/>
      <c r="O1816" s="135"/>
      <c r="P1816" s="135"/>
      <c r="Q1816" s="135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 s="12"/>
      <c r="AJ1816" s="12"/>
      <c r="AK1816" s="12"/>
      <c r="AL1816" s="12"/>
      <c r="AM1816" s="12"/>
      <c r="AN1816" s="12"/>
      <c r="AO1816" s="12"/>
      <c r="AP1816" s="12"/>
      <c r="AQ1816" s="12"/>
      <c r="AR1816" s="12"/>
      <c r="AS1816" s="12"/>
      <c r="AT1816" s="12"/>
      <c r="AU1816" s="12"/>
      <c r="AV1816" s="12"/>
      <c r="AW1816" s="12"/>
      <c r="AX1816" s="12"/>
      <c r="AY1816" s="12"/>
      <c r="AZ1816" s="12"/>
      <c r="BA1816" s="12"/>
    </row>
    <row r="1817" spans="12:53" x14ac:dyDescent="0.25">
      <c r="L1817" s="135"/>
      <c r="M1817" s="135"/>
      <c r="N1817" s="135"/>
      <c r="O1817" s="135"/>
      <c r="P1817" s="135"/>
      <c r="Q1817" s="135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 s="12"/>
      <c r="AJ1817" s="12"/>
      <c r="AK1817" s="12"/>
      <c r="AL1817" s="12"/>
      <c r="AM1817" s="12"/>
      <c r="AN1817" s="12"/>
      <c r="AO1817" s="12"/>
      <c r="AP1817" s="12"/>
      <c r="AQ1817" s="12"/>
      <c r="AR1817" s="12"/>
      <c r="AS1817" s="12"/>
      <c r="AT1817" s="12"/>
      <c r="AU1817" s="12"/>
      <c r="AV1817" s="12"/>
      <c r="AW1817" s="12"/>
      <c r="AX1817" s="12"/>
      <c r="AY1817" s="12"/>
      <c r="AZ1817" s="12"/>
      <c r="BA1817" s="12"/>
    </row>
    <row r="1818" spans="12:53" x14ac:dyDescent="0.25">
      <c r="L1818" s="135"/>
      <c r="M1818" s="135"/>
      <c r="N1818" s="135"/>
      <c r="O1818" s="135"/>
      <c r="P1818" s="135"/>
      <c r="Q1818" s="135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 s="12"/>
      <c r="AJ1818" s="12"/>
      <c r="AK1818" s="12"/>
      <c r="AL1818" s="12"/>
      <c r="AM1818" s="12"/>
      <c r="AN1818" s="12"/>
      <c r="AO1818" s="12"/>
      <c r="AP1818" s="12"/>
      <c r="AQ1818" s="12"/>
      <c r="AR1818" s="12"/>
      <c r="AS1818" s="12"/>
      <c r="AT1818" s="12"/>
      <c r="AU1818" s="12"/>
      <c r="AV1818" s="12"/>
      <c r="AW1818" s="12"/>
      <c r="AX1818" s="12"/>
      <c r="AY1818" s="12"/>
      <c r="AZ1818" s="12"/>
      <c r="BA1818" s="12"/>
    </row>
    <row r="1819" spans="12:53" x14ac:dyDescent="0.25">
      <c r="L1819" s="135"/>
      <c r="M1819" s="135"/>
      <c r="N1819" s="135"/>
      <c r="O1819" s="135"/>
      <c r="P1819" s="135"/>
      <c r="Q1819" s="135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 s="12"/>
      <c r="AJ1819" s="12"/>
      <c r="AK1819" s="12"/>
      <c r="AL1819" s="12"/>
      <c r="AM1819" s="12"/>
      <c r="AN1819" s="12"/>
      <c r="AO1819" s="12"/>
      <c r="AP1819" s="12"/>
      <c r="AQ1819" s="12"/>
      <c r="AR1819" s="12"/>
      <c r="AS1819" s="12"/>
      <c r="AT1819" s="12"/>
      <c r="AU1819" s="12"/>
      <c r="AV1819" s="12"/>
      <c r="AW1819" s="12"/>
      <c r="AX1819" s="12"/>
      <c r="AY1819" s="12"/>
      <c r="AZ1819" s="12"/>
      <c r="BA1819" s="12"/>
    </row>
    <row r="1820" spans="12:53" x14ac:dyDescent="0.25">
      <c r="L1820" s="135"/>
      <c r="M1820" s="135"/>
      <c r="N1820" s="135"/>
      <c r="O1820" s="135"/>
      <c r="P1820" s="135"/>
      <c r="Q1820" s="135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 s="12"/>
      <c r="AJ1820" s="12"/>
      <c r="AK1820" s="12"/>
      <c r="AL1820" s="12"/>
      <c r="AM1820" s="12"/>
      <c r="AN1820" s="12"/>
      <c r="AO1820" s="12"/>
      <c r="AP1820" s="12"/>
      <c r="AQ1820" s="12"/>
      <c r="AR1820" s="12"/>
      <c r="AS1820" s="12"/>
      <c r="AT1820" s="12"/>
      <c r="AU1820" s="12"/>
      <c r="AV1820" s="12"/>
      <c r="AW1820" s="12"/>
      <c r="AX1820" s="12"/>
      <c r="AY1820" s="12"/>
      <c r="AZ1820" s="12"/>
      <c r="BA1820" s="12"/>
    </row>
    <row r="1821" spans="12:53" x14ac:dyDescent="0.25">
      <c r="L1821" s="135"/>
      <c r="M1821" s="135"/>
      <c r="N1821" s="135"/>
      <c r="O1821" s="135"/>
      <c r="P1821" s="135"/>
      <c r="Q1821" s="135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 s="12"/>
      <c r="AJ1821" s="12"/>
      <c r="AK1821" s="12"/>
      <c r="AL1821" s="12"/>
      <c r="AM1821" s="12"/>
      <c r="AN1821" s="12"/>
      <c r="AO1821" s="12"/>
      <c r="AP1821" s="12"/>
      <c r="AQ1821" s="12"/>
      <c r="AR1821" s="12"/>
      <c r="AS1821" s="12"/>
      <c r="AT1821" s="12"/>
      <c r="AU1821" s="12"/>
      <c r="AV1821" s="12"/>
      <c r="AW1821" s="12"/>
      <c r="AX1821" s="12"/>
      <c r="AY1821" s="12"/>
      <c r="AZ1821" s="12"/>
      <c r="BA1821" s="12"/>
    </row>
    <row r="1822" spans="12:53" x14ac:dyDescent="0.25">
      <c r="L1822" s="135"/>
      <c r="M1822" s="135"/>
      <c r="N1822" s="135"/>
      <c r="O1822" s="135"/>
      <c r="P1822" s="135"/>
      <c r="Q1822" s="135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 s="12"/>
      <c r="AJ1822" s="12"/>
      <c r="AK1822" s="12"/>
      <c r="AL1822" s="12"/>
      <c r="AM1822" s="12"/>
      <c r="AN1822" s="12"/>
      <c r="AO1822" s="12"/>
      <c r="AP1822" s="12"/>
      <c r="AQ1822" s="12"/>
      <c r="AR1822" s="12"/>
      <c r="AS1822" s="12"/>
      <c r="AT1822" s="12"/>
      <c r="AU1822" s="12"/>
      <c r="AV1822" s="12"/>
      <c r="AW1822" s="12"/>
      <c r="AX1822" s="12"/>
      <c r="AY1822" s="12"/>
      <c r="AZ1822" s="12"/>
      <c r="BA1822" s="12"/>
    </row>
    <row r="1823" spans="12:53" x14ac:dyDescent="0.25">
      <c r="L1823" s="135"/>
      <c r="M1823" s="135"/>
      <c r="N1823" s="135"/>
      <c r="O1823" s="135"/>
      <c r="P1823" s="135"/>
      <c r="Q1823" s="135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 s="12"/>
      <c r="AJ1823" s="12"/>
      <c r="AK1823" s="12"/>
      <c r="AL1823" s="12"/>
      <c r="AM1823" s="12"/>
      <c r="AN1823" s="12"/>
      <c r="AO1823" s="12"/>
      <c r="AP1823" s="12"/>
      <c r="AQ1823" s="12"/>
      <c r="AR1823" s="12"/>
      <c r="AS1823" s="12"/>
      <c r="AT1823" s="12"/>
      <c r="AU1823" s="12"/>
      <c r="AV1823" s="12"/>
      <c r="AW1823" s="12"/>
      <c r="AX1823" s="12"/>
      <c r="AY1823" s="12"/>
      <c r="AZ1823" s="12"/>
      <c r="BA1823" s="12"/>
    </row>
    <row r="1824" spans="12:53" x14ac:dyDescent="0.25">
      <c r="L1824" s="135"/>
      <c r="M1824" s="135"/>
      <c r="N1824" s="135"/>
      <c r="O1824" s="135"/>
      <c r="P1824" s="135"/>
      <c r="Q1824" s="135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 s="12"/>
      <c r="AJ1824" s="12"/>
      <c r="AK1824" s="12"/>
      <c r="AL1824" s="12"/>
      <c r="AM1824" s="12"/>
      <c r="AN1824" s="12"/>
      <c r="AO1824" s="12"/>
      <c r="AP1824" s="12"/>
      <c r="AQ1824" s="12"/>
      <c r="AR1824" s="12"/>
      <c r="AS1824" s="12"/>
      <c r="AT1824" s="12"/>
      <c r="AU1824" s="12"/>
      <c r="AV1824" s="12"/>
      <c r="AW1824" s="12"/>
      <c r="AX1824" s="12"/>
      <c r="AY1824" s="12"/>
      <c r="AZ1824" s="12"/>
      <c r="BA1824" s="12"/>
    </row>
    <row r="1825" spans="12:53" x14ac:dyDescent="0.25">
      <c r="L1825" s="135"/>
      <c r="M1825" s="135"/>
      <c r="N1825" s="135"/>
      <c r="O1825" s="135"/>
      <c r="P1825" s="135"/>
      <c r="Q1825" s="135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 s="12"/>
      <c r="AJ1825" s="12"/>
      <c r="AK1825" s="12"/>
      <c r="AL1825" s="12"/>
      <c r="AM1825" s="12"/>
      <c r="AN1825" s="12"/>
      <c r="AO1825" s="12"/>
      <c r="AP1825" s="12"/>
      <c r="AQ1825" s="12"/>
      <c r="AR1825" s="12"/>
      <c r="AS1825" s="12"/>
      <c r="AT1825" s="12"/>
      <c r="AU1825" s="12"/>
      <c r="AV1825" s="12"/>
      <c r="AW1825" s="12"/>
      <c r="AX1825" s="12"/>
      <c r="AY1825" s="12"/>
      <c r="AZ1825" s="12"/>
      <c r="BA1825" s="12"/>
    </row>
    <row r="1826" spans="12:53" x14ac:dyDescent="0.25">
      <c r="L1826" s="135"/>
      <c r="M1826" s="135"/>
      <c r="N1826" s="135"/>
      <c r="O1826" s="135"/>
      <c r="P1826" s="135"/>
      <c r="Q1826" s="135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 s="12"/>
      <c r="AJ1826" s="12"/>
      <c r="AK1826" s="12"/>
      <c r="AL1826" s="12"/>
      <c r="AM1826" s="12"/>
      <c r="AN1826" s="12"/>
      <c r="AO1826" s="12"/>
      <c r="AP1826" s="12"/>
      <c r="AQ1826" s="12"/>
      <c r="AR1826" s="12"/>
      <c r="AS1826" s="12"/>
      <c r="AT1826" s="12"/>
      <c r="AU1826" s="12"/>
      <c r="AV1826" s="12"/>
      <c r="AW1826" s="12"/>
      <c r="AX1826" s="12"/>
      <c r="AY1826" s="12"/>
      <c r="AZ1826" s="12"/>
      <c r="BA1826" s="12"/>
    </row>
    <row r="1827" spans="12:53" x14ac:dyDescent="0.25">
      <c r="L1827" s="135"/>
      <c r="M1827" s="135"/>
      <c r="N1827" s="135"/>
      <c r="O1827" s="135"/>
      <c r="P1827" s="135"/>
      <c r="Q1827" s="135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 s="12"/>
      <c r="AJ1827" s="12"/>
      <c r="AK1827" s="12"/>
      <c r="AL1827" s="12"/>
      <c r="AM1827" s="12"/>
      <c r="AN1827" s="12"/>
      <c r="AO1827" s="12"/>
      <c r="AP1827" s="12"/>
      <c r="AQ1827" s="12"/>
      <c r="AR1827" s="12"/>
      <c r="AS1827" s="12"/>
      <c r="AT1827" s="12"/>
      <c r="AU1827" s="12"/>
      <c r="AV1827" s="12"/>
      <c r="AW1827" s="12"/>
      <c r="AX1827" s="12"/>
      <c r="AY1827" s="12"/>
      <c r="AZ1827" s="12"/>
      <c r="BA1827" s="12"/>
    </row>
    <row r="1828" spans="12:53" x14ac:dyDescent="0.25">
      <c r="L1828" s="135"/>
      <c r="M1828" s="135"/>
      <c r="N1828" s="135"/>
      <c r="O1828" s="135"/>
      <c r="P1828" s="135"/>
      <c r="Q1828" s="135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 s="12"/>
      <c r="AJ1828" s="12"/>
      <c r="AK1828" s="12"/>
      <c r="AL1828" s="12"/>
      <c r="AM1828" s="12"/>
      <c r="AN1828" s="12"/>
      <c r="AO1828" s="12"/>
      <c r="AP1828" s="12"/>
      <c r="AQ1828" s="12"/>
      <c r="AR1828" s="12"/>
      <c r="AS1828" s="12"/>
      <c r="AT1828" s="12"/>
      <c r="AU1828" s="12"/>
      <c r="AV1828" s="12"/>
      <c r="AW1828" s="12"/>
      <c r="AX1828" s="12"/>
      <c r="AY1828" s="12"/>
      <c r="AZ1828" s="12"/>
      <c r="BA1828" s="12"/>
    </row>
    <row r="1829" spans="12:53" x14ac:dyDescent="0.25">
      <c r="L1829" s="135"/>
      <c r="M1829" s="135"/>
      <c r="N1829" s="135"/>
      <c r="O1829" s="135"/>
      <c r="P1829" s="135"/>
      <c r="Q1829" s="135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 s="12"/>
      <c r="AJ1829" s="12"/>
      <c r="AK1829" s="12"/>
      <c r="AL1829" s="12"/>
      <c r="AM1829" s="12"/>
      <c r="AN1829" s="12"/>
      <c r="AO1829" s="12"/>
      <c r="AP1829" s="12"/>
      <c r="AQ1829" s="12"/>
      <c r="AR1829" s="12"/>
      <c r="AS1829" s="12"/>
      <c r="AT1829" s="12"/>
      <c r="AU1829" s="12"/>
      <c r="AV1829" s="12"/>
      <c r="AW1829" s="12"/>
      <c r="AX1829" s="12"/>
      <c r="AY1829" s="12"/>
      <c r="AZ1829" s="12"/>
      <c r="BA1829" s="12"/>
    </row>
    <row r="1830" spans="12:53" x14ac:dyDescent="0.25">
      <c r="L1830" s="135"/>
      <c r="M1830" s="135"/>
      <c r="N1830" s="135"/>
      <c r="O1830" s="135"/>
      <c r="P1830" s="135"/>
      <c r="Q1830" s="135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 s="12"/>
      <c r="AJ1830" s="12"/>
      <c r="AK1830" s="12"/>
      <c r="AL1830" s="12"/>
      <c r="AM1830" s="12"/>
      <c r="AN1830" s="12"/>
      <c r="AO1830" s="12"/>
      <c r="AP1830" s="12"/>
      <c r="AQ1830" s="12"/>
      <c r="AR1830" s="12"/>
      <c r="AS1830" s="12"/>
      <c r="AT1830" s="12"/>
      <c r="AU1830" s="12"/>
      <c r="AV1830" s="12"/>
      <c r="AW1830" s="12"/>
      <c r="AX1830" s="12"/>
      <c r="AY1830" s="12"/>
      <c r="AZ1830" s="12"/>
      <c r="BA1830" s="12"/>
    </row>
    <row r="1831" spans="12:53" x14ac:dyDescent="0.25">
      <c r="L1831" s="135"/>
      <c r="M1831" s="135"/>
      <c r="N1831" s="135"/>
      <c r="O1831" s="135"/>
      <c r="P1831" s="135"/>
      <c r="Q1831" s="135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 s="12"/>
      <c r="AJ1831" s="12"/>
      <c r="AK1831" s="12"/>
      <c r="AL1831" s="12"/>
      <c r="AM1831" s="12"/>
      <c r="AN1831" s="12"/>
      <c r="AO1831" s="12"/>
      <c r="AP1831" s="12"/>
      <c r="AQ1831" s="12"/>
      <c r="AR1831" s="12"/>
      <c r="AS1831" s="12"/>
      <c r="AT1831" s="12"/>
      <c r="AU1831" s="12"/>
      <c r="AV1831" s="12"/>
      <c r="AW1831" s="12"/>
      <c r="AX1831" s="12"/>
      <c r="AY1831" s="12"/>
      <c r="AZ1831" s="12"/>
      <c r="BA1831" s="12"/>
    </row>
    <row r="1832" spans="12:53" x14ac:dyDescent="0.25">
      <c r="L1832" s="135"/>
      <c r="M1832" s="135"/>
      <c r="N1832" s="135"/>
      <c r="O1832" s="135"/>
      <c r="P1832" s="135"/>
      <c r="Q1832" s="135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 s="12"/>
      <c r="AJ1832" s="12"/>
      <c r="AK1832" s="12"/>
      <c r="AL1832" s="12"/>
      <c r="AM1832" s="12"/>
      <c r="AN1832" s="12"/>
      <c r="AO1832" s="12"/>
      <c r="AP1832" s="12"/>
      <c r="AQ1832" s="12"/>
      <c r="AR1832" s="12"/>
      <c r="AS1832" s="12"/>
      <c r="AT1832" s="12"/>
      <c r="AU1832" s="12"/>
      <c r="AV1832" s="12"/>
      <c r="AW1832" s="12"/>
      <c r="AX1832" s="12"/>
      <c r="AY1832" s="12"/>
      <c r="AZ1832" s="12"/>
      <c r="BA1832" s="12"/>
    </row>
    <row r="1833" spans="12:53" x14ac:dyDescent="0.25">
      <c r="L1833" s="135"/>
      <c r="M1833" s="135"/>
      <c r="N1833" s="135"/>
      <c r="O1833" s="135"/>
      <c r="P1833" s="135"/>
      <c r="Q1833" s="135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 s="12"/>
      <c r="AJ1833" s="12"/>
      <c r="AK1833" s="12"/>
      <c r="AL1833" s="12"/>
      <c r="AM1833" s="12"/>
      <c r="AN1833" s="12"/>
      <c r="AO1833" s="12"/>
      <c r="AP1833" s="12"/>
      <c r="AQ1833" s="12"/>
      <c r="AR1833" s="12"/>
      <c r="AS1833" s="12"/>
      <c r="AT1833" s="12"/>
      <c r="AU1833" s="12"/>
      <c r="AV1833" s="12"/>
      <c r="AW1833" s="12"/>
      <c r="AX1833" s="12"/>
      <c r="AY1833" s="12"/>
      <c r="AZ1833" s="12"/>
      <c r="BA1833" s="12"/>
    </row>
    <row r="1834" spans="12:53" x14ac:dyDescent="0.25">
      <c r="L1834" s="135"/>
      <c r="M1834" s="135"/>
      <c r="N1834" s="135"/>
      <c r="O1834" s="135"/>
      <c r="P1834" s="135"/>
      <c r="Q1834" s="135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 s="12"/>
      <c r="AJ1834" s="12"/>
      <c r="AK1834" s="12"/>
      <c r="AL1834" s="12"/>
      <c r="AM1834" s="12"/>
      <c r="AN1834" s="12"/>
      <c r="AO1834" s="12"/>
      <c r="AP1834" s="12"/>
      <c r="AQ1834" s="12"/>
      <c r="AR1834" s="12"/>
      <c r="AS1834" s="12"/>
      <c r="AT1834" s="12"/>
      <c r="AU1834" s="12"/>
      <c r="AV1834" s="12"/>
      <c r="AW1834" s="12"/>
      <c r="AX1834" s="12"/>
      <c r="AY1834" s="12"/>
      <c r="AZ1834" s="12"/>
      <c r="BA1834" s="12"/>
    </row>
    <row r="1835" spans="12:53" x14ac:dyDescent="0.25">
      <c r="L1835" s="135"/>
      <c r="M1835" s="135"/>
      <c r="N1835" s="135"/>
      <c r="O1835" s="135"/>
      <c r="P1835" s="135"/>
      <c r="Q1835" s="135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 s="12"/>
      <c r="AJ1835" s="12"/>
      <c r="AK1835" s="12"/>
      <c r="AL1835" s="12"/>
      <c r="AM1835" s="12"/>
      <c r="AN1835" s="12"/>
      <c r="AO1835" s="12"/>
      <c r="AP1835" s="12"/>
      <c r="AQ1835" s="12"/>
      <c r="AR1835" s="12"/>
      <c r="AS1835" s="12"/>
      <c r="AT1835" s="12"/>
      <c r="AU1835" s="12"/>
      <c r="AV1835" s="12"/>
      <c r="AW1835" s="12"/>
      <c r="AX1835" s="12"/>
      <c r="AY1835" s="12"/>
      <c r="AZ1835" s="12"/>
      <c r="BA1835" s="12"/>
    </row>
    <row r="1836" spans="12:53" x14ac:dyDescent="0.25">
      <c r="L1836" s="135"/>
      <c r="M1836" s="135"/>
      <c r="N1836" s="135"/>
      <c r="O1836" s="135"/>
      <c r="P1836" s="135"/>
      <c r="Q1836" s="135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 s="12"/>
      <c r="AJ1836" s="12"/>
      <c r="AK1836" s="12"/>
      <c r="AL1836" s="12"/>
      <c r="AM1836" s="12"/>
      <c r="AN1836" s="12"/>
      <c r="AO1836" s="12"/>
      <c r="AP1836" s="12"/>
      <c r="AQ1836" s="12"/>
      <c r="AR1836" s="12"/>
      <c r="AS1836" s="12"/>
      <c r="AT1836" s="12"/>
      <c r="AU1836" s="12"/>
      <c r="AV1836" s="12"/>
      <c r="AW1836" s="12"/>
      <c r="AX1836" s="12"/>
      <c r="AY1836" s="12"/>
      <c r="AZ1836" s="12"/>
      <c r="BA1836" s="12"/>
    </row>
    <row r="1837" spans="12:53" x14ac:dyDescent="0.25">
      <c r="L1837" s="135"/>
      <c r="M1837" s="135"/>
      <c r="N1837" s="135"/>
      <c r="O1837" s="135"/>
      <c r="P1837" s="135"/>
      <c r="Q1837" s="135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 s="12"/>
      <c r="AJ1837" s="12"/>
      <c r="AK1837" s="12"/>
      <c r="AL1837" s="12"/>
      <c r="AM1837" s="12"/>
      <c r="AN1837" s="12"/>
      <c r="AO1837" s="12"/>
      <c r="AP1837" s="12"/>
      <c r="AQ1837" s="12"/>
      <c r="AR1837" s="12"/>
      <c r="AS1837" s="12"/>
      <c r="AT1837" s="12"/>
      <c r="AU1837" s="12"/>
      <c r="AV1837" s="12"/>
      <c r="AW1837" s="12"/>
      <c r="AX1837" s="12"/>
      <c r="AY1837" s="12"/>
      <c r="AZ1837" s="12"/>
      <c r="BA1837" s="12"/>
    </row>
    <row r="1838" spans="12:53" x14ac:dyDescent="0.25">
      <c r="L1838" s="135"/>
      <c r="M1838" s="135"/>
      <c r="N1838" s="135"/>
      <c r="O1838" s="135"/>
      <c r="P1838" s="135"/>
      <c r="Q1838" s="135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 s="12"/>
      <c r="AJ1838" s="12"/>
      <c r="AK1838" s="12"/>
      <c r="AL1838" s="12"/>
      <c r="AM1838" s="12"/>
      <c r="AN1838" s="12"/>
      <c r="AO1838" s="12"/>
      <c r="AP1838" s="12"/>
      <c r="AQ1838" s="12"/>
      <c r="AR1838" s="12"/>
      <c r="AS1838" s="12"/>
      <c r="AT1838" s="12"/>
      <c r="AU1838" s="12"/>
      <c r="AV1838" s="12"/>
      <c r="AW1838" s="12"/>
      <c r="AX1838" s="12"/>
      <c r="AY1838" s="12"/>
      <c r="AZ1838" s="12"/>
      <c r="BA1838" s="12"/>
    </row>
    <row r="1839" spans="12:53" x14ac:dyDescent="0.25">
      <c r="L1839" s="135"/>
      <c r="M1839" s="135"/>
      <c r="N1839" s="135"/>
      <c r="O1839" s="135"/>
      <c r="P1839" s="135"/>
      <c r="Q1839" s="135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 s="12"/>
      <c r="AJ1839" s="12"/>
      <c r="AK1839" s="12"/>
      <c r="AL1839" s="12"/>
      <c r="AM1839" s="12"/>
      <c r="AN1839" s="12"/>
      <c r="AO1839" s="12"/>
      <c r="AP1839" s="12"/>
      <c r="AQ1839" s="12"/>
      <c r="AR1839" s="12"/>
      <c r="AS1839" s="12"/>
      <c r="AT1839" s="12"/>
      <c r="AU1839" s="12"/>
      <c r="AV1839" s="12"/>
      <c r="AW1839" s="12"/>
      <c r="AX1839" s="12"/>
      <c r="AY1839" s="12"/>
      <c r="AZ1839" s="12"/>
      <c r="BA1839" s="12"/>
    </row>
    <row r="1840" spans="12:53" x14ac:dyDescent="0.25">
      <c r="L1840" s="135"/>
      <c r="M1840" s="135"/>
      <c r="N1840" s="135"/>
      <c r="O1840" s="135"/>
      <c r="P1840" s="135"/>
      <c r="Q1840" s="135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 s="12"/>
      <c r="AJ1840" s="12"/>
      <c r="AK1840" s="12"/>
      <c r="AL1840" s="12"/>
      <c r="AM1840" s="12"/>
      <c r="AN1840" s="12"/>
      <c r="AO1840" s="12"/>
      <c r="AP1840" s="12"/>
      <c r="AQ1840" s="12"/>
      <c r="AR1840" s="12"/>
      <c r="AS1840" s="12"/>
      <c r="AT1840" s="12"/>
      <c r="AU1840" s="12"/>
      <c r="AV1840" s="12"/>
      <c r="AW1840" s="12"/>
      <c r="AX1840" s="12"/>
      <c r="AY1840" s="12"/>
      <c r="AZ1840" s="12"/>
      <c r="BA1840" s="12"/>
    </row>
    <row r="1841" spans="12:53" x14ac:dyDescent="0.25">
      <c r="L1841" s="135"/>
      <c r="M1841" s="135"/>
      <c r="N1841" s="135"/>
      <c r="O1841" s="135"/>
      <c r="P1841" s="135"/>
      <c r="Q1841" s="135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 s="12"/>
      <c r="AJ1841" s="12"/>
      <c r="AK1841" s="12"/>
      <c r="AL1841" s="12"/>
      <c r="AM1841" s="12"/>
      <c r="AN1841" s="12"/>
      <c r="AO1841" s="12"/>
      <c r="AP1841" s="12"/>
      <c r="AQ1841" s="12"/>
      <c r="AR1841" s="12"/>
      <c r="AS1841" s="12"/>
      <c r="AT1841" s="12"/>
      <c r="AU1841" s="12"/>
      <c r="AV1841" s="12"/>
      <c r="AW1841" s="12"/>
      <c r="AX1841" s="12"/>
      <c r="AY1841" s="12"/>
      <c r="AZ1841" s="12"/>
      <c r="BA1841" s="12"/>
    </row>
    <row r="1842" spans="12:53" x14ac:dyDescent="0.25">
      <c r="L1842" s="135"/>
      <c r="M1842" s="135"/>
      <c r="N1842" s="135"/>
      <c r="O1842" s="135"/>
      <c r="P1842" s="135"/>
      <c r="Q1842" s="135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 s="12"/>
      <c r="AJ1842" s="12"/>
      <c r="AK1842" s="12"/>
      <c r="AL1842" s="12"/>
      <c r="AM1842" s="12"/>
      <c r="AN1842" s="12"/>
      <c r="AO1842" s="12"/>
      <c r="AP1842" s="12"/>
      <c r="AQ1842" s="12"/>
      <c r="AR1842" s="12"/>
      <c r="AS1842" s="12"/>
      <c r="AT1842" s="12"/>
      <c r="AU1842" s="12"/>
      <c r="AV1842" s="12"/>
      <c r="AW1842" s="12"/>
      <c r="AX1842" s="12"/>
      <c r="AY1842" s="12"/>
      <c r="AZ1842" s="12"/>
      <c r="BA1842" s="12"/>
    </row>
    <row r="1843" spans="12:53" x14ac:dyDescent="0.25">
      <c r="L1843" s="135"/>
      <c r="M1843" s="135"/>
      <c r="N1843" s="135"/>
      <c r="O1843" s="135"/>
      <c r="P1843" s="135"/>
      <c r="Q1843" s="135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 s="12"/>
      <c r="AJ1843" s="12"/>
      <c r="AK1843" s="12"/>
      <c r="AL1843" s="12"/>
      <c r="AM1843" s="12"/>
      <c r="AN1843" s="12"/>
      <c r="AO1843" s="12"/>
      <c r="AP1843" s="12"/>
      <c r="AQ1843" s="12"/>
      <c r="AR1843" s="12"/>
      <c r="AS1843" s="12"/>
      <c r="AT1843" s="12"/>
      <c r="AU1843" s="12"/>
      <c r="AV1843" s="12"/>
      <c r="AW1843" s="12"/>
      <c r="AX1843" s="12"/>
      <c r="AY1843" s="12"/>
      <c r="AZ1843" s="12"/>
      <c r="BA1843" s="12"/>
    </row>
    <row r="1844" spans="12:53" x14ac:dyDescent="0.25">
      <c r="L1844" s="135"/>
      <c r="M1844" s="135"/>
      <c r="N1844" s="135"/>
      <c r="O1844" s="135"/>
      <c r="P1844" s="135"/>
      <c r="Q1844" s="135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 s="12"/>
      <c r="AJ1844" s="12"/>
      <c r="AK1844" s="12"/>
      <c r="AL1844" s="12"/>
      <c r="AM1844" s="12"/>
      <c r="AN1844" s="12"/>
      <c r="AO1844" s="12"/>
      <c r="AP1844" s="12"/>
      <c r="AQ1844" s="12"/>
      <c r="AR1844" s="12"/>
      <c r="AS1844" s="12"/>
      <c r="AT1844" s="12"/>
      <c r="AU1844" s="12"/>
      <c r="AV1844" s="12"/>
      <c r="AW1844" s="12"/>
      <c r="AX1844" s="12"/>
      <c r="AY1844" s="12"/>
      <c r="AZ1844" s="12"/>
      <c r="BA1844" s="12"/>
    </row>
    <row r="1845" spans="12:53" x14ac:dyDescent="0.25">
      <c r="L1845" s="135"/>
      <c r="M1845" s="135"/>
      <c r="N1845" s="135"/>
      <c r="O1845" s="135"/>
      <c r="P1845" s="135"/>
      <c r="Q1845" s="135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 s="12"/>
      <c r="AJ1845" s="12"/>
      <c r="AK1845" s="12"/>
      <c r="AL1845" s="12"/>
      <c r="AM1845" s="12"/>
      <c r="AN1845" s="12"/>
      <c r="AO1845" s="12"/>
      <c r="AP1845" s="12"/>
      <c r="AQ1845" s="12"/>
      <c r="AR1845" s="12"/>
      <c r="AS1845" s="12"/>
      <c r="AT1845" s="12"/>
      <c r="AU1845" s="12"/>
      <c r="AV1845" s="12"/>
      <c r="AW1845" s="12"/>
      <c r="AX1845" s="12"/>
      <c r="AY1845" s="12"/>
      <c r="AZ1845" s="12"/>
      <c r="BA1845" s="12"/>
    </row>
    <row r="1846" spans="12:53" x14ac:dyDescent="0.25">
      <c r="L1846" s="135"/>
      <c r="M1846" s="135"/>
      <c r="N1846" s="135"/>
      <c r="O1846" s="135"/>
      <c r="P1846" s="135"/>
      <c r="Q1846" s="135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 s="12"/>
      <c r="AJ1846" s="12"/>
      <c r="AK1846" s="12"/>
      <c r="AL1846" s="12"/>
      <c r="AM1846" s="12"/>
      <c r="AN1846" s="12"/>
      <c r="AO1846" s="12"/>
      <c r="AP1846" s="12"/>
      <c r="AQ1846" s="12"/>
      <c r="AR1846" s="12"/>
      <c r="AS1846" s="12"/>
      <c r="AT1846" s="12"/>
      <c r="AU1846" s="12"/>
      <c r="AV1846" s="12"/>
      <c r="AW1846" s="12"/>
      <c r="AX1846" s="12"/>
      <c r="AY1846" s="12"/>
      <c r="AZ1846" s="12"/>
      <c r="BA1846" s="12"/>
    </row>
    <row r="1847" spans="12:53" x14ac:dyDescent="0.25">
      <c r="L1847" s="135"/>
      <c r="M1847" s="135"/>
      <c r="N1847" s="135"/>
      <c r="O1847" s="135"/>
      <c r="P1847" s="135"/>
      <c r="Q1847" s="135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 s="12"/>
      <c r="AJ1847" s="12"/>
      <c r="AK1847" s="12"/>
      <c r="AL1847" s="12"/>
      <c r="AM1847" s="12"/>
      <c r="AN1847" s="12"/>
      <c r="AO1847" s="12"/>
      <c r="AP1847" s="12"/>
      <c r="AQ1847" s="12"/>
      <c r="AR1847" s="12"/>
      <c r="AS1847" s="12"/>
      <c r="AT1847" s="12"/>
      <c r="AU1847" s="12"/>
      <c r="AV1847" s="12"/>
      <c r="AW1847" s="12"/>
      <c r="AX1847" s="12"/>
      <c r="AY1847" s="12"/>
      <c r="AZ1847" s="12"/>
      <c r="BA1847" s="12"/>
    </row>
    <row r="1848" spans="12:53" x14ac:dyDescent="0.25">
      <c r="L1848" s="135"/>
      <c r="M1848" s="135"/>
      <c r="N1848" s="135"/>
      <c r="O1848" s="135"/>
      <c r="P1848" s="135"/>
      <c r="Q1848" s="135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 s="12"/>
      <c r="AJ1848" s="12"/>
      <c r="AK1848" s="12"/>
      <c r="AL1848" s="12"/>
      <c r="AM1848" s="12"/>
      <c r="AN1848" s="12"/>
      <c r="AO1848" s="12"/>
      <c r="AP1848" s="12"/>
      <c r="AQ1848" s="12"/>
      <c r="AR1848" s="12"/>
      <c r="AS1848" s="12"/>
      <c r="AT1848" s="12"/>
      <c r="AU1848" s="12"/>
      <c r="AV1848" s="12"/>
      <c r="AW1848" s="12"/>
      <c r="AX1848" s="12"/>
      <c r="AY1848" s="12"/>
      <c r="AZ1848" s="12"/>
      <c r="BA1848" s="12"/>
    </row>
    <row r="1849" spans="12:53" x14ac:dyDescent="0.25">
      <c r="L1849" s="135"/>
      <c r="M1849" s="135"/>
      <c r="N1849" s="135"/>
      <c r="O1849" s="135"/>
      <c r="P1849" s="135"/>
      <c r="Q1849" s="135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 s="12"/>
      <c r="AJ1849" s="12"/>
      <c r="AK1849" s="12"/>
      <c r="AL1849" s="12"/>
      <c r="AM1849" s="12"/>
      <c r="AN1849" s="12"/>
      <c r="AO1849" s="12"/>
      <c r="AP1849" s="12"/>
      <c r="AQ1849" s="12"/>
      <c r="AR1849" s="12"/>
      <c r="AS1849" s="12"/>
      <c r="AT1849" s="12"/>
      <c r="AU1849" s="12"/>
      <c r="AV1849" s="12"/>
      <c r="AW1849" s="12"/>
      <c r="AX1849" s="12"/>
      <c r="AY1849" s="12"/>
      <c r="AZ1849" s="12"/>
      <c r="BA1849" s="12"/>
    </row>
    <row r="1850" spans="12:53" x14ac:dyDescent="0.25">
      <c r="L1850" s="135"/>
      <c r="M1850" s="135"/>
      <c r="N1850" s="135"/>
      <c r="O1850" s="135"/>
      <c r="P1850" s="135"/>
      <c r="Q1850" s="135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 s="12"/>
      <c r="AJ1850" s="12"/>
      <c r="AK1850" s="12"/>
      <c r="AL1850" s="12"/>
      <c r="AM1850" s="12"/>
      <c r="AN1850" s="12"/>
      <c r="AO1850" s="12"/>
      <c r="AP1850" s="12"/>
      <c r="AQ1850" s="12"/>
      <c r="AR1850" s="12"/>
      <c r="AS1850" s="12"/>
      <c r="AT1850" s="12"/>
      <c r="AU1850" s="12"/>
      <c r="AV1850" s="12"/>
      <c r="AW1850" s="12"/>
      <c r="AX1850" s="12"/>
      <c r="AY1850" s="12"/>
      <c r="AZ1850" s="12"/>
      <c r="BA1850" s="12"/>
    </row>
    <row r="1851" spans="12:53" x14ac:dyDescent="0.25">
      <c r="L1851" s="135"/>
      <c r="M1851" s="135"/>
      <c r="N1851" s="135"/>
      <c r="O1851" s="135"/>
      <c r="P1851" s="135"/>
      <c r="Q1851" s="135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 s="12"/>
      <c r="AJ1851" s="12"/>
      <c r="AK1851" s="12"/>
      <c r="AL1851" s="12"/>
      <c r="AM1851" s="12"/>
      <c r="AN1851" s="12"/>
      <c r="AO1851" s="12"/>
      <c r="AP1851" s="12"/>
      <c r="AQ1851" s="12"/>
      <c r="AR1851" s="12"/>
      <c r="AS1851" s="12"/>
      <c r="AT1851" s="12"/>
      <c r="AU1851" s="12"/>
      <c r="AV1851" s="12"/>
      <c r="AW1851" s="12"/>
      <c r="AX1851" s="12"/>
      <c r="AY1851" s="12"/>
      <c r="AZ1851" s="12"/>
      <c r="BA1851" s="12"/>
    </row>
    <row r="1852" spans="12:53" x14ac:dyDescent="0.25">
      <c r="L1852" s="135"/>
      <c r="M1852" s="135"/>
      <c r="N1852" s="135"/>
      <c r="O1852" s="135"/>
      <c r="P1852" s="135"/>
      <c r="Q1852" s="135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 s="12"/>
      <c r="AJ1852" s="12"/>
      <c r="AK1852" s="12"/>
      <c r="AL1852" s="12"/>
      <c r="AM1852" s="12"/>
      <c r="AN1852" s="12"/>
      <c r="AO1852" s="12"/>
      <c r="AP1852" s="12"/>
      <c r="AQ1852" s="12"/>
      <c r="AR1852" s="12"/>
      <c r="AS1852" s="12"/>
      <c r="AT1852" s="12"/>
      <c r="AU1852" s="12"/>
      <c r="AV1852" s="12"/>
      <c r="AW1852" s="12"/>
      <c r="AX1852" s="12"/>
      <c r="AY1852" s="12"/>
      <c r="AZ1852" s="12"/>
      <c r="BA1852" s="12"/>
    </row>
    <row r="1853" spans="12:53" x14ac:dyDescent="0.25">
      <c r="L1853" s="135"/>
      <c r="M1853" s="135"/>
      <c r="N1853" s="135"/>
      <c r="O1853" s="135"/>
      <c r="P1853" s="135"/>
      <c r="Q1853" s="135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 s="12"/>
      <c r="AJ1853" s="12"/>
      <c r="AK1853" s="12"/>
      <c r="AL1853" s="12"/>
      <c r="AM1853" s="12"/>
      <c r="AN1853" s="12"/>
      <c r="AO1853" s="12"/>
      <c r="AP1853" s="12"/>
      <c r="AQ1853" s="12"/>
      <c r="AR1853" s="12"/>
      <c r="AS1853" s="12"/>
      <c r="AT1853" s="12"/>
      <c r="AU1853" s="12"/>
      <c r="AV1853" s="12"/>
      <c r="AW1853" s="12"/>
      <c r="AX1853" s="12"/>
      <c r="AY1853" s="12"/>
      <c r="AZ1853" s="12"/>
      <c r="BA1853" s="12"/>
    </row>
    <row r="1854" spans="12:53" x14ac:dyDescent="0.25">
      <c r="L1854" s="135"/>
      <c r="M1854" s="135"/>
      <c r="N1854" s="135"/>
      <c r="O1854" s="135"/>
      <c r="P1854" s="135"/>
      <c r="Q1854" s="135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 s="12"/>
      <c r="AJ1854" s="12"/>
      <c r="AK1854" s="12"/>
      <c r="AL1854" s="12"/>
      <c r="AM1854" s="12"/>
      <c r="AN1854" s="12"/>
      <c r="AO1854" s="12"/>
      <c r="AP1854" s="12"/>
      <c r="AQ1854" s="12"/>
      <c r="AR1854" s="12"/>
      <c r="AS1854" s="12"/>
      <c r="AT1854" s="12"/>
      <c r="AU1854" s="12"/>
      <c r="AV1854" s="12"/>
      <c r="AW1854" s="12"/>
      <c r="AX1854" s="12"/>
      <c r="AY1854" s="12"/>
      <c r="AZ1854" s="12"/>
      <c r="BA1854" s="12"/>
    </row>
    <row r="1855" spans="12:53" x14ac:dyDescent="0.25">
      <c r="L1855" s="135"/>
      <c r="M1855" s="135"/>
      <c r="N1855" s="135"/>
      <c r="O1855" s="135"/>
      <c r="P1855" s="135"/>
      <c r="Q1855" s="135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 s="12"/>
      <c r="AJ1855" s="12"/>
      <c r="AK1855" s="12"/>
      <c r="AL1855" s="12"/>
      <c r="AM1855" s="12"/>
      <c r="AN1855" s="12"/>
      <c r="AO1855" s="12"/>
      <c r="AP1855" s="12"/>
      <c r="AQ1855" s="12"/>
      <c r="AR1855" s="12"/>
      <c r="AS1855" s="12"/>
      <c r="AT1855" s="12"/>
      <c r="AU1855" s="12"/>
      <c r="AV1855" s="12"/>
      <c r="AW1855" s="12"/>
      <c r="AX1855" s="12"/>
      <c r="AY1855" s="12"/>
      <c r="AZ1855" s="12"/>
      <c r="BA1855" s="12"/>
    </row>
    <row r="1856" spans="12:53" x14ac:dyDescent="0.25">
      <c r="L1856" s="135"/>
      <c r="M1856" s="135"/>
      <c r="N1856" s="135"/>
      <c r="O1856" s="135"/>
      <c r="P1856" s="135"/>
      <c r="Q1856" s="135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 s="12"/>
      <c r="AJ1856" s="12"/>
      <c r="AK1856" s="12"/>
      <c r="AL1856" s="12"/>
      <c r="AM1856" s="12"/>
      <c r="AN1856" s="12"/>
      <c r="AO1856" s="12"/>
      <c r="AP1856" s="12"/>
      <c r="AQ1856" s="12"/>
      <c r="AR1856" s="12"/>
      <c r="AS1856" s="12"/>
      <c r="AT1856" s="12"/>
      <c r="AU1856" s="12"/>
      <c r="AV1856" s="12"/>
      <c r="AW1856" s="12"/>
      <c r="AX1856" s="12"/>
      <c r="AY1856" s="12"/>
      <c r="AZ1856" s="12"/>
      <c r="BA1856" s="12"/>
    </row>
    <row r="1857" spans="12:53" x14ac:dyDescent="0.25">
      <c r="L1857" s="135"/>
      <c r="M1857" s="135"/>
      <c r="N1857" s="135"/>
      <c r="O1857" s="135"/>
      <c r="P1857" s="135"/>
      <c r="Q1857" s="135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 s="12"/>
      <c r="AJ1857" s="12"/>
      <c r="AK1857" s="12"/>
      <c r="AL1857" s="12"/>
      <c r="AM1857" s="12"/>
      <c r="AN1857" s="12"/>
      <c r="AO1857" s="12"/>
      <c r="AP1857" s="12"/>
      <c r="AQ1857" s="12"/>
      <c r="AR1857" s="12"/>
      <c r="AS1857" s="12"/>
      <c r="AT1857" s="12"/>
      <c r="AU1857" s="12"/>
      <c r="AV1857" s="12"/>
      <c r="AW1857" s="12"/>
      <c r="AX1857" s="12"/>
      <c r="AY1857" s="12"/>
      <c r="AZ1857" s="12"/>
      <c r="BA1857" s="12"/>
    </row>
    <row r="1858" spans="12:53" x14ac:dyDescent="0.25">
      <c r="L1858" s="135"/>
      <c r="M1858" s="135"/>
      <c r="N1858" s="135"/>
      <c r="O1858" s="135"/>
      <c r="P1858" s="135"/>
      <c r="Q1858" s="135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 s="12"/>
      <c r="AJ1858" s="12"/>
      <c r="AK1858" s="12"/>
      <c r="AL1858" s="12"/>
      <c r="AM1858" s="12"/>
      <c r="AN1858" s="12"/>
      <c r="AO1858" s="12"/>
      <c r="AP1858" s="12"/>
      <c r="AQ1858" s="12"/>
      <c r="AR1858" s="12"/>
      <c r="AS1858" s="12"/>
      <c r="AT1858" s="12"/>
      <c r="AU1858" s="12"/>
      <c r="AV1858" s="12"/>
      <c r="AW1858" s="12"/>
      <c r="AX1858" s="12"/>
      <c r="AY1858" s="12"/>
      <c r="AZ1858" s="12"/>
      <c r="BA1858" s="12"/>
    </row>
    <row r="1859" spans="12:53" x14ac:dyDescent="0.25">
      <c r="L1859" s="135"/>
      <c r="M1859" s="135"/>
      <c r="N1859" s="135"/>
      <c r="O1859" s="135"/>
      <c r="P1859" s="135"/>
      <c r="Q1859" s="135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 s="12"/>
      <c r="AJ1859" s="12"/>
      <c r="AK1859" s="12"/>
      <c r="AL1859" s="12"/>
      <c r="AM1859" s="12"/>
      <c r="AN1859" s="12"/>
      <c r="AO1859" s="12"/>
      <c r="AP1859" s="12"/>
      <c r="AQ1859" s="12"/>
      <c r="AR1859" s="12"/>
      <c r="AS1859" s="12"/>
      <c r="AT1859" s="12"/>
      <c r="AU1859" s="12"/>
      <c r="AV1859" s="12"/>
      <c r="AW1859" s="12"/>
      <c r="AX1859" s="12"/>
      <c r="AY1859" s="12"/>
      <c r="AZ1859" s="12"/>
      <c r="BA1859" s="12"/>
    </row>
    <row r="1860" spans="12:53" x14ac:dyDescent="0.25">
      <c r="L1860" s="135"/>
      <c r="M1860" s="135"/>
      <c r="N1860" s="135"/>
      <c r="O1860" s="135"/>
      <c r="P1860" s="135"/>
      <c r="Q1860" s="135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 s="12"/>
      <c r="AJ1860" s="12"/>
      <c r="AK1860" s="12"/>
      <c r="AL1860" s="12"/>
      <c r="AM1860" s="12"/>
      <c r="AN1860" s="12"/>
      <c r="AO1860" s="12"/>
      <c r="AP1860" s="12"/>
      <c r="AQ1860" s="12"/>
      <c r="AR1860" s="12"/>
      <c r="AS1860" s="12"/>
      <c r="AT1860" s="12"/>
      <c r="AU1860" s="12"/>
      <c r="AV1860" s="12"/>
      <c r="AW1860" s="12"/>
      <c r="AX1860" s="12"/>
      <c r="AY1860" s="12"/>
      <c r="AZ1860" s="12"/>
      <c r="BA1860" s="12"/>
    </row>
    <row r="1861" spans="12:53" x14ac:dyDescent="0.25">
      <c r="L1861" s="135"/>
      <c r="M1861" s="135"/>
      <c r="N1861" s="135"/>
      <c r="O1861" s="135"/>
      <c r="P1861" s="135"/>
      <c r="Q1861" s="135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 s="12"/>
      <c r="AJ1861" s="12"/>
      <c r="AK1861" s="12"/>
      <c r="AL1861" s="12"/>
      <c r="AM1861" s="12"/>
      <c r="AN1861" s="12"/>
      <c r="AO1861" s="12"/>
      <c r="AP1861" s="12"/>
      <c r="AQ1861" s="12"/>
      <c r="AR1861" s="12"/>
      <c r="AS1861" s="12"/>
      <c r="AT1861" s="12"/>
      <c r="AU1861" s="12"/>
      <c r="AV1861" s="12"/>
      <c r="AW1861" s="12"/>
      <c r="AX1861" s="12"/>
      <c r="AY1861" s="12"/>
      <c r="AZ1861" s="12"/>
      <c r="BA1861" s="12"/>
    </row>
    <row r="1862" spans="12:53" x14ac:dyDescent="0.25">
      <c r="L1862" s="135"/>
      <c r="M1862" s="135"/>
      <c r="N1862" s="135"/>
      <c r="O1862" s="135"/>
      <c r="P1862" s="135"/>
      <c r="Q1862" s="135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 s="12"/>
      <c r="AJ1862" s="12"/>
      <c r="AK1862" s="12"/>
      <c r="AL1862" s="12"/>
      <c r="AM1862" s="12"/>
      <c r="AN1862" s="12"/>
      <c r="AO1862" s="12"/>
      <c r="AP1862" s="12"/>
      <c r="AQ1862" s="12"/>
      <c r="AR1862" s="12"/>
      <c r="AS1862" s="12"/>
      <c r="AT1862" s="12"/>
      <c r="AU1862" s="12"/>
      <c r="AV1862" s="12"/>
      <c r="AW1862" s="12"/>
      <c r="AX1862" s="12"/>
      <c r="AY1862" s="12"/>
      <c r="AZ1862" s="12"/>
      <c r="BA1862" s="12"/>
    </row>
    <row r="1863" spans="12:53" x14ac:dyDescent="0.25">
      <c r="L1863" s="135"/>
      <c r="M1863" s="135"/>
      <c r="N1863" s="135"/>
      <c r="O1863" s="135"/>
      <c r="P1863" s="135"/>
      <c r="Q1863" s="135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 s="12"/>
      <c r="AJ1863" s="12"/>
      <c r="AK1863" s="12"/>
      <c r="AL1863" s="12"/>
      <c r="AM1863" s="12"/>
      <c r="AN1863" s="12"/>
      <c r="AO1863" s="12"/>
      <c r="AP1863" s="12"/>
      <c r="AQ1863" s="12"/>
      <c r="AR1863" s="12"/>
      <c r="AS1863" s="12"/>
      <c r="AT1863" s="12"/>
      <c r="AU1863" s="12"/>
      <c r="AV1863" s="12"/>
      <c r="AW1863" s="12"/>
      <c r="AX1863" s="12"/>
      <c r="AY1863" s="12"/>
      <c r="AZ1863" s="12"/>
      <c r="BA1863" s="12"/>
    </row>
    <row r="1864" spans="12:53" x14ac:dyDescent="0.25">
      <c r="L1864" s="135"/>
      <c r="M1864" s="135"/>
      <c r="N1864" s="135"/>
      <c r="O1864" s="135"/>
      <c r="P1864" s="135"/>
      <c r="Q1864" s="135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 s="12"/>
      <c r="AJ1864" s="12"/>
      <c r="AK1864" s="12"/>
      <c r="AL1864" s="12"/>
      <c r="AM1864" s="12"/>
      <c r="AN1864" s="12"/>
      <c r="AO1864" s="12"/>
      <c r="AP1864" s="12"/>
      <c r="AQ1864" s="12"/>
      <c r="AR1864" s="12"/>
      <c r="AS1864" s="12"/>
      <c r="AT1864" s="12"/>
      <c r="AU1864" s="12"/>
      <c r="AV1864" s="12"/>
      <c r="AW1864" s="12"/>
      <c r="AX1864" s="12"/>
      <c r="AY1864" s="12"/>
      <c r="AZ1864" s="12"/>
      <c r="BA1864" s="12"/>
    </row>
    <row r="1865" spans="12:53" x14ac:dyDescent="0.25">
      <c r="L1865" s="135"/>
      <c r="M1865" s="135"/>
      <c r="N1865" s="135"/>
      <c r="O1865" s="135"/>
      <c r="P1865" s="135"/>
      <c r="Q1865" s="135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 s="12"/>
      <c r="AJ1865" s="12"/>
      <c r="AK1865" s="12"/>
      <c r="AL1865" s="12"/>
      <c r="AM1865" s="12"/>
      <c r="AN1865" s="12"/>
      <c r="AO1865" s="12"/>
      <c r="AP1865" s="12"/>
      <c r="AQ1865" s="12"/>
      <c r="AR1865" s="12"/>
      <c r="AS1865" s="12"/>
      <c r="AT1865" s="12"/>
      <c r="AU1865" s="12"/>
      <c r="AV1865" s="12"/>
      <c r="AW1865" s="12"/>
      <c r="AX1865" s="12"/>
      <c r="AY1865" s="12"/>
      <c r="AZ1865" s="12"/>
      <c r="BA1865" s="12"/>
    </row>
    <row r="1866" spans="12:53" x14ac:dyDescent="0.25">
      <c r="L1866" s="135"/>
      <c r="M1866" s="135"/>
      <c r="N1866" s="135"/>
      <c r="O1866" s="135"/>
      <c r="P1866" s="135"/>
      <c r="Q1866" s="135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 s="12"/>
      <c r="AJ1866" s="12"/>
      <c r="AK1866" s="12"/>
      <c r="AL1866" s="12"/>
      <c r="AM1866" s="12"/>
      <c r="AN1866" s="12"/>
      <c r="AO1866" s="12"/>
      <c r="AP1866" s="12"/>
      <c r="AQ1866" s="12"/>
      <c r="AR1866" s="12"/>
      <c r="AS1866" s="12"/>
      <c r="AT1866" s="12"/>
      <c r="AU1866" s="12"/>
      <c r="AV1866" s="12"/>
      <c r="AW1866" s="12"/>
      <c r="AX1866" s="12"/>
      <c r="AY1866" s="12"/>
      <c r="AZ1866" s="12"/>
      <c r="BA1866" s="12"/>
    </row>
    <row r="1867" spans="12:53" x14ac:dyDescent="0.25">
      <c r="L1867" s="135"/>
      <c r="M1867" s="135"/>
      <c r="N1867" s="135"/>
      <c r="O1867" s="135"/>
      <c r="P1867" s="135"/>
      <c r="Q1867" s="135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 s="12"/>
      <c r="AJ1867" s="12"/>
      <c r="AK1867" s="12"/>
      <c r="AL1867" s="12"/>
      <c r="AM1867" s="12"/>
      <c r="AN1867" s="12"/>
      <c r="AO1867" s="12"/>
      <c r="AP1867" s="12"/>
      <c r="AQ1867" s="12"/>
      <c r="AR1867" s="12"/>
      <c r="AS1867" s="12"/>
      <c r="AT1867" s="12"/>
      <c r="AU1867" s="12"/>
      <c r="AV1867" s="12"/>
      <c r="AW1867" s="12"/>
      <c r="AX1867" s="12"/>
      <c r="AY1867" s="12"/>
      <c r="AZ1867" s="12"/>
      <c r="BA1867" s="12"/>
    </row>
    <row r="1868" spans="12:53" x14ac:dyDescent="0.25">
      <c r="L1868" s="135"/>
      <c r="M1868" s="135"/>
      <c r="N1868" s="135"/>
      <c r="O1868" s="135"/>
      <c r="P1868" s="135"/>
      <c r="Q1868" s="135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 s="12"/>
      <c r="AJ1868" s="12"/>
      <c r="AK1868" s="12"/>
      <c r="AL1868" s="12"/>
      <c r="AM1868" s="12"/>
      <c r="AN1868" s="12"/>
      <c r="AO1868" s="12"/>
      <c r="AP1868" s="12"/>
      <c r="AQ1868" s="12"/>
      <c r="AR1868" s="12"/>
      <c r="AS1868" s="12"/>
      <c r="AT1868" s="12"/>
      <c r="AU1868" s="12"/>
      <c r="AV1868" s="12"/>
      <c r="AW1868" s="12"/>
      <c r="AX1868" s="12"/>
      <c r="AY1868" s="12"/>
      <c r="AZ1868" s="12"/>
      <c r="BA1868" s="12"/>
    </row>
    <row r="1869" spans="12:53" x14ac:dyDescent="0.25">
      <c r="L1869" s="135"/>
      <c r="M1869" s="135"/>
      <c r="N1869" s="135"/>
      <c r="O1869" s="135"/>
      <c r="P1869" s="135"/>
      <c r="Q1869" s="135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 s="12"/>
      <c r="AJ1869" s="12"/>
      <c r="AK1869" s="12"/>
      <c r="AL1869" s="12"/>
      <c r="AM1869" s="12"/>
      <c r="AN1869" s="12"/>
      <c r="AO1869" s="12"/>
      <c r="AP1869" s="12"/>
      <c r="AQ1869" s="12"/>
      <c r="AR1869" s="12"/>
      <c r="AS1869" s="12"/>
      <c r="AT1869" s="12"/>
      <c r="AU1869" s="12"/>
      <c r="AV1869" s="12"/>
      <c r="AW1869" s="12"/>
      <c r="AX1869" s="12"/>
      <c r="AY1869" s="12"/>
      <c r="AZ1869" s="12"/>
      <c r="BA1869" s="12"/>
    </row>
    <row r="1870" spans="12:53" x14ac:dyDescent="0.25">
      <c r="L1870" s="135"/>
      <c r="M1870" s="135"/>
      <c r="N1870" s="135"/>
      <c r="O1870" s="135"/>
      <c r="P1870" s="135"/>
      <c r="Q1870" s="135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 s="12"/>
      <c r="AJ1870" s="12"/>
      <c r="AK1870" s="12"/>
      <c r="AL1870" s="12"/>
      <c r="AM1870" s="12"/>
      <c r="AN1870" s="12"/>
      <c r="AO1870" s="12"/>
      <c r="AP1870" s="12"/>
      <c r="AQ1870" s="12"/>
      <c r="AR1870" s="12"/>
      <c r="AS1870" s="12"/>
      <c r="AT1870" s="12"/>
      <c r="AU1870" s="12"/>
      <c r="AV1870" s="12"/>
      <c r="AW1870" s="12"/>
      <c r="AX1870" s="12"/>
      <c r="AY1870" s="12"/>
      <c r="AZ1870" s="12"/>
      <c r="BA1870" s="12"/>
    </row>
    <row r="1871" spans="12:53" x14ac:dyDescent="0.25">
      <c r="L1871" s="135"/>
      <c r="M1871" s="135"/>
      <c r="N1871" s="135"/>
      <c r="O1871" s="135"/>
      <c r="P1871" s="135"/>
      <c r="Q1871" s="135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 s="12"/>
      <c r="AJ1871" s="12"/>
      <c r="AK1871" s="12"/>
      <c r="AL1871" s="12"/>
      <c r="AM1871" s="12"/>
      <c r="AN1871" s="12"/>
      <c r="AO1871" s="12"/>
      <c r="AP1871" s="12"/>
      <c r="AQ1871" s="12"/>
      <c r="AR1871" s="12"/>
      <c r="AS1871" s="12"/>
      <c r="AT1871" s="12"/>
      <c r="AU1871" s="12"/>
      <c r="AV1871" s="12"/>
      <c r="AW1871" s="12"/>
      <c r="AX1871" s="12"/>
      <c r="AY1871" s="12"/>
      <c r="AZ1871" s="12"/>
      <c r="BA1871" s="12"/>
    </row>
    <row r="1872" spans="12:53" x14ac:dyDescent="0.25">
      <c r="L1872" s="135"/>
      <c r="M1872" s="135"/>
      <c r="N1872" s="135"/>
      <c r="O1872" s="135"/>
      <c r="P1872" s="135"/>
      <c r="Q1872" s="135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 s="12"/>
      <c r="AJ1872" s="12"/>
      <c r="AK1872" s="12"/>
      <c r="AL1872" s="12"/>
      <c r="AM1872" s="12"/>
      <c r="AN1872" s="12"/>
      <c r="AO1872" s="12"/>
      <c r="AP1872" s="12"/>
      <c r="AQ1872" s="12"/>
      <c r="AR1872" s="12"/>
      <c r="AS1872" s="12"/>
      <c r="AT1872" s="12"/>
      <c r="AU1872" s="12"/>
      <c r="AV1872" s="12"/>
      <c r="AW1872" s="12"/>
      <c r="AX1872" s="12"/>
      <c r="AY1872" s="12"/>
      <c r="AZ1872" s="12"/>
      <c r="BA1872" s="12"/>
    </row>
    <row r="1873" spans="12:53" x14ac:dyDescent="0.25">
      <c r="L1873" s="135"/>
      <c r="M1873" s="135"/>
      <c r="N1873" s="135"/>
      <c r="O1873" s="135"/>
      <c r="P1873" s="135"/>
      <c r="Q1873" s="135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 s="12"/>
      <c r="AJ1873" s="12"/>
      <c r="AK1873" s="12"/>
      <c r="AL1873" s="12"/>
      <c r="AM1873" s="12"/>
      <c r="AN1873" s="12"/>
      <c r="AO1873" s="12"/>
      <c r="AP1873" s="12"/>
      <c r="AQ1873" s="12"/>
      <c r="AR1873" s="12"/>
      <c r="AS1873" s="12"/>
      <c r="AT1873" s="12"/>
      <c r="AU1873" s="12"/>
      <c r="AV1873" s="12"/>
      <c r="AW1873" s="12"/>
      <c r="AX1873" s="12"/>
      <c r="AY1873" s="12"/>
      <c r="AZ1873" s="12"/>
      <c r="BA1873" s="12"/>
    </row>
    <row r="1874" spans="12:53" x14ac:dyDescent="0.25">
      <c r="L1874" s="135"/>
      <c r="M1874" s="135"/>
      <c r="N1874" s="135"/>
      <c r="O1874" s="135"/>
      <c r="P1874" s="135"/>
      <c r="Q1874" s="135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 s="12"/>
      <c r="AJ1874" s="12"/>
      <c r="AK1874" s="12"/>
      <c r="AL1874" s="12"/>
      <c r="AM1874" s="12"/>
      <c r="AN1874" s="12"/>
      <c r="AO1874" s="12"/>
      <c r="AP1874" s="12"/>
      <c r="AQ1874" s="12"/>
      <c r="AR1874" s="12"/>
      <c r="AS1874" s="12"/>
      <c r="AT1874" s="12"/>
      <c r="AU1874" s="12"/>
      <c r="AV1874" s="12"/>
      <c r="AW1874" s="12"/>
      <c r="AX1874" s="12"/>
      <c r="AY1874" s="12"/>
      <c r="AZ1874" s="12"/>
      <c r="BA1874" s="12"/>
    </row>
    <row r="1875" spans="12:53" x14ac:dyDescent="0.25">
      <c r="L1875" s="135"/>
      <c r="M1875" s="135"/>
      <c r="N1875" s="135"/>
      <c r="O1875" s="135"/>
      <c r="P1875" s="135"/>
      <c r="Q1875" s="135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 s="12"/>
      <c r="AJ1875" s="12"/>
      <c r="AK1875" s="12"/>
      <c r="AL1875" s="12"/>
      <c r="AM1875" s="12"/>
      <c r="AN1875" s="12"/>
      <c r="AO1875" s="12"/>
      <c r="AP1875" s="12"/>
      <c r="AQ1875" s="12"/>
      <c r="AR1875" s="12"/>
      <c r="AS1875" s="12"/>
      <c r="AT1875" s="12"/>
      <c r="AU1875" s="12"/>
      <c r="AV1875" s="12"/>
      <c r="AW1875" s="12"/>
      <c r="AX1875" s="12"/>
      <c r="AY1875" s="12"/>
      <c r="AZ1875" s="12"/>
      <c r="BA1875" s="12"/>
    </row>
    <row r="1876" spans="12:53" x14ac:dyDescent="0.25">
      <c r="L1876" s="135"/>
      <c r="M1876" s="135"/>
      <c r="N1876" s="135"/>
      <c r="O1876" s="135"/>
      <c r="P1876" s="135"/>
      <c r="Q1876" s="135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 s="12"/>
      <c r="AJ1876" s="12"/>
      <c r="AK1876" s="12"/>
      <c r="AL1876" s="12"/>
      <c r="AM1876" s="12"/>
      <c r="AN1876" s="12"/>
      <c r="AO1876" s="12"/>
      <c r="AP1876" s="12"/>
      <c r="AQ1876" s="12"/>
      <c r="AR1876" s="12"/>
      <c r="AS1876" s="12"/>
      <c r="AT1876" s="12"/>
      <c r="AU1876" s="12"/>
      <c r="AV1876" s="12"/>
      <c r="AW1876" s="12"/>
      <c r="AX1876" s="12"/>
      <c r="AY1876" s="12"/>
      <c r="AZ1876" s="12"/>
      <c r="BA1876" s="12"/>
    </row>
    <row r="1877" spans="12:53" x14ac:dyDescent="0.25">
      <c r="L1877" s="135"/>
      <c r="M1877" s="135"/>
      <c r="N1877" s="135"/>
      <c r="O1877" s="135"/>
      <c r="P1877" s="135"/>
      <c r="Q1877" s="135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 s="12"/>
      <c r="AJ1877" s="12"/>
      <c r="AK1877" s="12"/>
      <c r="AL1877" s="12"/>
      <c r="AM1877" s="12"/>
      <c r="AN1877" s="12"/>
      <c r="AO1877" s="12"/>
      <c r="AP1877" s="12"/>
      <c r="AQ1877" s="12"/>
      <c r="AR1877" s="12"/>
      <c r="AS1877" s="12"/>
      <c r="AT1877" s="12"/>
      <c r="AU1877" s="12"/>
      <c r="AV1877" s="12"/>
      <c r="AW1877" s="12"/>
      <c r="AX1877" s="12"/>
      <c r="AY1877" s="12"/>
      <c r="AZ1877" s="12"/>
      <c r="BA1877" s="12"/>
    </row>
    <row r="1878" spans="12:53" x14ac:dyDescent="0.25">
      <c r="L1878" s="135"/>
      <c r="M1878" s="135"/>
      <c r="N1878" s="135"/>
      <c r="O1878" s="135"/>
      <c r="P1878" s="135"/>
      <c r="Q1878" s="135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 s="12"/>
      <c r="AJ1878" s="12"/>
      <c r="AK1878" s="12"/>
      <c r="AL1878" s="12"/>
      <c r="AM1878" s="12"/>
      <c r="AN1878" s="12"/>
      <c r="AO1878" s="12"/>
      <c r="AP1878" s="12"/>
      <c r="AQ1878" s="12"/>
      <c r="AR1878" s="12"/>
      <c r="AS1878" s="12"/>
      <c r="AT1878" s="12"/>
      <c r="AU1878" s="12"/>
      <c r="AV1878" s="12"/>
      <c r="AW1878" s="12"/>
      <c r="AX1878" s="12"/>
      <c r="AY1878" s="12"/>
      <c r="AZ1878" s="12"/>
      <c r="BA1878" s="12"/>
    </row>
    <row r="1879" spans="12:53" x14ac:dyDescent="0.25">
      <c r="L1879" s="135"/>
      <c r="M1879" s="135"/>
      <c r="N1879" s="135"/>
      <c r="O1879" s="135"/>
      <c r="P1879" s="135"/>
      <c r="Q1879" s="135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 s="12"/>
      <c r="AJ1879" s="12"/>
      <c r="AK1879" s="12"/>
      <c r="AL1879" s="12"/>
      <c r="AM1879" s="12"/>
      <c r="AN1879" s="12"/>
      <c r="AO1879" s="12"/>
      <c r="AP1879" s="12"/>
      <c r="AQ1879" s="12"/>
      <c r="AR1879" s="12"/>
      <c r="AS1879" s="12"/>
      <c r="AT1879" s="12"/>
      <c r="AU1879" s="12"/>
      <c r="AV1879" s="12"/>
      <c r="AW1879" s="12"/>
      <c r="AX1879" s="12"/>
      <c r="AY1879" s="12"/>
      <c r="AZ1879" s="12"/>
      <c r="BA1879" s="12"/>
    </row>
    <row r="1880" spans="12:53" x14ac:dyDescent="0.25">
      <c r="L1880" s="135"/>
      <c r="M1880" s="135"/>
      <c r="N1880" s="135"/>
      <c r="O1880" s="135"/>
      <c r="P1880" s="135"/>
      <c r="Q1880" s="135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 s="12"/>
      <c r="AJ1880" s="12"/>
      <c r="AK1880" s="12"/>
      <c r="AL1880" s="12"/>
      <c r="AM1880" s="12"/>
      <c r="AN1880" s="12"/>
      <c r="AO1880" s="12"/>
      <c r="AP1880" s="12"/>
      <c r="AQ1880" s="12"/>
      <c r="AR1880" s="12"/>
      <c r="AS1880" s="12"/>
      <c r="AT1880" s="12"/>
      <c r="AU1880" s="12"/>
      <c r="AV1880" s="12"/>
      <c r="AW1880" s="12"/>
      <c r="AX1880" s="12"/>
      <c r="AY1880" s="12"/>
      <c r="AZ1880" s="12"/>
      <c r="BA1880" s="12"/>
    </row>
    <row r="1881" spans="12:53" x14ac:dyDescent="0.25">
      <c r="L1881" s="135"/>
      <c r="M1881" s="135"/>
      <c r="N1881" s="135"/>
      <c r="O1881" s="135"/>
      <c r="P1881" s="135"/>
      <c r="Q1881" s="135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 s="12"/>
      <c r="AJ1881" s="12"/>
      <c r="AK1881" s="12"/>
      <c r="AL1881" s="12"/>
      <c r="AM1881" s="12"/>
      <c r="AN1881" s="12"/>
      <c r="AO1881" s="12"/>
      <c r="AP1881" s="12"/>
      <c r="AQ1881" s="12"/>
      <c r="AR1881" s="12"/>
      <c r="AS1881" s="12"/>
      <c r="AT1881" s="12"/>
      <c r="AU1881" s="12"/>
      <c r="AV1881" s="12"/>
      <c r="AW1881" s="12"/>
      <c r="AX1881" s="12"/>
      <c r="AY1881" s="12"/>
      <c r="AZ1881" s="12"/>
      <c r="BA1881" s="12"/>
    </row>
    <row r="1882" spans="12:53" x14ac:dyDescent="0.25">
      <c r="L1882" s="135"/>
      <c r="M1882" s="135"/>
      <c r="N1882" s="135"/>
      <c r="O1882" s="135"/>
      <c r="P1882" s="135"/>
      <c r="Q1882" s="135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 s="12"/>
      <c r="AJ1882" s="12"/>
      <c r="AK1882" s="12"/>
      <c r="AL1882" s="12"/>
      <c r="AM1882" s="12"/>
      <c r="AN1882" s="12"/>
      <c r="AO1882" s="12"/>
      <c r="AP1882" s="12"/>
      <c r="AQ1882" s="12"/>
      <c r="AR1882" s="12"/>
      <c r="AS1882" s="12"/>
      <c r="AT1882" s="12"/>
      <c r="AU1882" s="12"/>
      <c r="AV1882" s="12"/>
      <c r="AW1882" s="12"/>
      <c r="AX1882" s="12"/>
      <c r="AY1882" s="12"/>
      <c r="AZ1882" s="12"/>
      <c r="BA1882" s="12"/>
    </row>
    <row r="1883" spans="12:53" x14ac:dyDescent="0.25">
      <c r="L1883" s="135"/>
      <c r="M1883" s="135"/>
      <c r="N1883" s="135"/>
      <c r="O1883" s="135"/>
      <c r="P1883" s="135"/>
      <c r="Q1883" s="135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 s="12"/>
      <c r="AJ1883" s="12"/>
      <c r="AK1883" s="12"/>
      <c r="AL1883" s="12"/>
      <c r="AM1883" s="12"/>
      <c r="AN1883" s="12"/>
      <c r="AO1883" s="12"/>
      <c r="AP1883" s="12"/>
      <c r="AQ1883" s="12"/>
      <c r="AR1883" s="12"/>
      <c r="AS1883" s="12"/>
      <c r="AT1883" s="12"/>
      <c r="AU1883" s="12"/>
      <c r="AV1883" s="12"/>
      <c r="AW1883" s="12"/>
      <c r="AX1883" s="12"/>
      <c r="AY1883" s="12"/>
      <c r="AZ1883" s="12"/>
      <c r="BA1883" s="12"/>
    </row>
    <row r="1884" spans="12:53" x14ac:dyDescent="0.25">
      <c r="L1884" s="135"/>
      <c r="M1884" s="135"/>
      <c r="N1884" s="135"/>
      <c r="O1884" s="135"/>
      <c r="P1884" s="135"/>
      <c r="Q1884" s="135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 s="12"/>
      <c r="AJ1884" s="12"/>
      <c r="AK1884" s="12"/>
      <c r="AL1884" s="12"/>
      <c r="AM1884" s="12"/>
      <c r="AN1884" s="12"/>
      <c r="AO1884" s="12"/>
      <c r="AP1884" s="12"/>
      <c r="AQ1884" s="12"/>
      <c r="AR1884" s="12"/>
      <c r="AS1884" s="12"/>
      <c r="AT1884" s="12"/>
      <c r="AU1884" s="12"/>
      <c r="AV1884" s="12"/>
      <c r="AW1884" s="12"/>
      <c r="AX1884" s="12"/>
      <c r="AY1884" s="12"/>
      <c r="AZ1884" s="12"/>
      <c r="BA1884" s="12"/>
    </row>
    <row r="1885" spans="12:53" x14ac:dyDescent="0.25">
      <c r="L1885" s="135"/>
      <c r="M1885" s="135"/>
      <c r="N1885" s="135"/>
      <c r="O1885" s="135"/>
      <c r="P1885" s="135"/>
      <c r="Q1885" s="135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 s="12"/>
      <c r="AJ1885" s="12"/>
      <c r="AK1885" s="12"/>
      <c r="AL1885" s="12"/>
      <c r="AM1885" s="12"/>
      <c r="AN1885" s="12"/>
      <c r="AO1885" s="12"/>
      <c r="AP1885" s="12"/>
      <c r="AQ1885" s="12"/>
      <c r="AR1885" s="12"/>
      <c r="AS1885" s="12"/>
      <c r="AT1885" s="12"/>
      <c r="AU1885" s="12"/>
      <c r="AV1885" s="12"/>
      <c r="AW1885" s="12"/>
      <c r="AX1885" s="12"/>
      <c r="AY1885" s="12"/>
      <c r="AZ1885" s="12"/>
      <c r="BA1885" s="12"/>
    </row>
    <row r="1886" spans="12:53" x14ac:dyDescent="0.25">
      <c r="L1886" s="135"/>
      <c r="M1886" s="135"/>
      <c r="N1886" s="135"/>
      <c r="O1886" s="135"/>
      <c r="P1886" s="135"/>
      <c r="Q1886" s="135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 s="12"/>
      <c r="AJ1886" s="12"/>
      <c r="AK1886" s="12"/>
      <c r="AL1886" s="12"/>
      <c r="AM1886" s="12"/>
      <c r="AN1886" s="12"/>
      <c r="AO1886" s="12"/>
      <c r="AP1886" s="12"/>
      <c r="AQ1886" s="12"/>
      <c r="AR1886" s="12"/>
      <c r="AS1886" s="12"/>
      <c r="AT1886" s="12"/>
      <c r="AU1886" s="12"/>
      <c r="AV1886" s="12"/>
      <c r="AW1886" s="12"/>
      <c r="AX1886" s="12"/>
      <c r="AY1886" s="12"/>
      <c r="AZ1886" s="12"/>
      <c r="BA1886" s="12"/>
    </row>
    <row r="1887" spans="12:53" x14ac:dyDescent="0.25">
      <c r="L1887" s="135"/>
      <c r="M1887" s="135"/>
      <c r="N1887" s="135"/>
      <c r="O1887" s="135"/>
      <c r="P1887" s="135"/>
      <c r="Q1887" s="135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 s="12"/>
      <c r="AJ1887" s="12"/>
      <c r="AK1887" s="12"/>
      <c r="AL1887" s="12"/>
      <c r="AM1887" s="12"/>
      <c r="AN1887" s="12"/>
      <c r="AO1887" s="12"/>
      <c r="AP1887" s="12"/>
      <c r="AQ1887" s="12"/>
      <c r="AR1887" s="12"/>
      <c r="AS1887" s="12"/>
      <c r="AT1887" s="12"/>
      <c r="AU1887" s="12"/>
      <c r="AV1887" s="12"/>
      <c r="AW1887" s="12"/>
      <c r="AX1887" s="12"/>
      <c r="AY1887" s="12"/>
      <c r="AZ1887" s="12"/>
      <c r="BA1887" s="12"/>
    </row>
    <row r="1888" spans="12:53" x14ac:dyDescent="0.25">
      <c r="L1888" s="135"/>
      <c r="M1888" s="135"/>
      <c r="N1888" s="135"/>
      <c r="O1888" s="135"/>
      <c r="P1888" s="135"/>
      <c r="Q1888" s="135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 s="12"/>
      <c r="AJ1888" s="12"/>
      <c r="AK1888" s="12"/>
      <c r="AL1888" s="12"/>
      <c r="AM1888" s="12"/>
      <c r="AN1888" s="12"/>
      <c r="AO1888" s="12"/>
      <c r="AP1888" s="12"/>
      <c r="AQ1888" s="12"/>
      <c r="AR1888" s="12"/>
      <c r="AS1888" s="12"/>
      <c r="AT1888" s="12"/>
      <c r="AU1888" s="12"/>
      <c r="AV1888" s="12"/>
      <c r="AW1888" s="12"/>
      <c r="AX1888" s="12"/>
      <c r="AY1888" s="12"/>
      <c r="AZ1888" s="12"/>
      <c r="BA1888" s="12"/>
    </row>
    <row r="1889" spans="12:53" x14ac:dyDescent="0.25">
      <c r="L1889" s="135"/>
      <c r="M1889" s="135"/>
      <c r="N1889" s="135"/>
      <c r="O1889" s="135"/>
      <c r="P1889" s="135"/>
      <c r="Q1889" s="135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 s="12"/>
      <c r="AJ1889" s="12"/>
      <c r="AK1889" s="12"/>
      <c r="AL1889" s="12"/>
      <c r="AM1889" s="12"/>
      <c r="AN1889" s="12"/>
      <c r="AO1889" s="12"/>
      <c r="AP1889" s="12"/>
      <c r="AQ1889" s="12"/>
      <c r="AR1889" s="12"/>
      <c r="AS1889" s="12"/>
      <c r="AT1889" s="12"/>
      <c r="AU1889" s="12"/>
      <c r="AV1889" s="12"/>
      <c r="AW1889" s="12"/>
      <c r="AX1889" s="12"/>
      <c r="AY1889" s="12"/>
      <c r="AZ1889" s="12"/>
      <c r="BA1889" s="12"/>
    </row>
    <row r="1890" spans="12:53" x14ac:dyDescent="0.25">
      <c r="L1890" s="135"/>
      <c r="M1890" s="135"/>
      <c r="N1890" s="135"/>
      <c r="O1890" s="135"/>
      <c r="P1890" s="135"/>
      <c r="Q1890" s="135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 s="12"/>
      <c r="AJ1890" s="12"/>
      <c r="AK1890" s="12"/>
      <c r="AL1890" s="12"/>
      <c r="AM1890" s="12"/>
      <c r="AN1890" s="12"/>
      <c r="AO1890" s="12"/>
      <c r="AP1890" s="12"/>
      <c r="AQ1890" s="12"/>
      <c r="AR1890" s="12"/>
      <c r="AS1890" s="12"/>
      <c r="AT1890" s="12"/>
      <c r="AU1890" s="12"/>
      <c r="AV1890" s="12"/>
      <c r="AW1890" s="12"/>
      <c r="AX1890" s="12"/>
      <c r="AY1890" s="12"/>
      <c r="AZ1890" s="12"/>
      <c r="BA1890" s="12"/>
    </row>
    <row r="1891" spans="12:53" x14ac:dyDescent="0.25">
      <c r="L1891" s="135"/>
      <c r="M1891" s="135"/>
      <c r="N1891" s="135"/>
      <c r="O1891" s="135"/>
      <c r="P1891" s="135"/>
      <c r="Q1891" s="135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 s="12"/>
      <c r="AJ1891" s="12"/>
      <c r="AK1891" s="12"/>
      <c r="AL1891" s="12"/>
      <c r="AM1891" s="12"/>
      <c r="AN1891" s="12"/>
      <c r="AO1891" s="12"/>
      <c r="AP1891" s="12"/>
      <c r="AQ1891" s="12"/>
      <c r="AR1891" s="12"/>
      <c r="AS1891" s="12"/>
      <c r="AT1891" s="12"/>
      <c r="AU1891" s="12"/>
      <c r="AV1891" s="12"/>
      <c r="AW1891" s="12"/>
      <c r="AX1891" s="12"/>
      <c r="AY1891" s="12"/>
      <c r="AZ1891" s="12"/>
      <c r="BA1891" s="12"/>
    </row>
    <row r="1892" spans="12:53" x14ac:dyDescent="0.25">
      <c r="L1892" s="135"/>
      <c r="M1892" s="135"/>
      <c r="N1892" s="135"/>
      <c r="O1892" s="135"/>
      <c r="P1892" s="135"/>
      <c r="Q1892" s="135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 s="12"/>
      <c r="AJ1892" s="12"/>
      <c r="AK1892" s="12"/>
      <c r="AL1892" s="12"/>
      <c r="AM1892" s="12"/>
      <c r="AN1892" s="12"/>
      <c r="AO1892" s="12"/>
      <c r="AP1892" s="12"/>
      <c r="AQ1892" s="12"/>
      <c r="AR1892" s="12"/>
      <c r="AS1892" s="12"/>
      <c r="AT1892" s="12"/>
      <c r="AU1892" s="12"/>
      <c r="AV1892" s="12"/>
      <c r="AW1892" s="12"/>
      <c r="AX1892" s="12"/>
      <c r="AY1892" s="12"/>
      <c r="AZ1892" s="12"/>
      <c r="BA1892" s="12"/>
    </row>
    <row r="1893" spans="12:53" x14ac:dyDescent="0.25">
      <c r="L1893" s="135"/>
      <c r="M1893" s="135"/>
      <c r="N1893" s="135"/>
      <c r="O1893" s="135"/>
      <c r="P1893" s="135"/>
      <c r="Q1893" s="135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 s="12"/>
      <c r="AJ1893" s="12"/>
      <c r="AK1893" s="12"/>
      <c r="AL1893" s="12"/>
      <c r="AM1893" s="12"/>
      <c r="AN1893" s="12"/>
      <c r="AO1893" s="12"/>
      <c r="AP1893" s="12"/>
      <c r="AQ1893" s="12"/>
      <c r="AR1893" s="12"/>
      <c r="AS1893" s="12"/>
      <c r="AT1893" s="12"/>
      <c r="AU1893" s="12"/>
      <c r="AV1893" s="12"/>
      <c r="AW1893" s="12"/>
      <c r="AX1893" s="12"/>
      <c r="AY1893" s="12"/>
      <c r="AZ1893" s="12"/>
      <c r="BA1893" s="12"/>
    </row>
    <row r="1894" spans="12:53" x14ac:dyDescent="0.25">
      <c r="L1894" s="135"/>
      <c r="M1894" s="135"/>
      <c r="N1894" s="135"/>
      <c r="O1894" s="135"/>
      <c r="P1894" s="135"/>
      <c r="Q1894" s="135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 s="12"/>
      <c r="AJ1894" s="12"/>
      <c r="AK1894" s="12"/>
      <c r="AL1894" s="12"/>
      <c r="AM1894" s="12"/>
      <c r="AN1894" s="12"/>
      <c r="AO1894" s="12"/>
      <c r="AP1894" s="12"/>
      <c r="AQ1894" s="12"/>
      <c r="AR1894" s="12"/>
      <c r="AS1894" s="12"/>
      <c r="AT1894" s="12"/>
      <c r="AU1894" s="12"/>
      <c r="AV1894" s="12"/>
      <c r="AW1894" s="12"/>
      <c r="AX1894" s="12"/>
      <c r="AY1894" s="12"/>
      <c r="AZ1894" s="12"/>
      <c r="BA1894" s="12"/>
    </row>
    <row r="1895" spans="12:53" x14ac:dyDescent="0.25">
      <c r="L1895" s="135"/>
      <c r="M1895" s="135"/>
      <c r="N1895" s="135"/>
      <c r="O1895" s="135"/>
      <c r="P1895" s="135"/>
      <c r="Q1895" s="135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 s="12"/>
      <c r="AJ1895" s="12"/>
      <c r="AK1895" s="12"/>
      <c r="AL1895" s="12"/>
      <c r="AM1895" s="12"/>
      <c r="AN1895" s="12"/>
      <c r="AO1895" s="12"/>
      <c r="AP1895" s="12"/>
      <c r="AQ1895" s="12"/>
      <c r="AR1895" s="12"/>
      <c r="AS1895" s="12"/>
      <c r="AT1895" s="12"/>
      <c r="AU1895" s="12"/>
      <c r="AV1895" s="12"/>
      <c r="AW1895" s="12"/>
      <c r="AX1895" s="12"/>
      <c r="AY1895" s="12"/>
      <c r="AZ1895" s="12"/>
      <c r="BA1895" s="12"/>
    </row>
    <row r="1896" spans="12:53" x14ac:dyDescent="0.25">
      <c r="L1896" s="135"/>
      <c r="M1896" s="135"/>
      <c r="N1896" s="135"/>
      <c r="O1896" s="135"/>
      <c r="P1896" s="135"/>
      <c r="Q1896" s="135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 s="12"/>
      <c r="AJ1896" s="12"/>
      <c r="AK1896" s="12"/>
      <c r="AL1896" s="12"/>
      <c r="AM1896" s="12"/>
      <c r="AN1896" s="12"/>
      <c r="AO1896" s="12"/>
      <c r="AP1896" s="12"/>
      <c r="AQ1896" s="12"/>
      <c r="AR1896" s="12"/>
      <c r="AS1896" s="12"/>
      <c r="AT1896" s="12"/>
      <c r="AU1896" s="12"/>
      <c r="AV1896" s="12"/>
      <c r="AW1896" s="12"/>
      <c r="AX1896" s="12"/>
      <c r="AY1896" s="12"/>
      <c r="AZ1896" s="12"/>
      <c r="BA1896" s="12"/>
    </row>
    <row r="1897" spans="12:53" x14ac:dyDescent="0.25">
      <c r="L1897" s="135"/>
      <c r="M1897" s="135"/>
      <c r="N1897" s="135"/>
      <c r="O1897" s="135"/>
      <c r="P1897" s="135"/>
      <c r="Q1897" s="135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 s="12"/>
      <c r="AJ1897" s="12"/>
      <c r="AK1897" s="12"/>
      <c r="AL1897" s="12"/>
      <c r="AM1897" s="12"/>
      <c r="AN1897" s="12"/>
      <c r="AO1897" s="12"/>
      <c r="AP1897" s="12"/>
      <c r="AQ1897" s="12"/>
      <c r="AR1897" s="12"/>
      <c r="AS1897" s="12"/>
      <c r="AT1897" s="12"/>
      <c r="AU1897" s="12"/>
      <c r="AV1897" s="12"/>
      <c r="AW1897" s="12"/>
      <c r="AX1897" s="12"/>
      <c r="AY1897" s="12"/>
      <c r="AZ1897" s="12"/>
      <c r="BA1897" s="12"/>
    </row>
    <row r="1898" spans="12:53" x14ac:dyDescent="0.25">
      <c r="L1898" s="135"/>
      <c r="M1898" s="135"/>
      <c r="N1898" s="135"/>
      <c r="O1898" s="135"/>
      <c r="P1898" s="135"/>
      <c r="Q1898" s="135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 s="12"/>
      <c r="AJ1898" s="12"/>
      <c r="AK1898" s="12"/>
      <c r="AL1898" s="12"/>
      <c r="AM1898" s="12"/>
      <c r="AN1898" s="12"/>
      <c r="AO1898" s="12"/>
      <c r="AP1898" s="12"/>
      <c r="AQ1898" s="12"/>
      <c r="AR1898" s="12"/>
      <c r="AS1898" s="12"/>
      <c r="AT1898" s="12"/>
      <c r="AU1898" s="12"/>
      <c r="AV1898" s="12"/>
      <c r="AW1898" s="12"/>
      <c r="AX1898" s="12"/>
      <c r="AY1898" s="12"/>
      <c r="AZ1898" s="12"/>
      <c r="BA1898" s="12"/>
    </row>
    <row r="1899" spans="12:53" x14ac:dyDescent="0.25">
      <c r="L1899" s="135"/>
      <c r="M1899" s="135"/>
      <c r="N1899" s="135"/>
      <c r="O1899" s="135"/>
      <c r="P1899" s="135"/>
      <c r="Q1899" s="135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 s="12"/>
      <c r="AJ1899" s="12"/>
      <c r="AK1899" s="12"/>
      <c r="AL1899" s="12"/>
      <c r="AM1899" s="12"/>
      <c r="AN1899" s="12"/>
      <c r="AO1899" s="12"/>
      <c r="AP1899" s="12"/>
      <c r="AQ1899" s="12"/>
      <c r="AR1899" s="12"/>
      <c r="AS1899" s="12"/>
      <c r="AT1899" s="12"/>
      <c r="AU1899" s="12"/>
      <c r="AV1899" s="12"/>
      <c r="AW1899" s="12"/>
      <c r="AX1899" s="12"/>
      <c r="AY1899" s="12"/>
      <c r="AZ1899" s="12"/>
      <c r="BA1899" s="12"/>
    </row>
    <row r="1900" spans="12:53" x14ac:dyDescent="0.25">
      <c r="L1900" s="135"/>
      <c r="M1900" s="135"/>
      <c r="N1900" s="135"/>
      <c r="O1900" s="135"/>
      <c r="P1900" s="135"/>
      <c r="Q1900" s="135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 s="12"/>
      <c r="AJ1900" s="12"/>
      <c r="AK1900" s="12"/>
      <c r="AL1900" s="12"/>
      <c r="AM1900" s="12"/>
      <c r="AN1900" s="12"/>
      <c r="AO1900" s="12"/>
      <c r="AP1900" s="12"/>
      <c r="AQ1900" s="12"/>
      <c r="AR1900" s="12"/>
      <c r="AS1900" s="12"/>
      <c r="AT1900" s="12"/>
      <c r="AU1900" s="12"/>
      <c r="AV1900" s="12"/>
      <c r="AW1900" s="12"/>
      <c r="AX1900" s="12"/>
      <c r="AY1900" s="12"/>
      <c r="AZ1900" s="12"/>
      <c r="BA1900" s="12"/>
    </row>
    <row r="1901" spans="12:53" x14ac:dyDescent="0.25">
      <c r="L1901" s="135"/>
      <c r="M1901" s="135"/>
      <c r="N1901" s="135"/>
      <c r="O1901" s="135"/>
      <c r="P1901" s="135"/>
      <c r="Q1901" s="135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 s="12"/>
      <c r="AJ1901" s="12"/>
      <c r="AK1901" s="12"/>
      <c r="AL1901" s="12"/>
      <c r="AM1901" s="12"/>
      <c r="AN1901" s="12"/>
      <c r="AO1901" s="12"/>
      <c r="AP1901" s="12"/>
      <c r="AQ1901" s="12"/>
      <c r="AR1901" s="12"/>
      <c r="AS1901" s="12"/>
      <c r="AT1901" s="12"/>
      <c r="AU1901" s="12"/>
      <c r="AV1901" s="12"/>
      <c r="AW1901" s="12"/>
      <c r="AX1901" s="12"/>
      <c r="AY1901" s="12"/>
      <c r="AZ1901" s="12"/>
      <c r="BA1901" s="12"/>
    </row>
    <row r="1902" spans="12:53" x14ac:dyDescent="0.25">
      <c r="L1902" s="135"/>
      <c r="M1902" s="135"/>
      <c r="N1902" s="135"/>
      <c r="O1902" s="135"/>
      <c r="P1902" s="135"/>
      <c r="Q1902" s="135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 s="12"/>
      <c r="AJ1902" s="12"/>
      <c r="AK1902" s="12"/>
      <c r="AL1902" s="12"/>
      <c r="AM1902" s="12"/>
      <c r="AN1902" s="12"/>
      <c r="AO1902" s="12"/>
      <c r="AP1902" s="12"/>
      <c r="AQ1902" s="12"/>
      <c r="AR1902" s="12"/>
      <c r="AS1902" s="12"/>
      <c r="AT1902" s="12"/>
      <c r="AU1902" s="12"/>
      <c r="AV1902" s="12"/>
      <c r="AW1902" s="12"/>
      <c r="AX1902" s="12"/>
      <c r="AY1902" s="12"/>
      <c r="AZ1902" s="12"/>
      <c r="BA1902" s="12"/>
    </row>
    <row r="1903" spans="12:53" x14ac:dyDescent="0.25">
      <c r="L1903" s="135"/>
      <c r="M1903" s="135"/>
      <c r="N1903" s="135"/>
      <c r="O1903" s="135"/>
      <c r="P1903" s="135"/>
      <c r="Q1903" s="135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 s="12"/>
      <c r="AJ1903" s="12"/>
      <c r="AK1903" s="12"/>
      <c r="AL1903" s="12"/>
      <c r="AM1903" s="12"/>
      <c r="AN1903" s="12"/>
      <c r="AO1903" s="12"/>
      <c r="AP1903" s="12"/>
      <c r="AQ1903" s="12"/>
      <c r="AR1903" s="12"/>
      <c r="AS1903" s="12"/>
      <c r="AT1903" s="12"/>
      <c r="AU1903" s="12"/>
      <c r="AV1903" s="12"/>
      <c r="AW1903" s="12"/>
      <c r="AX1903" s="12"/>
      <c r="AY1903" s="12"/>
      <c r="AZ1903" s="12"/>
      <c r="BA1903" s="12"/>
    </row>
    <row r="1904" spans="12:53" x14ac:dyDescent="0.25">
      <c r="L1904" s="135"/>
      <c r="M1904" s="135"/>
      <c r="N1904" s="135"/>
      <c r="O1904" s="135"/>
      <c r="P1904" s="135"/>
      <c r="Q1904" s="135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 s="12"/>
      <c r="AJ1904" s="12"/>
      <c r="AK1904" s="12"/>
      <c r="AL1904" s="12"/>
      <c r="AM1904" s="12"/>
      <c r="AN1904" s="12"/>
      <c r="AO1904" s="12"/>
      <c r="AP1904" s="12"/>
      <c r="AQ1904" s="12"/>
      <c r="AR1904" s="12"/>
      <c r="AS1904" s="12"/>
      <c r="AT1904" s="12"/>
      <c r="AU1904" s="12"/>
      <c r="AV1904" s="12"/>
      <c r="AW1904" s="12"/>
      <c r="AX1904" s="12"/>
      <c r="AY1904" s="12"/>
      <c r="AZ1904" s="12"/>
      <c r="BA1904" s="12"/>
    </row>
    <row r="1905" spans="12:53" x14ac:dyDescent="0.25">
      <c r="L1905" s="135"/>
      <c r="M1905" s="135"/>
      <c r="N1905" s="135"/>
      <c r="O1905" s="135"/>
      <c r="P1905" s="135"/>
      <c r="Q1905" s="135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 s="12"/>
      <c r="AJ1905" s="12"/>
      <c r="AK1905" s="12"/>
      <c r="AL1905" s="12"/>
      <c r="AM1905" s="12"/>
      <c r="AN1905" s="12"/>
      <c r="AO1905" s="12"/>
      <c r="AP1905" s="12"/>
      <c r="AQ1905" s="12"/>
      <c r="AR1905" s="12"/>
      <c r="AS1905" s="12"/>
      <c r="AT1905" s="12"/>
      <c r="AU1905" s="12"/>
      <c r="AV1905" s="12"/>
      <c r="AW1905" s="12"/>
      <c r="AX1905" s="12"/>
      <c r="AY1905" s="12"/>
      <c r="AZ1905" s="12"/>
      <c r="BA1905" s="12"/>
    </row>
    <row r="1906" spans="12:53" x14ac:dyDescent="0.25">
      <c r="L1906" s="135"/>
      <c r="M1906" s="135"/>
      <c r="N1906" s="135"/>
      <c r="O1906" s="135"/>
      <c r="P1906" s="135"/>
      <c r="Q1906" s="135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 s="12"/>
      <c r="AJ1906" s="12"/>
      <c r="AK1906" s="12"/>
      <c r="AL1906" s="12"/>
      <c r="AM1906" s="12"/>
      <c r="AN1906" s="12"/>
      <c r="AO1906" s="12"/>
      <c r="AP1906" s="12"/>
      <c r="AQ1906" s="12"/>
      <c r="AR1906" s="12"/>
      <c r="AS1906" s="12"/>
      <c r="AT1906" s="12"/>
      <c r="AU1906" s="12"/>
      <c r="AV1906" s="12"/>
      <c r="AW1906" s="12"/>
      <c r="AX1906" s="12"/>
      <c r="AY1906" s="12"/>
      <c r="AZ1906" s="12"/>
      <c r="BA1906" s="12"/>
    </row>
    <row r="1907" spans="12:53" x14ac:dyDescent="0.25">
      <c r="L1907" s="135"/>
      <c r="M1907" s="135"/>
      <c r="N1907" s="135"/>
      <c r="O1907" s="135"/>
      <c r="P1907" s="135"/>
      <c r="Q1907" s="135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 s="12"/>
      <c r="AJ1907" s="12"/>
      <c r="AK1907" s="12"/>
      <c r="AL1907" s="12"/>
      <c r="AM1907" s="12"/>
      <c r="AN1907" s="12"/>
      <c r="AO1907" s="12"/>
      <c r="AP1907" s="12"/>
      <c r="AQ1907" s="12"/>
      <c r="AR1907" s="12"/>
      <c r="AS1907" s="12"/>
      <c r="AT1907" s="12"/>
      <c r="AU1907" s="12"/>
      <c r="AV1907" s="12"/>
      <c r="AW1907" s="12"/>
      <c r="AX1907" s="12"/>
      <c r="AY1907" s="12"/>
      <c r="AZ1907" s="12"/>
      <c r="BA1907" s="12"/>
    </row>
    <row r="1908" spans="12:53" x14ac:dyDescent="0.25">
      <c r="L1908" s="135"/>
      <c r="M1908" s="135"/>
      <c r="N1908" s="135"/>
      <c r="O1908" s="135"/>
      <c r="P1908" s="135"/>
      <c r="Q1908" s="135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 s="12"/>
      <c r="AJ1908" s="12"/>
      <c r="AK1908" s="12"/>
      <c r="AL1908" s="12"/>
      <c r="AM1908" s="12"/>
      <c r="AN1908" s="12"/>
      <c r="AO1908" s="12"/>
      <c r="AP1908" s="12"/>
      <c r="AQ1908" s="12"/>
      <c r="AR1908" s="12"/>
      <c r="AS1908" s="12"/>
      <c r="AT1908" s="12"/>
      <c r="AU1908" s="12"/>
      <c r="AV1908" s="12"/>
      <c r="AW1908" s="12"/>
      <c r="AX1908" s="12"/>
      <c r="AY1908" s="12"/>
      <c r="AZ1908" s="12"/>
      <c r="BA1908" s="12"/>
    </row>
    <row r="1909" spans="12:53" x14ac:dyDescent="0.25">
      <c r="L1909" s="135"/>
      <c r="M1909" s="135"/>
      <c r="N1909" s="135"/>
      <c r="O1909" s="135"/>
      <c r="P1909" s="135"/>
      <c r="Q1909" s="135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 s="12"/>
      <c r="AJ1909" s="12"/>
      <c r="AK1909" s="12"/>
      <c r="AL1909" s="12"/>
      <c r="AM1909" s="12"/>
      <c r="AN1909" s="12"/>
      <c r="AO1909" s="12"/>
      <c r="AP1909" s="12"/>
      <c r="AQ1909" s="12"/>
      <c r="AR1909" s="12"/>
      <c r="AS1909" s="12"/>
      <c r="AT1909" s="12"/>
      <c r="AU1909" s="12"/>
      <c r="AV1909" s="12"/>
      <c r="AW1909" s="12"/>
      <c r="AX1909" s="12"/>
      <c r="AY1909" s="12"/>
      <c r="AZ1909" s="12"/>
      <c r="BA1909" s="12"/>
    </row>
    <row r="1910" spans="12:53" x14ac:dyDescent="0.25">
      <c r="L1910" s="135"/>
      <c r="M1910" s="135"/>
      <c r="N1910" s="135"/>
      <c r="O1910" s="135"/>
      <c r="P1910" s="135"/>
      <c r="Q1910" s="135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 s="12"/>
      <c r="AJ1910" s="12"/>
      <c r="AK1910" s="12"/>
      <c r="AL1910" s="12"/>
      <c r="AM1910" s="12"/>
      <c r="AN1910" s="12"/>
      <c r="AO1910" s="12"/>
      <c r="AP1910" s="12"/>
      <c r="AQ1910" s="12"/>
      <c r="AR1910" s="12"/>
      <c r="AS1910" s="12"/>
      <c r="AT1910" s="12"/>
      <c r="AU1910" s="12"/>
      <c r="AV1910" s="12"/>
      <c r="AW1910" s="12"/>
      <c r="AX1910" s="12"/>
      <c r="AY1910" s="12"/>
      <c r="AZ1910" s="12"/>
      <c r="BA1910" s="12"/>
    </row>
    <row r="1911" spans="12:53" x14ac:dyDescent="0.25">
      <c r="L1911" s="135"/>
      <c r="M1911" s="135"/>
      <c r="N1911" s="135"/>
      <c r="O1911" s="135"/>
      <c r="P1911" s="135"/>
      <c r="Q1911" s="135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 s="12"/>
      <c r="AJ1911" s="12"/>
      <c r="AK1911" s="12"/>
      <c r="AL1911" s="12"/>
      <c r="AM1911" s="12"/>
      <c r="AN1911" s="12"/>
      <c r="AO1911" s="12"/>
      <c r="AP1911" s="12"/>
      <c r="AQ1911" s="12"/>
      <c r="AR1911" s="12"/>
      <c r="AS1911" s="12"/>
      <c r="AT1911" s="12"/>
      <c r="AU1911" s="12"/>
      <c r="AV1911" s="12"/>
      <c r="AW1911" s="12"/>
      <c r="AX1911" s="12"/>
      <c r="AY1911" s="12"/>
      <c r="AZ1911" s="12"/>
      <c r="BA1911" s="12"/>
    </row>
    <row r="1912" spans="12:53" x14ac:dyDescent="0.25">
      <c r="L1912" s="135"/>
      <c r="M1912" s="135"/>
      <c r="N1912" s="135"/>
      <c r="O1912" s="135"/>
      <c r="P1912" s="135"/>
      <c r="Q1912" s="135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 s="12"/>
      <c r="AJ1912" s="12"/>
      <c r="AK1912" s="12"/>
      <c r="AL1912" s="12"/>
      <c r="AM1912" s="12"/>
      <c r="AN1912" s="12"/>
      <c r="AO1912" s="12"/>
      <c r="AP1912" s="12"/>
      <c r="AQ1912" s="12"/>
      <c r="AR1912" s="12"/>
      <c r="AS1912" s="12"/>
      <c r="AT1912" s="12"/>
      <c r="AU1912" s="12"/>
      <c r="AV1912" s="12"/>
      <c r="AW1912" s="12"/>
      <c r="AX1912" s="12"/>
      <c r="AY1912" s="12"/>
      <c r="AZ1912" s="12"/>
      <c r="BA1912" s="12"/>
    </row>
    <row r="1913" spans="12:53" x14ac:dyDescent="0.25">
      <c r="L1913" s="135"/>
      <c r="M1913" s="135"/>
      <c r="N1913" s="135"/>
      <c r="O1913" s="135"/>
      <c r="P1913" s="135"/>
      <c r="Q1913" s="135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 s="12"/>
      <c r="AJ1913" s="12"/>
      <c r="AK1913" s="12"/>
      <c r="AL1913" s="12"/>
      <c r="AM1913" s="12"/>
      <c r="AN1913" s="12"/>
      <c r="AO1913" s="12"/>
      <c r="AP1913" s="12"/>
      <c r="AQ1913" s="12"/>
      <c r="AR1913" s="12"/>
      <c r="AS1913" s="12"/>
      <c r="AT1913" s="12"/>
      <c r="AU1913" s="12"/>
      <c r="AV1913" s="12"/>
      <c r="AW1913" s="12"/>
      <c r="AX1913" s="12"/>
      <c r="AY1913" s="12"/>
      <c r="AZ1913" s="12"/>
      <c r="BA1913" s="12"/>
    </row>
    <row r="1914" spans="12:53" x14ac:dyDescent="0.25">
      <c r="L1914" s="135"/>
      <c r="M1914" s="135"/>
      <c r="N1914" s="135"/>
      <c r="O1914" s="135"/>
      <c r="P1914" s="135"/>
      <c r="Q1914" s="135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 s="12"/>
      <c r="AJ1914" s="12"/>
      <c r="AK1914" s="12"/>
      <c r="AL1914" s="12"/>
      <c r="AM1914" s="12"/>
      <c r="AN1914" s="12"/>
      <c r="AO1914" s="12"/>
      <c r="AP1914" s="12"/>
      <c r="AQ1914" s="12"/>
      <c r="AR1914" s="12"/>
      <c r="AS1914" s="12"/>
      <c r="AT1914" s="12"/>
      <c r="AU1914" s="12"/>
      <c r="AV1914" s="12"/>
      <c r="AW1914" s="12"/>
      <c r="AX1914" s="12"/>
      <c r="AY1914" s="12"/>
      <c r="AZ1914" s="12"/>
      <c r="BA1914" s="12"/>
    </row>
    <row r="1915" spans="12:53" x14ac:dyDescent="0.25">
      <c r="L1915" s="135"/>
      <c r="M1915" s="135"/>
      <c r="N1915" s="135"/>
      <c r="O1915" s="135"/>
      <c r="P1915" s="135"/>
      <c r="Q1915" s="135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 s="12"/>
      <c r="AJ1915" s="12"/>
      <c r="AK1915" s="12"/>
      <c r="AL1915" s="12"/>
      <c r="AM1915" s="12"/>
      <c r="AN1915" s="12"/>
      <c r="AO1915" s="12"/>
      <c r="AP1915" s="12"/>
      <c r="AQ1915" s="12"/>
      <c r="AR1915" s="12"/>
      <c r="AS1915" s="12"/>
      <c r="AT1915" s="12"/>
      <c r="AU1915" s="12"/>
      <c r="AV1915" s="12"/>
      <c r="AW1915" s="12"/>
      <c r="AX1915" s="12"/>
      <c r="AY1915" s="12"/>
      <c r="AZ1915" s="12"/>
      <c r="BA1915" s="12"/>
    </row>
    <row r="1916" spans="12:53" x14ac:dyDescent="0.25">
      <c r="L1916" s="135"/>
      <c r="M1916" s="135"/>
      <c r="N1916" s="135"/>
      <c r="O1916" s="135"/>
      <c r="P1916" s="135"/>
      <c r="Q1916" s="135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 s="12"/>
      <c r="AJ1916" s="12"/>
      <c r="AK1916" s="12"/>
      <c r="AL1916" s="12"/>
      <c r="AM1916" s="12"/>
      <c r="AN1916" s="12"/>
      <c r="AO1916" s="12"/>
      <c r="AP1916" s="12"/>
      <c r="AQ1916" s="12"/>
      <c r="AR1916" s="12"/>
      <c r="AS1916" s="12"/>
      <c r="AT1916" s="12"/>
      <c r="AU1916" s="12"/>
      <c r="AV1916" s="12"/>
      <c r="AW1916" s="12"/>
      <c r="AX1916" s="12"/>
      <c r="AY1916" s="12"/>
      <c r="AZ1916" s="12"/>
      <c r="BA1916" s="12"/>
    </row>
    <row r="1917" spans="12:53" x14ac:dyDescent="0.25">
      <c r="L1917" s="135"/>
      <c r="M1917" s="135"/>
      <c r="N1917" s="135"/>
      <c r="O1917" s="135"/>
      <c r="P1917" s="135"/>
      <c r="Q1917" s="135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 s="12"/>
      <c r="AJ1917" s="12"/>
      <c r="AK1917" s="12"/>
      <c r="AL1917" s="12"/>
      <c r="AM1917" s="12"/>
      <c r="AN1917" s="12"/>
      <c r="AO1917" s="12"/>
      <c r="AP1917" s="12"/>
      <c r="AQ1917" s="12"/>
      <c r="AR1917" s="12"/>
      <c r="AS1917" s="12"/>
      <c r="AT1917" s="12"/>
      <c r="AU1917" s="12"/>
      <c r="AV1917" s="12"/>
      <c r="AW1917" s="12"/>
      <c r="AX1917" s="12"/>
      <c r="AY1917" s="12"/>
      <c r="AZ1917" s="12"/>
      <c r="BA1917" s="12"/>
    </row>
    <row r="1918" spans="12:53" x14ac:dyDescent="0.25">
      <c r="L1918" s="135"/>
      <c r="M1918" s="135"/>
      <c r="N1918" s="135"/>
      <c r="O1918" s="135"/>
      <c r="P1918" s="135"/>
      <c r="Q1918" s="135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 s="12"/>
      <c r="AJ1918" s="12"/>
      <c r="AK1918" s="12"/>
      <c r="AL1918" s="12"/>
      <c r="AM1918" s="12"/>
      <c r="AN1918" s="12"/>
      <c r="AO1918" s="12"/>
      <c r="AP1918" s="12"/>
      <c r="AQ1918" s="12"/>
      <c r="AR1918" s="12"/>
      <c r="AS1918" s="12"/>
      <c r="AT1918" s="12"/>
      <c r="AU1918" s="12"/>
      <c r="AV1918" s="12"/>
      <c r="AW1918" s="12"/>
      <c r="AX1918" s="12"/>
      <c r="AY1918" s="12"/>
      <c r="AZ1918" s="12"/>
      <c r="BA1918" s="12"/>
    </row>
    <row r="1919" spans="12:53" x14ac:dyDescent="0.25">
      <c r="L1919" s="135"/>
      <c r="M1919" s="135"/>
      <c r="N1919" s="135"/>
      <c r="O1919" s="135"/>
      <c r="P1919" s="135"/>
      <c r="Q1919" s="135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 s="12"/>
      <c r="AJ1919" s="12"/>
      <c r="AK1919" s="12"/>
      <c r="AL1919" s="12"/>
      <c r="AM1919" s="12"/>
      <c r="AN1919" s="12"/>
      <c r="AO1919" s="12"/>
      <c r="AP1919" s="12"/>
      <c r="AQ1919" s="12"/>
      <c r="AR1919" s="12"/>
      <c r="AS1919" s="12"/>
      <c r="AT1919" s="12"/>
      <c r="AU1919" s="12"/>
      <c r="AV1919" s="12"/>
      <c r="AW1919" s="12"/>
      <c r="AX1919" s="12"/>
      <c r="AY1919" s="12"/>
      <c r="AZ1919" s="12"/>
      <c r="BA1919" s="12"/>
    </row>
    <row r="1920" spans="12:53" x14ac:dyDescent="0.25">
      <c r="L1920" s="135"/>
      <c r="M1920" s="135"/>
      <c r="N1920" s="135"/>
      <c r="O1920" s="135"/>
      <c r="P1920" s="135"/>
      <c r="Q1920" s="135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 s="12"/>
      <c r="AJ1920" s="12"/>
      <c r="AK1920" s="12"/>
      <c r="AL1920" s="12"/>
      <c r="AM1920" s="12"/>
      <c r="AN1920" s="12"/>
      <c r="AO1920" s="12"/>
      <c r="AP1920" s="12"/>
      <c r="AQ1920" s="12"/>
      <c r="AR1920" s="12"/>
      <c r="AS1920" s="12"/>
      <c r="AT1920" s="12"/>
      <c r="AU1920" s="12"/>
      <c r="AV1920" s="12"/>
      <c r="AW1920" s="12"/>
      <c r="AX1920" s="12"/>
      <c r="AY1920" s="12"/>
      <c r="AZ1920" s="12"/>
      <c r="BA1920" s="12"/>
    </row>
    <row r="1921" spans="12:53" x14ac:dyDescent="0.25">
      <c r="L1921" s="135"/>
      <c r="M1921" s="135"/>
      <c r="N1921" s="135"/>
      <c r="O1921" s="135"/>
      <c r="P1921" s="135"/>
      <c r="Q1921" s="135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 s="12"/>
      <c r="AJ1921" s="12"/>
      <c r="AK1921" s="12"/>
      <c r="AL1921" s="12"/>
      <c r="AM1921" s="12"/>
      <c r="AN1921" s="12"/>
      <c r="AO1921" s="12"/>
      <c r="AP1921" s="12"/>
      <c r="AQ1921" s="12"/>
      <c r="AR1921" s="12"/>
      <c r="AS1921" s="12"/>
      <c r="AT1921" s="12"/>
      <c r="AU1921" s="12"/>
      <c r="AV1921" s="12"/>
      <c r="AW1921" s="12"/>
      <c r="AX1921" s="12"/>
      <c r="AY1921" s="12"/>
      <c r="AZ1921" s="12"/>
      <c r="BA1921" s="12"/>
    </row>
    <row r="1922" spans="12:53" x14ac:dyDescent="0.25">
      <c r="L1922" s="135"/>
      <c r="M1922" s="135"/>
      <c r="N1922" s="135"/>
      <c r="O1922" s="135"/>
      <c r="P1922" s="135"/>
      <c r="Q1922" s="135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 s="12"/>
      <c r="AJ1922" s="12"/>
      <c r="AK1922" s="12"/>
      <c r="AL1922" s="12"/>
      <c r="AM1922" s="12"/>
      <c r="AN1922" s="12"/>
      <c r="AO1922" s="12"/>
      <c r="AP1922" s="12"/>
      <c r="AQ1922" s="12"/>
      <c r="AR1922" s="12"/>
      <c r="AS1922" s="12"/>
      <c r="AT1922" s="12"/>
      <c r="AU1922" s="12"/>
      <c r="AV1922" s="12"/>
      <c r="AW1922" s="12"/>
      <c r="AX1922" s="12"/>
      <c r="AY1922" s="12"/>
      <c r="AZ1922" s="12"/>
      <c r="BA1922" s="12"/>
    </row>
    <row r="1923" spans="12:53" x14ac:dyDescent="0.25">
      <c r="L1923" s="135"/>
      <c r="M1923" s="135"/>
      <c r="N1923" s="135"/>
      <c r="O1923" s="135"/>
      <c r="P1923" s="135"/>
      <c r="Q1923" s="135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 s="12"/>
      <c r="AJ1923" s="12"/>
      <c r="AK1923" s="12"/>
      <c r="AL1923" s="12"/>
      <c r="AM1923" s="12"/>
      <c r="AN1923" s="12"/>
      <c r="AO1923" s="12"/>
      <c r="AP1923" s="12"/>
      <c r="AQ1923" s="12"/>
      <c r="AR1923" s="12"/>
      <c r="AS1923" s="12"/>
      <c r="AT1923" s="12"/>
      <c r="AU1923" s="12"/>
      <c r="AV1923" s="12"/>
      <c r="AW1923" s="12"/>
      <c r="AX1923" s="12"/>
      <c r="AY1923" s="12"/>
      <c r="AZ1923" s="12"/>
      <c r="BA1923" s="12"/>
    </row>
    <row r="1924" spans="12:53" x14ac:dyDescent="0.25">
      <c r="L1924" s="135"/>
      <c r="M1924" s="135"/>
      <c r="N1924" s="135"/>
      <c r="O1924" s="135"/>
      <c r="P1924" s="135"/>
      <c r="Q1924" s="135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 s="12"/>
      <c r="AJ1924" s="12"/>
      <c r="AK1924" s="12"/>
      <c r="AL1924" s="12"/>
      <c r="AM1924" s="12"/>
      <c r="AN1924" s="12"/>
      <c r="AO1924" s="12"/>
      <c r="AP1924" s="12"/>
      <c r="AQ1924" s="12"/>
      <c r="AR1924" s="12"/>
      <c r="AS1924" s="12"/>
      <c r="AT1924" s="12"/>
      <c r="AU1924" s="12"/>
      <c r="AV1924" s="12"/>
      <c r="AW1924" s="12"/>
      <c r="AX1924" s="12"/>
      <c r="AY1924" s="12"/>
      <c r="AZ1924" s="12"/>
      <c r="BA1924" s="12"/>
    </row>
    <row r="1925" spans="12:53" x14ac:dyDescent="0.25">
      <c r="L1925" s="135"/>
      <c r="M1925" s="135"/>
      <c r="N1925" s="135"/>
      <c r="O1925" s="135"/>
      <c r="P1925" s="135"/>
      <c r="Q1925" s="135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 s="12"/>
      <c r="AJ1925" s="12"/>
      <c r="AK1925" s="12"/>
      <c r="AL1925" s="12"/>
      <c r="AM1925" s="12"/>
      <c r="AN1925" s="12"/>
      <c r="AO1925" s="12"/>
      <c r="AP1925" s="12"/>
      <c r="AQ1925" s="12"/>
      <c r="AR1925" s="12"/>
      <c r="AS1925" s="12"/>
      <c r="AT1925" s="12"/>
      <c r="AU1925" s="12"/>
      <c r="AV1925" s="12"/>
      <c r="AW1925" s="12"/>
      <c r="AX1925" s="12"/>
      <c r="AY1925" s="12"/>
      <c r="AZ1925" s="12"/>
      <c r="BA1925" s="12"/>
    </row>
    <row r="1926" spans="12:53" x14ac:dyDescent="0.25">
      <c r="L1926" s="135"/>
      <c r="M1926" s="135"/>
      <c r="N1926" s="135"/>
      <c r="O1926" s="135"/>
      <c r="P1926" s="135"/>
      <c r="Q1926" s="135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 s="12"/>
      <c r="AJ1926" s="12"/>
      <c r="AK1926" s="12"/>
      <c r="AL1926" s="12"/>
      <c r="AM1926" s="12"/>
      <c r="AN1926" s="12"/>
      <c r="AO1926" s="12"/>
      <c r="AP1926" s="12"/>
      <c r="AQ1926" s="12"/>
      <c r="AR1926" s="12"/>
      <c r="AS1926" s="12"/>
      <c r="AT1926" s="12"/>
      <c r="AU1926" s="12"/>
      <c r="AV1926" s="12"/>
      <c r="AW1926" s="12"/>
      <c r="AX1926" s="12"/>
      <c r="AY1926" s="12"/>
      <c r="AZ1926" s="12"/>
      <c r="BA1926" s="12"/>
    </row>
    <row r="1927" spans="12:53" x14ac:dyDescent="0.25">
      <c r="L1927" s="135"/>
      <c r="M1927" s="135"/>
      <c r="N1927" s="135"/>
      <c r="O1927" s="135"/>
      <c r="P1927" s="135"/>
      <c r="Q1927" s="135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 s="12"/>
      <c r="AJ1927" s="12"/>
      <c r="AK1927" s="12"/>
      <c r="AL1927" s="12"/>
      <c r="AM1927" s="12"/>
      <c r="AN1927" s="12"/>
      <c r="AO1927" s="12"/>
      <c r="AP1927" s="12"/>
      <c r="AQ1927" s="12"/>
      <c r="AR1927" s="12"/>
      <c r="AS1927" s="12"/>
      <c r="AT1927" s="12"/>
      <c r="AU1927" s="12"/>
      <c r="AV1927" s="12"/>
      <c r="AW1927" s="12"/>
      <c r="AX1927" s="12"/>
      <c r="AY1927" s="12"/>
      <c r="AZ1927" s="12"/>
      <c r="BA1927" s="12"/>
    </row>
    <row r="1928" spans="12:53" x14ac:dyDescent="0.25">
      <c r="L1928" s="135"/>
      <c r="M1928" s="135"/>
      <c r="N1928" s="135"/>
      <c r="O1928" s="135"/>
      <c r="P1928" s="135"/>
      <c r="Q1928" s="135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 s="12"/>
      <c r="AJ1928" s="12"/>
      <c r="AK1928" s="12"/>
      <c r="AL1928" s="12"/>
      <c r="AM1928" s="12"/>
      <c r="AN1928" s="12"/>
      <c r="AO1928" s="12"/>
      <c r="AP1928" s="12"/>
      <c r="AQ1928" s="12"/>
      <c r="AR1928" s="12"/>
      <c r="AS1928" s="12"/>
      <c r="AT1928" s="12"/>
      <c r="AU1928" s="12"/>
      <c r="AV1928" s="12"/>
      <c r="AW1928" s="12"/>
      <c r="AX1928" s="12"/>
      <c r="AY1928" s="12"/>
      <c r="AZ1928" s="12"/>
      <c r="BA1928" s="12"/>
    </row>
    <row r="1929" spans="12:53" x14ac:dyDescent="0.25">
      <c r="L1929" s="135"/>
      <c r="M1929" s="135"/>
      <c r="N1929" s="135"/>
      <c r="O1929" s="135"/>
      <c r="P1929" s="135"/>
      <c r="Q1929" s="135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 s="12"/>
      <c r="AJ1929" s="12"/>
      <c r="AK1929" s="12"/>
      <c r="AL1929" s="12"/>
      <c r="AM1929" s="12"/>
      <c r="AN1929" s="12"/>
      <c r="AO1929" s="12"/>
      <c r="AP1929" s="12"/>
      <c r="AQ1929" s="12"/>
      <c r="AR1929" s="12"/>
      <c r="AS1929" s="12"/>
      <c r="AT1929" s="12"/>
      <c r="AU1929" s="12"/>
      <c r="AV1929" s="12"/>
      <c r="AW1929" s="12"/>
      <c r="AX1929" s="12"/>
      <c r="AY1929" s="12"/>
      <c r="AZ1929" s="12"/>
      <c r="BA1929" s="12"/>
    </row>
    <row r="1930" spans="12:53" x14ac:dyDescent="0.25">
      <c r="L1930" s="135"/>
      <c r="M1930" s="135"/>
      <c r="N1930" s="135"/>
      <c r="O1930" s="135"/>
      <c r="P1930" s="135"/>
      <c r="Q1930" s="135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 s="12"/>
      <c r="AJ1930" s="12"/>
      <c r="AK1930" s="12"/>
      <c r="AL1930" s="12"/>
      <c r="AM1930" s="12"/>
      <c r="AN1930" s="12"/>
      <c r="AO1930" s="12"/>
      <c r="AP1930" s="12"/>
      <c r="AQ1930" s="12"/>
      <c r="AR1930" s="12"/>
      <c r="AS1930" s="12"/>
      <c r="AT1930" s="12"/>
      <c r="AU1930" s="12"/>
      <c r="AV1930" s="12"/>
      <c r="AW1930" s="12"/>
      <c r="AX1930" s="12"/>
      <c r="AY1930" s="12"/>
      <c r="AZ1930" s="12"/>
      <c r="BA1930" s="12"/>
    </row>
    <row r="1931" spans="12:53" x14ac:dyDescent="0.25">
      <c r="L1931" s="135"/>
      <c r="M1931" s="135"/>
      <c r="N1931" s="135"/>
      <c r="O1931" s="135"/>
      <c r="P1931" s="135"/>
      <c r="Q1931" s="135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 s="12"/>
      <c r="AJ1931" s="12"/>
      <c r="AK1931" s="12"/>
      <c r="AL1931" s="12"/>
      <c r="AM1931" s="12"/>
      <c r="AN1931" s="12"/>
      <c r="AO1931" s="12"/>
      <c r="AP1931" s="12"/>
      <c r="AQ1931" s="12"/>
      <c r="AR1931" s="12"/>
      <c r="AS1931" s="12"/>
      <c r="AT1931" s="12"/>
      <c r="AU1931" s="12"/>
      <c r="AV1931" s="12"/>
      <c r="AW1931" s="12"/>
      <c r="AX1931" s="12"/>
      <c r="AY1931" s="12"/>
      <c r="AZ1931" s="12"/>
      <c r="BA1931" s="12"/>
    </row>
    <row r="1932" spans="12:53" x14ac:dyDescent="0.25">
      <c r="L1932" s="135"/>
      <c r="M1932" s="135"/>
      <c r="N1932" s="135"/>
      <c r="O1932" s="135"/>
      <c r="P1932" s="135"/>
      <c r="Q1932" s="135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 s="12"/>
      <c r="AJ1932" s="12"/>
      <c r="AK1932" s="12"/>
      <c r="AL1932" s="12"/>
      <c r="AM1932" s="12"/>
      <c r="AN1932" s="12"/>
      <c r="AO1932" s="12"/>
      <c r="AP1932" s="12"/>
      <c r="AQ1932" s="12"/>
      <c r="AR1932" s="12"/>
      <c r="AS1932" s="12"/>
      <c r="AT1932" s="12"/>
      <c r="AU1932" s="12"/>
      <c r="AV1932" s="12"/>
      <c r="AW1932" s="12"/>
      <c r="AX1932" s="12"/>
      <c r="AY1932" s="12"/>
      <c r="AZ1932" s="12"/>
      <c r="BA1932" s="12"/>
    </row>
    <row r="1933" spans="12:53" x14ac:dyDescent="0.25">
      <c r="L1933" s="135"/>
      <c r="M1933" s="135"/>
      <c r="N1933" s="135"/>
      <c r="O1933" s="135"/>
      <c r="P1933" s="135"/>
      <c r="Q1933" s="135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 s="12"/>
      <c r="AJ1933" s="12"/>
      <c r="AK1933" s="12"/>
      <c r="AL1933" s="12"/>
      <c r="AM1933" s="12"/>
      <c r="AN1933" s="12"/>
      <c r="AO1933" s="12"/>
      <c r="AP1933" s="12"/>
      <c r="AQ1933" s="12"/>
      <c r="AR1933" s="12"/>
      <c r="AS1933" s="12"/>
      <c r="AT1933" s="12"/>
      <c r="AU1933" s="12"/>
      <c r="AV1933" s="12"/>
      <c r="AW1933" s="12"/>
      <c r="AX1933" s="12"/>
      <c r="AY1933" s="12"/>
      <c r="AZ1933" s="12"/>
      <c r="BA1933" s="12"/>
    </row>
    <row r="1934" spans="12:53" x14ac:dyDescent="0.25">
      <c r="L1934" s="135"/>
      <c r="M1934" s="135"/>
      <c r="N1934" s="135"/>
      <c r="O1934" s="135"/>
      <c r="P1934" s="135"/>
      <c r="Q1934" s="135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 s="12"/>
      <c r="AJ1934" s="12"/>
      <c r="AK1934" s="12"/>
      <c r="AL1934" s="12"/>
      <c r="AM1934" s="12"/>
      <c r="AN1934" s="12"/>
      <c r="AO1934" s="12"/>
      <c r="AP1934" s="12"/>
      <c r="AQ1934" s="12"/>
      <c r="AR1934" s="12"/>
      <c r="AS1934" s="12"/>
      <c r="AT1934" s="12"/>
      <c r="AU1934" s="12"/>
      <c r="AV1934" s="12"/>
      <c r="AW1934" s="12"/>
      <c r="AX1934" s="12"/>
      <c r="AY1934" s="12"/>
      <c r="AZ1934" s="12"/>
      <c r="BA1934" s="12"/>
    </row>
    <row r="1935" spans="12:53" x14ac:dyDescent="0.25">
      <c r="L1935" s="135"/>
      <c r="M1935" s="135"/>
      <c r="N1935" s="135"/>
      <c r="O1935" s="135"/>
      <c r="P1935" s="135"/>
      <c r="Q1935" s="135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 s="12"/>
      <c r="AJ1935" s="12"/>
      <c r="AK1935" s="12"/>
      <c r="AL1935" s="12"/>
      <c r="AM1935" s="12"/>
      <c r="AN1935" s="12"/>
      <c r="AO1935" s="12"/>
      <c r="AP1935" s="12"/>
      <c r="AQ1935" s="12"/>
      <c r="AR1935" s="12"/>
      <c r="AS1935" s="12"/>
      <c r="AT1935" s="12"/>
      <c r="AU1935" s="12"/>
      <c r="AV1935" s="12"/>
      <c r="AW1935" s="12"/>
      <c r="AX1935" s="12"/>
      <c r="AY1935" s="12"/>
      <c r="AZ1935" s="12"/>
      <c r="BA1935" s="12"/>
    </row>
    <row r="1936" spans="12:53" x14ac:dyDescent="0.25">
      <c r="L1936" s="135"/>
      <c r="M1936" s="135"/>
      <c r="N1936" s="135"/>
      <c r="O1936" s="135"/>
      <c r="P1936" s="135"/>
      <c r="Q1936" s="135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 s="12"/>
      <c r="AJ1936" s="12"/>
      <c r="AK1936" s="12"/>
      <c r="AL1936" s="12"/>
      <c r="AM1936" s="12"/>
      <c r="AN1936" s="12"/>
      <c r="AO1936" s="12"/>
      <c r="AP1936" s="12"/>
      <c r="AQ1936" s="12"/>
      <c r="AR1936" s="12"/>
      <c r="AS1936" s="12"/>
      <c r="AT1936" s="12"/>
      <c r="AU1936" s="12"/>
      <c r="AV1936" s="12"/>
      <c r="AW1936" s="12"/>
      <c r="AX1936" s="12"/>
      <c r="AY1936" s="12"/>
      <c r="AZ1936" s="12"/>
      <c r="BA1936" s="12"/>
    </row>
    <row r="1937" spans="12:53" x14ac:dyDescent="0.25">
      <c r="L1937" s="135"/>
      <c r="M1937" s="135"/>
      <c r="N1937" s="135"/>
      <c r="O1937" s="135"/>
      <c r="P1937" s="135"/>
      <c r="Q1937" s="135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 s="12"/>
      <c r="AJ1937" s="12"/>
      <c r="AK1937" s="12"/>
      <c r="AL1937" s="12"/>
      <c r="AM1937" s="12"/>
      <c r="AN1937" s="12"/>
      <c r="AO1937" s="12"/>
      <c r="AP1937" s="12"/>
      <c r="AQ1937" s="12"/>
      <c r="AR1937" s="12"/>
      <c r="AS1937" s="12"/>
      <c r="AT1937" s="12"/>
      <c r="AU1937" s="12"/>
      <c r="AV1937" s="12"/>
      <c r="AW1937" s="12"/>
      <c r="AX1937" s="12"/>
      <c r="AY1937" s="12"/>
      <c r="AZ1937" s="12"/>
      <c r="BA1937" s="12"/>
    </row>
    <row r="1938" spans="12:53" x14ac:dyDescent="0.25">
      <c r="L1938" s="135"/>
      <c r="M1938" s="135"/>
      <c r="N1938" s="135"/>
      <c r="O1938" s="135"/>
      <c r="P1938" s="135"/>
      <c r="Q1938" s="135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 s="12"/>
      <c r="AJ1938" s="12"/>
      <c r="AK1938" s="12"/>
      <c r="AL1938" s="12"/>
      <c r="AM1938" s="12"/>
      <c r="AN1938" s="12"/>
      <c r="AO1938" s="12"/>
      <c r="AP1938" s="12"/>
      <c r="AQ1938" s="12"/>
      <c r="AR1938" s="12"/>
      <c r="AS1938" s="12"/>
      <c r="AT1938" s="12"/>
      <c r="AU1938" s="12"/>
      <c r="AV1938" s="12"/>
      <c r="AW1938" s="12"/>
      <c r="AX1938" s="12"/>
      <c r="AY1938" s="12"/>
      <c r="AZ1938" s="12"/>
      <c r="BA1938" s="12"/>
    </row>
    <row r="1939" spans="12:53" x14ac:dyDescent="0.25">
      <c r="L1939" s="135"/>
      <c r="M1939" s="135"/>
      <c r="N1939" s="135"/>
      <c r="O1939" s="135"/>
      <c r="P1939" s="135"/>
      <c r="Q1939" s="135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 s="12"/>
      <c r="AJ1939" s="12"/>
      <c r="AK1939" s="12"/>
      <c r="AL1939" s="12"/>
      <c r="AM1939" s="12"/>
      <c r="AN1939" s="12"/>
      <c r="AO1939" s="12"/>
      <c r="AP1939" s="12"/>
      <c r="AQ1939" s="12"/>
      <c r="AR1939" s="12"/>
      <c r="AS1939" s="12"/>
      <c r="AT1939" s="12"/>
      <c r="AU1939" s="12"/>
      <c r="AV1939" s="12"/>
      <c r="AW1939" s="12"/>
      <c r="AX1939" s="12"/>
      <c r="AY1939" s="12"/>
      <c r="AZ1939" s="12"/>
      <c r="BA1939" s="12"/>
    </row>
    <row r="1940" spans="12:53" x14ac:dyDescent="0.25">
      <c r="L1940" s="135"/>
      <c r="M1940" s="135"/>
      <c r="N1940" s="135"/>
      <c r="O1940" s="135"/>
      <c r="P1940" s="135"/>
      <c r="Q1940" s="135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 s="12"/>
      <c r="AJ1940" s="12"/>
      <c r="AK1940" s="12"/>
      <c r="AL1940" s="12"/>
      <c r="AM1940" s="12"/>
      <c r="AN1940" s="12"/>
      <c r="AO1940" s="12"/>
      <c r="AP1940" s="12"/>
      <c r="AQ1940" s="12"/>
      <c r="AR1940" s="12"/>
      <c r="AS1940" s="12"/>
      <c r="AT1940" s="12"/>
      <c r="AU1940" s="12"/>
      <c r="AV1940" s="12"/>
      <c r="AW1940" s="12"/>
      <c r="AX1940" s="12"/>
      <c r="AY1940" s="12"/>
      <c r="AZ1940" s="12"/>
      <c r="BA1940" s="12"/>
    </row>
    <row r="1941" spans="12:53" x14ac:dyDescent="0.25">
      <c r="L1941" s="135"/>
      <c r="M1941" s="135"/>
      <c r="N1941" s="135"/>
      <c r="O1941" s="135"/>
      <c r="P1941" s="135"/>
      <c r="Q1941" s="135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 s="12"/>
      <c r="AJ1941" s="12"/>
      <c r="AK1941" s="12"/>
      <c r="AL1941" s="12"/>
      <c r="AM1941" s="12"/>
      <c r="AN1941" s="12"/>
      <c r="AO1941" s="12"/>
      <c r="AP1941" s="12"/>
      <c r="AQ1941" s="12"/>
      <c r="AR1941" s="12"/>
      <c r="AS1941" s="12"/>
      <c r="AT1941" s="12"/>
      <c r="AU1941" s="12"/>
      <c r="AV1941" s="12"/>
      <c r="AW1941" s="12"/>
      <c r="AX1941" s="12"/>
      <c r="AY1941" s="12"/>
      <c r="AZ1941" s="12"/>
      <c r="BA1941" s="12"/>
    </row>
    <row r="1942" spans="12:53" x14ac:dyDescent="0.25">
      <c r="L1942" s="135"/>
      <c r="M1942" s="135"/>
      <c r="N1942" s="135"/>
      <c r="O1942" s="135"/>
      <c r="P1942" s="135"/>
      <c r="Q1942" s="135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 s="12"/>
      <c r="AJ1942" s="12"/>
      <c r="AK1942" s="12"/>
      <c r="AL1942" s="12"/>
      <c r="AM1942" s="12"/>
      <c r="AN1942" s="12"/>
      <c r="AO1942" s="12"/>
      <c r="AP1942" s="12"/>
      <c r="AQ1942" s="12"/>
      <c r="AR1942" s="12"/>
      <c r="AS1942" s="12"/>
      <c r="AT1942" s="12"/>
      <c r="AU1942" s="12"/>
      <c r="AV1942" s="12"/>
      <c r="AW1942" s="12"/>
      <c r="AX1942" s="12"/>
      <c r="AY1942" s="12"/>
      <c r="AZ1942" s="12"/>
      <c r="BA1942" s="12"/>
    </row>
    <row r="1943" spans="12:53" x14ac:dyDescent="0.25">
      <c r="L1943" s="135"/>
      <c r="M1943" s="135"/>
      <c r="N1943" s="135"/>
      <c r="O1943" s="135"/>
      <c r="P1943" s="135"/>
      <c r="Q1943" s="135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 s="12"/>
      <c r="AJ1943" s="12"/>
      <c r="AK1943" s="12"/>
      <c r="AL1943" s="12"/>
      <c r="AM1943" s="12"/>
      <c r="AN1943" s="12"/>
      <c r="AO1943" s="12"/>
      <c r="AP1943" s="12"/>
      <c r="AQ1943" s="12"/>
      <c r="AR1943" s="12"/>
      <c r="AS1943" s="12"/>
      <c r="AT1943" s="12"/>
      <c r="AU1943" s="12"/>
      <c r="AV1943" s="12"/>
      <c r="AW1943" s="12"/>
      <c r="AX1943" s="12"/>
      <c r="AY1943" s="12"/>
      <c r="AZ1943" s="12"/>
      <c r="BA1943" s="12"/>
    </row>
    <row r="1944" spans="12:53" x14ac:dyDescent="0.25">
      <c r="L1944" s="135"/>
      <c r="M1944" s="135"/>
      <c r="N1944" s="135"/>
      <c r="O1944" s="135"/>
      <c r="P1944" s="135"/>
      <c r="Q1944" s="135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 s="12"/>
      <c r="AJ1944" s="12"/>
      <c r="AK1944" s="12"/>
      <c r="AL1944" s="12"/>
      <c r="AM1944" s="12"/>
      <c r="AN1944" s="12"/>
      <c r="AO1944" s="12"/>
      <c r="AP1944" s="12"/>
      <c r="AQ1944" s="12"/>
      <c r="AR1944" s="12"/>
      <c r="AS1944" s="12"/>
      <c r="AT1944" s="12"/>
      <c r="AU1944" s="12"/>
      <c r="AV1944" s="12"/>
      <c r="AW1944" s="12"/>
      <c r="AX1944" s="12"/>
      <c r="AY1944" s="12"/>
      <c r="AZ1944" s="12"/>
      <c r="BA1944" s="12"/>
    </row>
    <row r="1945" spans="12:53" x14ac:dyDescent="0.25">
      <c r="L1945" s="135"/>
      <c r="M1945" s="135"/>
      <c r="N1945" s="135"/>
      <c r="O1945" s="135"/>
      <c r="P1945" s="135"/>
      <c r="Q1945" s="135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 s="12"/>
      <c r="AJ1945" s="12"/>
      <c r="AK1945" s="12"/>
      <c r="AL1945" s="12"/>
      <c r="AM1945" s="12"/>
      <c r="AN1945" s="12"/>
      <c r="AO1945" s="12"/>
      <c r="AP1945" s="12"/>
      <c r="AQ1945" s="12"/>
      <c r="AR1945" s="12"/>
      <c r="AS1945" s="12"/>
      <c r="AT1945" s="12"/>
      <c r="AU1945" s="12"/>
      <c r="AV1945" s="12"/>
      <c r="AW1945" s="12"/>
      <c r="AX1945" s="12"/>
      <c r="AY1945" s="12"/>
      <c r="AZ1945" s="12"/>
      <c r="BA1945" s="12"/>
    </row>
    <row r="1946" spans="12:53" x14ac:dyDescent="0.25">
      <c r="L1946" s="135"/>
      <c r="M1946" s="135"/>
      <c r="N1946" s="135"/>
      <c r="O1946" s="135"/>
      <c r="P1946" s="135"/>
      <c r="Q1946" s="135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 s="12"/>
      <c r="AJ1946" s="12"/>
      <c r="AK1946" s="12"/>
      <c r="AL1946" s="12"/>
      <c r="AM1946" s="12"/>
      <c r="AN1946" s="12"/>
      <c r="AO1946" s="12"/>
      <c r="AP1946" s="12"/>
      <c r="AQ1946" s="12"/>
      <c r="AR1946" s="12"/>
      <c r="AS1946" s="12"/>
      <c r="AT1946" s="12"/>
      <c r="AU1946" s="12"/>
      <c r="AV1946" s="12"/>
      <c r="AW1946" s="12"/>
      <c r="AX1946" s="12"/>
      <c r="AY1946" s="12"/>
      <c r="AZ1946" s="12"/>
      <c r="BA1946" s="12"/>
    </row>
    <row r="1947" spans="12:53" x14ac:dyDescent="0.25">
      <c r="L1947" s="135"/>
      <c r="M1947" s="135"/>
      <c r="N1947" s="135"/>
      <c r="O1947" s="135"/>
      <c r="P1947" s="135"/>
      <c r="Q1947" s="135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 s="12"/>
      <c r="AJ1947" s="12"/>
      <c r="AK1947" s="12"/>
      <c r="AL1947" s="12"/>
      <c r="AM1947" s="12"/>
      <c r="AN1947" s="12"/>
      <c r="AO1947" s="12"/>
      <c r="AP1947" s="12"/>
      <c r="AQ1947" s="12"/>
      <c r="AR1947" s="12"/>
      <c r="AS1947" s="12"/>
      <c r="AT1947" s="12"/>
      <c r="AU1947" s="12"/>
      <c r="AV1947" s="12"/>
      <c r="AW1947" s="12"/>
      <c r="AX1947" s="12"/>
      <c r="AY1947" s="12"/>
      <c r="AZ1947" s="12"/>
      <c r="BA1947" s="12"/>
    </row>
    <row r="1948" spans="12:53" x14ac:dyDescent="0.25">
      <c r="L1948" s="135"/>
      <c r="M1948" s="135"/>
      <c r="N1948" s="135"/>
      <c r="O1948" s="135"/>
      <c r="P1948" s="135"/>
      <c r="Q1948" s="135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 s="12"/>
      <c r="AJ1948" s="12"/>
      <c r="AK1948" s="12"/>
      <c r="AL1948" s="12"/>
      <c r="AM1948" s="12"/>
      <c r="AN1948" s="12"/>
      <c r="AO1948" s="12"/>
      <c r="AP1948" s="12"/>
      <c r="AQ1948" s="12"/>
      <c r="AR1948" s="12"/>
      <c r="AS1948" s="12"/>
      <c r="AT1948" s="12"/>
      <c r="AU1948" s="12"/>
      <c r="AV1948" s="12"/>
      <c r="AW1948" s="12"/>
      <c r="AX1948" s="12"/>
      <c r="AY1948" s="12"/>
      <c r="AZ1948" s="12"/>
      <c r="BA1948" s="12"/>
    </row>
    <row r="1949" spans="12:53" x14ac:dyDescent="0.25">
      <c r="L1949" s="135"/>
      <c r="M1949" s="135"/>
      <c r="N1949" s="135"/>
      <c r="O1949" s="135"/>
      <c r="P1949" s="135"/>
      <c r="Q1949" s="135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 s="12"/>
      <c r="AJ1949" s="12"/>
      <c r="AK1949" s="12"/>
      <c r="AL1949" s="12"/>
      <c r="AM1949" s="12"/>
      <c r="AN1949" s="12"/>
      <c r="AO1949" s="12"/>
      <c r="AP1949" s="12"/>
      <c r="AQ1949" s="12"/>
      <c r="AR1949" s="12"/>
      <c r="AS1949" s="12"/>
      <c r="AT1949" s="12"/>
      <c r="AU1949" s="12"/>
      <c r="AV1949" s="12"/>
      <c r="AW1949" s="12"/>
      <c r="AX1949" s="12"/>
      <c r="AY1949" s="12"/>
      <c r="AZ1949" s="12"/>
      <c r="BA1949" s="12"/>
    </row>
    <row r="1950" spans="12:53" x14ac:dyDescent="0.25">
      <c r="L1950" s="135"/>
      <c r="M1950" s="135"/>
      <c r="N1950" s="135"/>
      <c r="O1950" s="135"/>
      <c r="P1950" s="135"/>
      <c r="Q1950" s="135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 s="12"/>
      <c r="AJ1950" s="12"/>
      <c r="AK1950" s="12"/>
      <c r="AL1950" s="12"/>
      <c r="AM1950" s="12"/>
      <c r="AN1950" s="12"/>
      <c r="AO1950" s="12"/>
      <c r="AP1950" s="12"/>
      <c r="AQ1950" s="12"/>
      <c r="AR1950" s="12"/>
      <c r="AS1950" s="12"/>
      <c r="AT1950" s="12"/>
      <c r="AU1950" s="12"/>
      <c r="AV1950" s="12"/>
      <c r="AW1950" s="12"/>
      <c r="AX1950" s="12"/>
      <c r="AY1950" s="12"/>
      <c r="AZ1950" s="12"/>
      <c r="BA1950" s="12"/>
    </row>
    <row r="1951" spans="12:53" x14ac:dyDescent="0.25">
      <c r="L1951" s="135"/>
      <c r="M1951" s="135"/>
      <c r="N1951" s="135"/>
      <c r="O1951" s="135"/>
      <c r="P1951" s="135"/>
      <c r="Q1951" s="135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 s="12"/>
      <c r="AJ1951" s="12"/>
      <c r="AK1951" s="12"/>
      <c r="AL1951" s="12"/>
      <c r="AM1951" s="12"/>
      <c r="AN1951" s="12"/>
      <c r="AO1951" s="12"/>
      <c r="AP1951" s="12"/>
      <c r="AQ1951" s="12"/>
      <c r="AR1951" s="12"/>
      <c r="AS1951" s="12"/>
      <c r="AT1951" s="12"/>
      <c r="AU1951" s="12"/>
      <c r="AV1951" s="12"/>
      <c r="AW1951" s="12"/>
      <c r="AX1951" s="12"/>
      <c r="AY1951" s="12"/>
      <c r="AZ1951" s="12"/>
      <c r="BA1951" s="12"/>
    </row>
    <row r="1952" spans="12:53" x14ac:dyDescent="0.25">
      <c r="L1952" s="135"/>
      <c r="M1952" s="135"/>
      <c r="N1952" s="135"/>
      <c r="O1952" s="135"/>
      <c r="P1952" s="135"/>
      <c r="Q1952" s="135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 s="12"/>
      <c r="AJ1952" s="12"/>
      <c r="AK1952" s="12"/>
      <c r="AL1952" s="12"/>
      <c r="AM1952" s="12"/>
      <c r="AN1952" s="12"/>
      <c r="AO1952" s="12"/>
      <c r="AP1952" s="12"/>
      <c r="AQ1952" s="12"/>
      <c r="AR1952" s="12"/>
      <c r="AS1952" s="12"/>
      <c r="AT1952" s="12"/>
      <c r="AU1952" s="12"/>
      <c r="AV1952" s="12"/>
      <c r="AW1952" s="12"/>
      <c r="AX1952" s="12"/>
      <c r="AY1952" s="12"/>
      <c r="AZ1952" s="12"/>
      <c r="BA1952" s="12"/>
    </row>
    <row r="1953" spans="12:53" x14ac:dyDescent="0.25">
      <c r="L1953" s="135"/>
      <c r="M1953" s="135"/>
      <c r="N1953" s="135"/>
      <c r="O1953" s="135"/>
      <c r="P1953" s="135"/>
      <c r="Q1953" s="135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 s="12"/>
      <c r="AJ1953" s="12"/>
      <c r="AK1953" s="12"/>
      <c r="AL1953" s="12"/>
      <c r="AM1953" s="12"/>
      <c r="AN1953" s="12"/>
      <c r="AO1953" s="12"/>
      <c r="AP1953" s="12"/>
      <c r="AQ1953" s="12"/>
      <c r="AR1953" s="12"/>
      <c r="AS1953" s="12"/>
      <c r="AT1953" s="12"/>
      <c r="AU1953" s="12"/>
      <c r="AV1953" s="12"/>
      <c r="AW1953" s="12"/>
      <c r="AX1953" s="12"/>
      <c r="AY1953" s="12"/>
      <c r="AZ1953" s="12"/>
      <c r="BA1953" s="12"/>
    </row>
    <row r="1954" spans="12:53" x14ac:dyDescent="0.25">
      <c r="L1954" s="135"/>
      <c r="M1954" s="135"/>
      <c r="N1954" s="135"/>
      <c r="O1954" s="135"/>
      <c r="P1954" s="135"/>
      <c r="Q1954" s="135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 s="12"/>
      <c r="AJ1954" s="12"/>
      <c r="AK1954" s="12"/>
      <c r="AL1954" s="12"/>
      <c r="AM1954" s="12"/>
      <c r="AN1954" s="12"/>
      <c r="AO1954" s="12"/>
      <c r="AP1954" s="12"/>
      <c r="AQ1954" s="12"/>
      <c r="AR1954" s="12"/>
      <c r="AS1954" s="12"/>
      <c r="AT1954" s="12"/>
      <c r="AU1954" s="12"/>
      <c r="AV1954" s="12"/>
      <c r="AW1954" s="12"/>
      <c r="AX1954" s="12"/>
      <c r="AY1954" s="12"/>
      <c r="AZ1954" s="12"/>
      <c r="BA1954" s="12"/>
    </row>
    <row r="1955" spans="12:53" x14ac:dyDescent="0.25">
      <c r="L1955" s="135"/>
      <c r="M1955" s="135"/>
      <c r="N1955" s="135"/>
      <c r="O1955" s="135"/>
      <c r="P1955" s="135"/>
      <c r="Q1955" s="135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 s="12"/>
      <c r="AJ1955" s="12"/>
      <c r="AK1955" s="12"/>
      <c r="AL1955" s="12"/>
      <c r="AM1955" s="12"/>
      <c r="AN1955" s="12"/>
      <c r="AO1955" s="12"/>
      <c r="AP1955" s="12"/>
      <c r="AQ1955" s="12"/>
      <c r="AR1955" s="12"/>
      <c r="AS1955" s="12"/>
      <c r="AT1955" s="12"/>
      <c r="AU1955" s="12"/>
      <c r="AV1955" s="12"/>
      <c r="AW1955" s="12"/>
      <c r="AX1955" s="12"/>
      <c r="AY1955" s="12"/>
      <c r="AZ1955" s="12"/>
      <c r="BA1955" s="12"/>
    </row>
    <row r="1956" spans="12:53" x14ac:dyDescent="0.25">
      <c r="L1956" s="135"/>
      <c r="M1956" s="135"/>
      <c r="N1956" s="135"/>
      <c r="O1956" s="135"/>
      <c r="P1956" s="135"/>
      <c r="Q1956" s="135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 s="12"/>
      <c r="AJ1956" s="12"/>
      <c r="AK1956" s="12"/>
      <c r="AL1956" s="12"/>
      <c r="AM1956" s="12"/>
      <c r="AN1956" s="12"/>
      <c r="AO1956" s="12"/>
      <c r="AP1956" s="12"/>
      <c r="AQ1956" s="12"/>
      <c r="AR1956" s="12"/>
      <c r="AS1956" s="12"/>
      <c r="AT1956" s="12"/>
      <c r="AU1956" s="12"/>
      <c r="AV1956" s="12"/>
      <c r="AW1956" s="12"/>
      <c r="AX1956" s="12"/>
      <c r="AY1956" s="12"/>
      <c r="AZ1956" s="12"/>
      <c r="BA1956" s="12"/>
    </row>
    <row r="1957" spans="12:53" x14ac:dyDescent="0.25">
      <c r="L1957" s="135"/>
      <c r="M1957" s="135"/>
      <c r="N1957" s="135"/>
      <c r="O1957" s="135"/>
      <c r="P1957" s="135"/>
      <c r="Q1957" s="135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 s="12"/>
      <c r="AJ1957" s="12"/>
      <c r="AK1957" s="12"/>
      <c r="AL1957" s="12"/>
      <c r="AM1957" s="12"/>
      <c r="AN1957" s="12"/>
      <c r="AO1957" s="12"/>
      <c r="AP1957" s="12"/>
      <c r="AQ1957" s="12"/>
      <c r="AR1957" s="12"/>
      <c r="AS1957" s="12"/>
      <c r="AT1957" s="12"/>
      <c r="AU1957" s="12"/>
      <c r="AV1957" s="12"/>
      <c r="AW1957" s="12"/>
      <c r="AX1957" s="12"/>
      <c r="AY1957" s="12"/>
      <c r="AZ1957" s="12"/>
      <c r="BA1957" s="12"/>
    </row>
    <row r="1958" spans="12:53" x14ac:dyDescent="0.25">
      <c r="L1958" s="135"/>
      <c r="M1958" s="135"/>
      <c r="N1958" s="135"/>
      <c r="O1958" s="135"/>
      <c r="P1958" s="135"/>
      <c r="Q1958" s="135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 s="12"/>
      <c r="AJ1958" s="12"/>
      <c r="AK1958" s="12"/>
      <c r="AL1958" s="12"/>
      <c r="AM1958" s="12"/>
      <c r="AN1958" s="12"/>
      <c r="AO1958" s="12"/>
      <c r="AP1958" s="12"/>
      <c r="AQ1958" s="12"/>
      <c r="AR1958" s="12"/>
      <c r="AS1958" s="12"/>
      <c r="AT1958" s="12"/>
      <c r="AU1958" s="12"/>
      <c r="AV1958" s="12"/>
      <c r="AW1958" s="12"/>
      <c r="AX1958" s="12"/>
      <c r="AY1958" s="12"/>
      <c r="AZ1958" s="12"/>
      <c r="BA1958" s="12"/>
    </row>
    <row r="1959" spans="12:53" x14ac:dyDescent="0.25">
      <c r="L1959" s="135"/>
      <c r="M1959" s="135"/>
      <c r="N1959" s="135"/>
      <c r="O1959" s="135"/>
      <c r="P1959" s="135"/>
      <c r="Q1959" s="135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 s="12"/>
      <c r="AJ1959" s="12"/>
      <c r="AK1959" s="12"/>
      <c r="AL1959" s="12"/>
      <c r="AM1959" s="12"/>
      <c r="AN1959" s="12"/>
      <c r="AO1959" s="12"/>
      <c r="AP1959" s="12"/>
      <c r="AQ1959" s="12"/>
      <c r="AR1959" s="12"/>
      <c r="AS1959" s="12"/>
      <c r="AT1959" s="12"/>
      <c r="AU1959" s="12"/>
      <c r="AV1959" s="12"/>
      <c r="AW1959" s="12"/>
      <c r="AX1959" s="12"/>
      <c r="AY1959" s="12"/>
      <c r="AZ1959" s="12"/>
      <c r="BA1959" s="12"/>
    </row>
    <row r="1960" spans="12:53" x14ac:dyDescent="0.25">
      <c r="L1960" s="135"/>
      <c r="M1960" s="135"/>
      <c r="N1960" s="135"/>
      <c r="O1960" s="135"/>
      <c r="P1960" s="135"/>
      <c r="Q1960" s="135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 s="12"/>
      <c r="AJ1960" s="12"/>
      <c r="AK1960" s="12"/>
      <c r="AL1960" s="12"/>
      <c r="AM1960" s="12"/>
      <c r="AN1960" s="12"/>
      <c r="AO1960" s="12"/>
      <c r="AP1960" s="12"/>
      <c r="AQ1960" s="12"/>
      <c r="AR1960" s="12"/>
      <c r="AS1960" s="12"/>
      <c r="AT1960" s="12"/>
      <c r="AU1960" s="12"/>
      <c r="AV1960" s="12"/>
      <c r="AW1960" s="12"/>
      <c r="AX1960" s="12"/>
      <c r="AY1960" s="12"/>
      <c r="AZ1960" s="12"/>
      <c r="BA1960" s="12"/>
    </row>
    <row r="1961" spans="12:53" x14ac:dyDescent="0.25">
      <c r="L1961" s="135"/>
      <c r="M1961" s="135"/>
      <c r="N1961" s="135"/>
      <c r="O1961" s="135"/>
      <c r="P1961" s="135"/>
      <c r="Q1961" s="135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  <c r="AO1961" s="12"/>
      <c r="AP1961" s="12"/>
      <c r="AQ1961" s="12"/>
      <c r="AR1961" s="12"/>
      <c r="AS1961" s="12"/>
      <c r="AT1961" s="12"/>
      <c r="AU1961" s="12"/>
      <c r="AV1961" s="12"/>
      <c r="AW1961" s="12"/>
      <c r="AX1961" s="12"/>
      <c r="AY1961" s="12"/>
      <c r="AZ1961" s="12"/>
      <c r="BA1961" s="12"/>
    </row>
    <row r="1962" spans="12:53" x14ac:dyDescent="0.25">
      <c r="L1962" s="135"/>
      <c r="M1962" s="135"/>
      <c r="N1962" s="135"/>
      <c r="O1962" s="135"/>
      <c r="P1962" s="135"/>
      <c r="Q1962" s="135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P1962" s="12"/>
      <c r="AQ1962" s="12"/>
      <c r="AR1962" s="12"/>
      <c r="AS1962" s="12"/>
      <c r="AT1962" s="12"/>
      <c r="AU1962" s="12"/>
      <c r="AV1962" s="12"/>
      <c r="AW1962" s="12"/>
      <c r="AX1962" s="12"/>
      <c r="AY1962" s="12"/>
      <c r="AZ1962" s="12"/>
      <c r="BA1962" s="12"/>
    </row>
    <row r="1963" spans="12:53" x14ac:dyDescent="0.25">
      <c r="L1963" s="135"/>
      <c r="M1963" s="135"/>
      <c r="N1963" s="135"/>
      <c r="O1963" s="135"/>
      <c r="P1963" s="135"/>
      <c r="Q1963" s="135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P1963" s="12"/>
      <c r="AQ1963" s="12"/>
      <c r="AR1963" s="12"/>
      <c r="AS1963" s="12"/>
      <c r="AT1963" s="12"/>
      <c r="AU1963" s="12"/>
      <c r="AV1963" s="12"/>
      <c r="AW1963" s="12"/>
      <c r="AX1963" s="12"/>
      <c r="AY1963" s="12"/>
      <c r="AZ1963" s="12"/>
      <c r="BA1963" s="12"/>
    </row>
    <row r="1964" spans="12:53" x14ac:dyDescent="0.25">
      <c r="L1964" s="135"/>
      <c r="M1964" s="135"/>
      <c r="N1964" s="135"/>
      <c r="O1964" s="135"/>
      <c r="P1964" s="135"/>
      <c r="Q1964" s="135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P1964" s="12"/>
      <c r="AQ1964" s="12"/>
      <c r="AR1964" s="12"/>
      <c r="AS1964" s="12"/>
      <c r="AT1964" s="12"/>
      <c r="AU1964" s="12"/>
      <c r="AV1964" s="12"/>
      <c r="AW1964" s="12"/>
      <c r="AX1964" s="12"/>
      <c r="AY1964" s="12"/>
      <c r="AZ1964" s="12"/>
      <c r="BA1964" s="12"/>
    </row>
    <row r="1965" spans="12:53" x14ac:dyDescent="0.25">
      <c r="L1965" s="135"/>
      <c r="M1965" s="135"/>
      <c r="N1965" s="135"/>
      <c r="O1965" s="135"/>
      <c r="P1965" s="135"/>
      <c r="Q1965" s="135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P1965" s="12"/>
      <c r="AQ1965" s="12"/>
      <c r="AR1965" s="12"/>
      <c r="AS1965" s="12"/>
      <c r="AT1965" s="12"/>
      <c r="AU1965" s="12"/>
      <c r="AV1965" s="12"/>
      <c r="AW1965" s="12"/>
      <c r="AX1965" s="12"/>
      <c r="AY1965" s="12"/>
      <c r="AZ1965" s="12"/>
      <c r="BA1965" s="12"/>
    </row>
    <row r="1966" spans="12:53" x14ac:dyDescent="0.25">
      <c r="L1966" s="135"/>
      <c r="M1966" s="135"/>
      <c r="N1966" s="135"/>
      <c r="O1966" s="135"/>
      <c r="P1966" s="135"/>
      <c r="Q1966" s="135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  <c r="AO1966" s="12"/>
      <c r="AP1966" s="12"/>
      <c r="AQ1966" s="12"/>
      <c r="AR1966" s="12"/>
      <c r="AS1966" s="12"/>
      <c r="AT1966" s="12"/>
      <c r="AU1966" s="12"/>
      <c r="AV1966" s="12"/>
      <c r="AW1966" s="12"/>
      <c r="AX1966" s="12"/>
      <c r="AY1966" s="12"/>
      <c r="AZ1966" s="12"/>
      <c r="BA1966" s="12"/>
    </row>
    <row r="1967" spans="12:53" x14ac:dyDescent="0.25">
      <c r="L1967" s="135"/>
      <c r="M1967" s="135"/>
      <c r="N1967" s="135"/>
      <c r="O1967" s="135"/>
      <c r="P1967" s="135"/>
      <c r="Q1967" s="135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 s="12"/>
      <c r="AJ1967" s="12"/>
      <c r="AK1967" s="12"/>
      <c r="AL1967" s="12"/>
      <c r="AM1967" s="12"/>
      <c r="AN1967" s="12"/>
      <c r="AO1967" s="12"/>
      <c r="AP1967" s="12"/>
      <c r="AQ1967" s="12"/>
      <c r="AR1967" s="12"/>
      <c r="AS1967" s="12"/>
      <c r="AT1967" s="12"/>
      <c r="AU1967" s="12"/>
      <c r="AV1967" s="12"/>
      <c r="AW1967" s="12"/>
      <c r="AX1967" s="12"/>
      <c r="AY1967" s="12"/>
      <c r="AZ1967" s="12"/>
      <c r="BA1967" s="12"/>
    </row>
    <row r="1968" spans="12:53" x14ac:dyDescent="0.25">
      <c r="L1968" s="135"/>
      <c r="M1968" s="135"/>
      <c r="N1968" s="135"/>
      <c r="O1968" s="135"/>
      <c r="P1968" s="135"/>
      <c r="Q1968" s="135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 s="12"/>
      <c r="AJ1968" s="12"/>
      <c r="AK1968" s="12"/>
      <c r="AL1968" s="12"/>
      <c r="AM1968" s="12"/>
      <c r="AN1968" s="12"/>
      <c r="AO1968" s="12"/>
      <c r="AP1968" s="12"/>
      <c r="AQ1968" s="12"/>
      <c r="AR1968" s="12"/>
      <c r="AS1968" s="12"/>
      <c r="AT1968" s="12"/>
      <c r="AU1968" s="12"/>
      <c r="AV1968" s="12"/>
      <c r="AW1968" s="12"/>
      <c r="AX1968" s="12"/>
      <c r="AY1968" s="12"/>
      <c r="AZ1968" s="12"/>
      <c r="BA1968" s="12"/>
    </row>
    <row r="1969" spans="12:53" x14ac:dyDescent="0.25">
      <c r="L1969" s="135"/>
      <c r="M1969" s="135"/>
      <c r="N1969" s="135"/>
      <c r="O1969" s="135"/>
      <c r="P1969" s="135"/>
      <c r="Q1969" s="135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 s="12"/>
      <c r="AJ1969" s="12"/>
      <c r="AK1969" s="12"/>
      <c r="AL1969" s="12"/>
      <c r="AM1969" s="12"/>
      <c r="AN1969" s="12"/>
      <c r="AO1969" s="12"/>
      <c r="AP1969" s="12"/>
      <c r="AQ1969" s="12"/>
      <c r="AR1969" s="12"/>
      <c r="AS1969" s="12"/>
      <c r="AT1969" s="12"/>
      <c r="AU1969" s="12"/>
      <c r="AV1969" s="12"/>
      <c r="AW1969" s="12"/>
      <c r="AX1969" s="12"/>
      <c r="AY1969" s="12"/>
      <c r="AZ1969" s="12"/>
      <c r="BA1969" s="12"/>
    </row>
    <row r="1970" spans="12:53" x14ac:dyDescent="0.25">
      <c r="L1970" s="135"/>
      <c r="M1970" s="135"/>
      <c r="N1970" s="135"/>
      <c r="O1970" s="135"/>
      <c r="P1970" s="135"/>
      <c r="Q1970" s="135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 s="12"/>
      <c r="AJ1970" s="12"/>
      <c r="AK1970" s="12"/>
      <c r="AL1970" s="12"/>
      <c r="AM1970" s="12"/>
      <c r="AN1970" s="12"/>
      <c r="AO1970" s="12"/>
      <c r="AP1970" s="12"/>
      <c r="AQ1970" s="12"/>
      <c r="AR1970" s="12"/>
      <c r="AS1970" s="12"/>
      <c r="AT1970" s="12"/>
      <c r="AU1970" s="12"/>
      <c r="AV1970" s="12"/>
      <c r="AW1970" s="12"/>
      <c r="AX1970" s="12"/>
      <c r="AY1970" s="12"/>
      <c r="AZ1970" s="12"/>
      <c r="BA1970" s="12"/>
    </row>
    <row r="1971" spans="12:53" x14ac:dyDescent="0.25">
      <c r="L1971" s="135"/>
      <c r="M1971" s="135"/>
      <c r="N1971" s="135"/>
      <c r="O1971" s="135"/>
      <c r="P1971" s="135"/>
      <c r="Q1971" s="135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 s="12"/>
      <c r="AJ1971" s="12"/>
      <c r="AK1971" s="12"/>
      <c r="AL1971" s="12"/>
      <c r="AM1971" s="12"/>
      <c r="AN1971" s="12"/>
      <c r="AO1971" s="12"/>
      <c r="AP1971" s="12"/>
      <c r="AQ1971" s="12"/>
      <c r="AR1971" s="12"/>
      <c r="AS1971" s="12"/>
      <c r="AT1971" s="12"/>
      <c r="AU1971" s="12"/>
      <c r="AV1971" s="12"/>
      <c r="AW1971" s="12"/>
      <c r="AX1971" s="12"/>
      <c r="AY1971" s="12"/>
      <c r="AZ1971" s="12"/>
      <c r="BA1971" s="12"/>
    </row>
    <row r="1972" spans="12:53" x14ac:dyDescent="0.25">
      <c r="L1972" s="135"/>
      <c r="M1972" s="135"/>
      <c r="N1972" s="135"/>
      <c r="O1972" s="135"/>
      <c r="P1972" s="135"/>
      <c r="Q1972" s="135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 s="12"/>
      <c r="AJ1972" s="12"/>
      <c r="AK1972" s="12"/>
      <c r="AL1972" s="12"/>
      <c r="AM1972" s="12"/>
      <c r="AN1972" s="12"/>
      <c r="AO1972" s="12"/>
      <c r="AP1972" s="12"/>
      <c r="AQ1972" s="12"/>
      <c r="AR1972" s="12"/>
      <c r="AS1972" s="12"/>
      <c r="AT1972" s="12"/>
      <c r="AU1972" s="12"/>
      <c r="AV1972" s="12"/>
      <c r="AW1972" s="12"/>
      <c r="AX1972" s="12"/>
      <c r="AY1972" s="12"/>
      <c r="AZ1972" s="12"/>
      <c r="BA1972" s="12"/>
    </row>
    <row r="1973" spans="12:53" x14ac:dyDescent="0.25">
      <c r="L1973" s="135"/>
      <c r="M1973" s="135"/>
      <c r="N1973" s="135"/>
      <c r="O1973" s="135"/>
      <c r="P1973" s="135"/>
      <c r="Q1973" s="135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 s="12"/>
      <c r="AJ1973" s="12"/>
      <c r="AK1973" s="12"/>
      <c r="AL1973" s="12"/>
      <c r="AM1973" s="12"/>
      <c r="AN1973" s="12"/>
      <c r="AO1973" s="12"/>
      <c r="AP1973" s="12"/>
      <c r="AQ1973" s="12"/>
      <c r="AR1973" s="12"/>
      <c r="AS1973" s="12"/>
      <c r="AT1973" s="12"/>
      <c r="AU1973" s="12"/>
      <c r="AV1973" s="12"/>
      <c r="AW1973" s="12"/>
      <c r="AX1973" s="12"/>
      <c r="AY1973" s="12"/>
      <c r="AZ1973" s="12"/>
      <c r="BA1973" s="12"/>
    </row>
    <row r="1974" spans="12:53" x14ac:dyDescent="0.25">
      <c r="L1974" s="135"/>
      <c r="M1974" s="135"/>
      <c r="N1974" s="135"/>
      <c r="O1974" s="135"/>
      <c r="P1974" s="135"/>
      <c r="Q1974" s="135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 s="12"/>
      <c r="AJ1974" s="12"/>
      <c r="AK1974" s="12"/>
      <c r="AL1974" s="12"/>
      <c r="AM1974" s="12"/>
      <c r="AN1974" s="12"/>
      <c r="AO1974" s="12"/>
      <c r="AP1974" s="12"/>
      <c r="AQ1974" s="12"/>
      <c r="AR1974" s="12"/>
      <c r="AS1974" s="12"/>
      <c r="AT1974" s="12"/>
      <c r="AU1974" s="12"/>
      <c r="AV1974" s="12"/>
      <c r="AW1974" s="12"/>
      <c r="AX1974" s="12"/>
      <c r="AY1974" s="12"/>
      <c r="AZ1974" s="12"/>
      <c r="BA1974" s="12"/>
    </row>
    <row r="1975" spans="12:53" x14ac:dyDescent="0.25">
      <c r="L1975" s="135"/>
      <c r="M1975" s="135"/>
      <c r="N1975" s="135"/>
      <c r="O1975" s="135"/>
      <c r="P1975" s="135"/>
      <c r="Q1975" s="135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 s="12"/>
      <c r="AJ1975" s="12"/>
      <c r="AK1975" s="12"/>
      <c r="AL1975" s="12"/>
      <c r="AM1975" s="12"/>
      <c r="AN1975" s="12"/>
      <c r="AO1975" s="12"/>
      <c r="AP1975" s="12"/>
      <c r="AQ1975" s="12"/>
      <c r="AR1975" s="12"/>
      <c r="AS1975" s="12"/>
      <c r="AT1975" s="12"/>
      <c r="AU1975" s="12"/>
      <c r="AV1975" s="12"/>
      <c r="AW1975" s="12"/>
      <c r="AX1975" s="12"/>
      <c r="AY1975" s="12"/>
      <c r="AZ1975" s="12"/>
      <c r="BA1975" s="12"/>
    </row>
    <row r="1976" spans="12:53" x14ac:dyDescent="0.25">
      <c r="L1976" s="135"/>
      <c r="M1976" s="135"/>
      <c r="N1976" s="135"/>
      <c r="O1976" s="135"/>
      <c r="P1976" s="135"/>
      <c r="Q1976" s="135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 s="12"/>
      <c r="AJ1976" s="12"/>
      <c r="AK1976" s="12"/>
      <c r="AL1976" s="12"/>
      <c r="AM1976" s="12"/>
      <c r="AN1976" s="12"/>
      <c r="AO1976" s="12"/>
      <c r="AP1976" s="12"/>
      <c r="AQ1976" s="12"/>
      <c r="AR1976" s="12"/>
      <c r="AS1976" s="12"/>
      <c r="AT1976" s="12"/>
      <c r="AU1976" s="12"/>
      <c r="AV1976" s="12"/>
      <c r="AW1976" s="12"/>
      <c r="AX1976" s="12"/>
      <c r="AY1976" s="12"/>
      <c r="AZ1976" s="12"/>
      <c r="BA1976" s="12"/>
    </row>
    <row r="1977" spans="12:53" x14ac:dyDescent="0.25">
      <c r="L1977" s="135"/>
      <c r="M1977" s="135"/>
      <c r="N1977" s="135"/>
      <c r="O1977" s="135"/>
      <c r="P1977" s="135"/>
      <c r="Q1977" s="135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 s="12"/>
      <c r="AJ1977" s="12"/>
      <c r="AK1977" s="12"/>
      <c r="AL1977" s="12"/>
      <c r="AM1977" s="12"/>
      <c r="AN1977" s="12"/>
      <c r="AO1977" s="12"/>
      <c r="AP1977" s="12"/>
      <c r="AQ1977" s="12"/>
      <c r="AR1977" s="12"/>
      <c r="AS1977" s="12"/>
      <c r="AT1977" s="12"/>
      <c r="AU1977" s="12"/>
      <c r="AV1977" s="12"/>
      <c r="AW1977" s="12"/>
      <c r="AX1977" s="12"/>
      <c r="AY1977" s="12"/>
      <c r="AZ1977" s="12"/>
      <c r="BA1977" s="12"/>
    </row>
    <row r="1978" spans="12:53" x14ac:dyDescent="0.25">
      <c r="L1978" s="135"/>
      <c r="M1978" s="135"/>
      <c r="N1978" s="135"/>
      <c r="O1978" s="135"/>
      <c r="P1978" s="135"/>
      <c r="Q1978" s="135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 s="12"/>
      <c r="AJ1978" s="12"/>
      <c r="AK1978" s="12"/>
      <c r="AL1978" s="12"/>
      <c r="AM1978" s="12"/>
      <c r="AN1978" s="12"/>
      <c r="AO1978" s="12"/>
      <c r="AP1978" s="12"/>
      <c r="AQ1978" s="12"/>
      <c r="AR1978" s="12"/>
      <c r="AS1978" s="12"/>
      <c r="AT1978" s="12"/>
      <c r="AU1978" s="12"/>
      <c r="AV1978" s="12"/>
      <c r="AW1978" s="12"/>
      <c r="AX1978" s="12"/>
      <c r="AY1978" s="12"/>
      <c r="AZ1978" s="12"/>
      <c r="BA1978" s="12"/>
    </row>
    <row r="1979" spans="12:53" x14ac:dyDescent="0.25">
      <c r="L1979" s="135"/>
      <c r="M1979" s="135"/>
      <c r="N1979" s="135"/>
      <c r="O1979" s="135"/>
      <c r="P1979" s="135"/>
      <c r="Q1979" s="135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 s="12"/>
      <c r="AJ1979" s="12"/>
      <c r="AK1979" s="12"/>
      <c r="AL1979" s="12"/>
      <c r="AM1979" s="12"/>
      <c r="AN1979" s="12"/>
      <c r="AO1979" s="12"/>
      <c r="AP1979" s="12"/>
      <c r="AQ1979" s="12"/>
      <c r="AR1979" s="12"/>
      <c r="AS1979" s="12"/>
      <c r="AT1979" s="12"/>
      <c r="AU1979" s="12"/>
      <c r="AV1979" s="12"/>
      <c r="AW1979" s="12"/>
      <c r="AX1979" s="12"/>
      <c r="AY1979" s="12"/>
      <c r="AZ1979" s="12"/>
      <c r="BA1979" s="12"/>
    </row>
    <row r="1980" spans="12:53" x14ac:dyDescent="0.25">
      <c r="L1980" s="135"/>
      <c r="M1980" s="135"/>
      <c r="N1980" s="135"/>
      <c r="O1980" s="135"/>
      <c r="P1980" s="135"/>
      <c r="Q1980" s="135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 s="12"/>
      <c r="AJ1980" s="12"/>
      <c r="AK1980" s="12"/>
      <c r="AL1980" s="12"/>
      <c r="AM1980" s="12"/>
      <c r="AN1980" s="12"/>
      <c r="AO1980" s="12"/>
      <c r="AP1980" s="12"/>
      <c r="AQ1980" s="12"/>
      <c r="AR1980" s="12"/>
      <c r="AS1980" s="12"/>
      <c r="AT1980" s="12"/>
      <c r="AU1980" s="12"/>
      <c r="AV1980" s="12"/>
      <c r="AW1980" s="12"/>
      <c r="AX1980" s="12"/>
      <c r="AY1980" s="12"/>
      <c r="AZ1980" s="12"/>
      <c r="BA1980" s="12"/>
    </row>
    <row r="1981" spans="12:53" x14ac:dyDescent="0.25">
      <c r="L1981" s="135"/>
      <c r="M1981" s="135"/>
      <c r="N1981" s="135"/>
      <c r="O1981" s="135"/>
      <c r="P1981" s="135"/>
      <c r="Q1981" s="135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 s="12"/>
      <c r="AJ1981" s="12"/>
      <c r="AK1981" s="12"/>
      <c r="AL1981" s="12"/>
      <c r="AM1981" s="12"/>
      <c r="AN1981" s="12"/>
      <c r="AO1981" s="12"/>
      <c r="AP1981" s="12"/>
      <c r="AQ1981" s="12"/>
      <c r="AR1981" s="12"/>
      <c r="AS1981" s="12"/>
      <c r="AT1981" s="12"/>
      <c r="AU1981" s="12"/>
      <c r="AV1981" s="12"/>
      <c r="AW1981" s="12"/>
      <c r="AX1981" s="12"/>
      <c r="AY1981" s="12"/>
      <c r="AZ1981" s="12"/>
      <c r="BA1981" s="12"/>
    </row>
    <row r="1982" spans="12:53" x14ac:dyDescent="0.25">
      <c r="L1982" s="135"/>
      <c r="M1982" s="135"/>
      <c r="N1982" s="135"/>
      <c r="O1982" s="135"/>
      <c r="P1982" s="135"/>
      <c r="Q1982" s="135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 s="12"/>
      <c r="AJ1982" s="12"/>
      <c r="AK1982" s="12"/>
      <c r="AL1982" s="12"/>
      <c r="AM1982" s="12"/>
      <c r="AN1982" s="12"/>
      <c r="AO1982" s="12"/>
      <c r="AP1982" s="12"/>
      <c r="AQ1982" s="12"/>
      <c r="AR1982" s="12"/>
      <c r="AS1982" s="12"/>
      <c r="AT1982" s="12"/>
      <c r="AU1982" s="12"/>
      <c r="AV1982" s="12"/>
      <c r="AW1982" s="12"/>
      <c r="AX1982" s="12"/>
      <c r="AY1982" s="12"/>
      <c r="AZ1982" s="12"/>
      <c r="BA1982" s="12"/>
    </row>
    <row r="1983" spans="12:53" x14ac:dyDescent="0.25">
      <c r="L1983" s="135"/>
      <c r="M1983" s="135"/>
      <c r="N1983" s="135"/>
      <c r="O1983" s="135"/>
      <c r="P1983" s="135"/>
      <c r="Q1983" s="135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 s="12"/>
      <c r="AJ1983" s="12"/>
      <c r="AK1983" s="12"/>
      <c r="AL1983" s="12"/>
      <c r="AM1983" s="12"/>
      <c r="AN1983" s="12"/>
      <c r="AO1983" s="12"/>
      <c r="AP1983" s="12"/>
      <c r="AQ1983" s="12"/>
      <c r="AR1983" s="12"/>
      <c r="AS1983" s="12"/>
      <c r="AT1983" s="12"/>
      <c r="AU1983" s="12"/>
      <c r="AV1983" s="12"/>
      <c r="AW1983" s="12"/>
      <c r="AX1983" s="12"/>
      <c r="AY1983" s="12"/>
      <c r="AZ1983" s="12"/>
      <c r="BA1983" s="12"/>
    </row>
    <row r="1984" spans="12:53" x14ac:dyDescent="0.25">
      <c r="L1984" s="135"/>
      <c r="M1984" s="135"/>
      <c r="N1984" s="135"/>
      <c r="O1984" s="135"/>
      <c r="P1984" s="135"/>
      <c r="Q1984" s="135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 s="12"/>
      <c r="AJ1984" s="12"/>
      <c r="AK1984" s="12"/>
      <c r="AL1984" s="12"/>
      <c r="AM1984" s="12"/>
      <c r="AN1984" s="12"/>
      <c r="AO1984" s="12"/>
      <c r="AP1984" s="12"/>
      <c r="AQ1984" s="12"/>
      <c r="AR1984" s="12"/>
      <c r="AS1984" s="12"/>
      <c r="AT1984" s="12"/>
      <c r="AU1984" s="12"/>
      <c r="AV1984" s="12"/>
      <c r="AW1984" s="12"/>
      <c r="AX1984" s="12"/>
      <c r="AY1984" s="12"/>
      <c r="AZ1984" s="12"/>
      <c r="BA1984" s="12"/>
    </row>
    <row r="1985" spans="12:53" x14ac:dyDescent="0.25">
      <c r="L1985" s="135"/>
      <c r="M1985" s="135"/>
      <c r="N1985" s="135"/>
      <c r="O1985" s="135"/>
      <c r="P1985" s="135"/>
      <c r="Q1985" s="135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 s="12"/>
      <c r="AJ1985" s="12"/>
      <c r="AK1985" s="12"/>
      <c r="AL1985" s="12"/>
      <c r="AM1985" s="12"/>
      <c r="AN1985" s="12"/>
      <c r="AO1985" s="12"/>
      <c r="AP1985" s="12"/>
      <c r="AQ1985" s="12"/>
      <c r="AR1985" s="12"/>
      <c r="AS1985" s="12"/>
      <c r="AT1985" s="12"/>
      <c r="AU1985" s="12"/>
      <c r="AV1985" s="12"/>
      <c r="AW1985" s="12"/>
      <c r="AX1985" s="12"/>
      <c r="AY1985" s="12"/>
      <c r="AZ1985" s="12"/>
      <c r="BA1985" s="12"/>
    </row>
    <row r="1986" spans="12:53" x14ac:dyDescent="0.25">
      <c r="L1986" s="135"/>
      <c r="M1986" s="135"/>
      <c r="N1986" s="135"/>
      <c r="O1986" s="135"/>
      <c r="P1986" s="135"/>
      <c r="Q1986" s="135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 s="12"/>
      <c r="AJ1986" s="12"/>
      <c r="AK1986" s="12"/>
      <c r="AL1986" s="12"/>
      <c r="AM1986" s="12"/>
      <c r="AN1986" s="12"/>
      <c r="AO1986" s="12"/>
      <c r="AP1986" s="12"/>
      <c r="AQ1986" s="12"/>
      <c r="AR1986" s="12"/>
      <c r="AS1986" s="12"/>
      <c r="AT1986" s="12"/>
      <c r="AU1986" s="12"/>
      <c r="AV1986" s="12"/>
      <c r="AW1986" s="12"/>
      <c r="AX1986" s="12"/>
      <c r="AY1986" s="12"/>
      <c r="AZ1986" s="12"/>
      <c r="BA1986" s="12"/>
    </row>
    <row r="1987" spans="12:53" x14ac:dyDescent="0.25">
      <c r="L1987" s="135"/>
      <c r="M1987" s="135"/>
      <c r="N1987" s="135"/>
      <c r="O1987" s="135"/>
      <c r="P1987" s="135"/>
      <c r="Q1987" s="135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 s="12"/>
      <c r="AJ1987" s="12"/>
      <c r="AK1987" s="12"/>
      <c r="AL1987" s="12"/>
      <c r="AM1987" s="12"/>
      <c r="AN1987" s="12"/>
      <c r="AO1987" s="12"/>
      <c r="AP1987" s="12"/>
      <c r="AQ1987" s="12"/>
      <c r="AR1987" s="12"/>
      <c r="AS1987" s="12"/>
      <c r="AT1987" s="12"/>
      <c r="AU1987" s="12"/>
      <c r="AV1987" s="12"/>
      <c r="AW1987" s="12"/>
      <c r="AX1987" s="12"/>
      <c r="AY1987" s="12"/>
      <c r="AZ1987" s="12"/>
      <c r="BA1987" s="12"/>
    </row>
    <row r="1988" spans="12:53" x14ac:dyDescent="0.25">
      <c r="L1988" s="135"/>
      <c r="M1988" s="135"/>
      <c r="N1988" s="135"/>
      <c r="O1988" s="135"/>
      <c r="P1988" s="135"/>
      <c r="Q1988" s="135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 s="12"/>
      <c r="AJ1988" s="12"/>
      <c r="AK1988" s="12"/>
      <c r="AL1988" s="12"/>
      <c r="AM1988" s="12"/>
      <c r="AN1988" s="12"/>
      <c r="AO1988" s="12"/>
      <c r="AP1988" s="12"/>
      <c r="AQ1988" s="12"/>
      <c r="AR1988" s="12"/>
      <c r="AS1988" s="12"/>
      <c r="AT1988" s="12"/>
      <c r="AU1988" s="12"/>
      <c r="AV1988" s="12"/>
      <c r="AW1988" s="12"/>
      <c r="AX1988" s="12"/>
      <c r="AY1988" s="12"/>
      <c r="AZ1988" s="12"/>
      <c r="BA1988" s="12"/>
    </row>
    <row r="1989" spans="12:53" x14ac:dyDescent="0.25">
      <c r="L1989" s="135"/>
      <c r="M1989" s="135"/>
      <c r="N1989" s="135"/>
      <c r="O1989" s="135"/>
      <c r="P1989" s="135"/>
      <c r="Q1989" s="135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 s="12"/>
      <c r="AJ1989" s="12"/>
      <c r="AK1989" s="12"/>
      <c r="AL1989" s="12"/>
      <c r="AM1989" s="12"/>
      <c r="AN1989" s="12"/>
      <c r="AO1989" s="12"/>
      <c r="AP1989" s="12"/>
      <c r="AQ1989" s="12"/>
      <c r="AR1989" s="12"/>
      <c r="AS1989" s="12"/>
      <c r="AT1989" s="12"/>
      <c r="AU1989" s="12"/>
      <c r="AV1989" s="12"/>
      <c r="AW1989" s="12"/>
      <c r="AX1989" s="12"/>
      <c r="AY1989" s="12"/>
      <c r="AZ1989" s="12"/>
      <c r="BA1989" s="12"/>
    </row>
    <row r="1990" spans="12:53" x14ac:dyDescent="0.25">
      <c r="L1990" s="135"/>
      <c r="M1990" s="135"/>
      <c r="N1990" s="135"/>
      <c r="O1990" s="135"/>
      <c r="P1990" s="135"/>
      <c r="Q1990" s="135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 s="12"/>
      <c r="AJ1990" s="12"/>
      <c r="AK1990" s="12"/>
      <c r="AL1990" s="12"/>
      <c r="AM1990" s="12"/>
      <c r="AN1990" s="12"/>
      <c r="AO1990" s="12"/>
      <c r="AP1990" s="12"/>
      <c r="AQ1990" s="12"/>
      <c r="AR1990" s="12"/>
      <c r="AS1990" s="12"/>
      <c r="AT1990" s="12"/>
      <c r="AU1990" s="12"/>
      <c r="AV1990" s="12"/>
      <c r="AW1990" s="12"/>
      <c r="AX1990" s="12"/>
      <c r="AY1990" s="12"/>
      <c r="AZ1990" s="12"/>
      <c r="BA1990" s="12"/>
    </row>
    <row r="1991" spans="12:53" x14ac:dyDescent="0.25">
      <c r="L1991" s="135"/>
      <c r="M1991" s="135"/>
      <c r="N1991" s="135"/>
      <c r="O1991" s="135"/>
      <c r="P1991" s="135"/>
      <c r="Q1991" s="135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 s="12"/>
      <c r="AJ1991" s="12"/>
      <c r="AK1991" s="12"/>
      <c r="AL1991" s="12"/>
      <c r="AM1991" s="12"/>
      <c r="AN1991" s="12"/>
      <c r="AO1991" s="12"/>
      <c r="AP1991" s="12"/>
      <c r="AQ1991" s="12"/>
      <c r="AR1991" s="12"/>
      <c r="AS1991" s="12"/>
      <c r="AT1991" s="12"/>
      <c r="AU1991" s="12"/>
      <c r="AV1991" s="12"/>
      <c r="AW1991" s="12"/>
      <c r="AX1991" s="12"/>
      <c r="AY1991" s="12"/>
      <c r="AZ1991" s="12"/>
      <c r="BA1991" s="12"/>
    </row>
    <row r="1992" spans="12:53" x14ac:dyDescent="0.25">
      <c r="L1992" s="135"/>
      <c r="M1992" s="135"/>
      <c r="N1992" s="135"/>
      <c r="O1992" s="135"/>
      <c r="P1992" s="135"/>
      <c r="Q1992" s="135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 s="12"/>
      <c r="AJ1992" s="12"/>
      <c r="AK1992" s="12"/>
      <c r="AL1992" s="12"/>
      <c r="AM1992" s="12"/>
      <c r="AN1992" s="12"/>
      <c r="AO1992" s="12"/>
      <c r="AP1992" s="12"/>
      <c r="AQ1992" s="12"/>
      <c r="AR1992" s="12"/>
      <c r="AS1992" s="12"/>
      <c r="AT1992" s="12"/>
      <c r="AU1992" s="12"/>
      <c r="AV1992" s="12"/>
      <c r="AW1992" s="12"/>
      <c r="AX1992" s="12"/>
      <c r="AY1992" s="12"/>
      <c r="AZ1992" s="12"/>
      <c r="BA1992" s="12"/>
    </row>
    <row r="1993" spans="12:53" x14ac:dyDescent="0.25">
      <c r="L1993" s="135"/>
      <c r="M1993" s="135"/>
      <c r="N1993" s="135"/>
      <c r="O1993" s="135"/>
      <c r="P1993" s="135"/>
      <c r="Q1993" s="135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 s="12"/>
      <c r="AJ1993" s="12"/>
      <c r="AK1993" s="12"/>
      <c r="AL1993" s="12"/>
      <c r="AM1993" s="12"/>
      <c r="AN1993" s="12"/>
      <c r="AO1993" s="12"/>
      <c r="AP1993" s="12"/>
      <c r="AQ1993" s="12"/>
      <c r="AR1993" s="12"/>
      <c r="AS1993" s="12"/>
      <c r="AT1993" s="12"/>
      <c r="AU1993" s="12"/>
      <c r="AV1993" s="12"/>
      <c r="AW1993" s="12"/>
      <c r="AX1993" s="12"/>
      <c r="AY1993" s="12"/>
      <c r="AZ1993" s="12"/>
      <c r="BA1993" s="12"/>
    </row>
    <row r="1994" spans="12:53" x14ac:dyDescent="0.25">
      <c r="L1994" s="135"/>
      <c r="M1994" s="135"/>
      <c r="N1994" s="135"/>
      <c r="O1994" s="135"/>
      <c r="P1994" s="135"/>
      <c r="Q1994" s="135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 s="12"/>
      <c r="AJ1994" s="12"/>
      <c r="AK1994" s="12"/>
      <c r="AL1994" s="12"/>
      <c r="AM1994" s="12"/>
      <c r="AN1994" s="12"/>
      <c r="AO1994" s="12"/>
      <c r="AP1994" s="12"/>
      <c r="AQ1994" s="12"/>
      <c r="AR1994" s="12"/>
      <c r="AS1994" s="12"/>
      <c r="AT1994" s="12"/>
      <c r="AU1994" s="12"/>
      <c r="AV1994" s="12"/>
      <c r="AW1994" s="12"/>
      <c r="AX1994" s="12"/>
      <c r="AY1994" s="12"/>
      <c r="AZ1994" s="12"/>
      <c r="BA1994" s="12"/>
    </row>
    <row r="1995" spans="12:53" x14ac:dyDescent="0.25">
      <c r="L1995" s="135"/>
      <c r="M1995" s="135"/>
      <c r="N1995" s="135"/>
      <c r="O1995" s="135"/>
      <c r="P1995" s="135"/>
      <c r="Q1995" s="135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 s="12"/>
      <c r="AJ1995" s="12"/>
      <c r="AK1995" s="12"/>
      <c r="AL1995" s="12"/>
      <c r="AM1995" s="12"/>
      <c r="AN1995" s="12"/>
      <c r="AO1995" s="12"/>
      <c r="AP1995" s="12"/>
      <c r="AQ1995" s="12"/>
      <c r="AR1995" s="12"/>
      <c r="AS1995" s="12"/>
      <c r="AT1995" s="12"/>
      <c r="AU1995" s="12"/>
      <c r="AV1995" s="12"/>
      <c r="AW1995" s="12"/>
      <c r="AX1995" s="12"/>
      <c r="AY1995" s="12"/>
      <c r="AZ1995" s="12"/>
      <c r="BA1995" s="12"/>
    </row>
    <row r="1996" spans="12:53" x14ac:dyDescent="0.25">
      <c r="L1996" s="135"/>
      <c r="M1996" s="135"/>
      <c r="N1996" s="135"/>
      <c r="O1996" s="135"/>
      <c r="P1996" s="135"/>
      <c r="Q1996" s="135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 s="12"/>
      <c r="AJ1996" s="12"/>
      <c r="AK1996" s="12"/>
      <c r="AL1996" s="12"/>
      <c r="AM1996" s="12"/>
      <c r="AN1996" s="12"/>
      <c r="AO1996" s="12"/>
      <c r="AP1996" s="12"/>
      <c r="AQ1996" s="12"/>
      <c r="AR1996" s="12"/>
      <c r="AS1996" s="12"/>
      <c r="AT1996" s="12"/>
      <c r="AU1996" s="12"/>
      <c r="AV1996" s="12"/>
      <c r="AW1996" s="12"/>
      <c r="AX1996" s="12"/>
      <c r="AY1996" s="12"/>
      <c r="AZ1996" s="12"/>
      <c r="BA1996" s="12"/>
    </row>
    <row r="1997" spans="12:53" x14ac:dyDescent="0.25">
      <c r="L1997" s="135"/>
      <c r="M1997" s="135"/>
      <c r="N1997" s="135"/>
      <c r="O1997" s="135"/>
      <c r="P1997" s="135"/>
      <c r="Q1997" s="135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 s="12"/>
      <c r="AJ1997" s="12"/>
      <c r="AK1997" s="12"/>
      <c r="AL1997" s="12"/>
      <c r="AM1997" s="12"/>
      <c r="AN1997" s="12"/>
      <c r="AO1997" s="12"/>
      <c r="AP1997" s="12"/>
      <c r="AQ1997" s="12"/>
      <c r="AR1997" s="12"/>
      <c r="AS1997" s="12"/>
      <c r="AT1997" s="12"/>
      <c r="AU1997" s="12"/>
      <c r="AV1997" s="12"/>
      <c r="AW1997" s="12"/>
      <c r="AX1997" s="12"/>
      <c r="AY1997" s="12"/>
      <c r="AZ1997" s="12"/>
      <c r="BA1997" s="12"/>
    </row>
    <row r="1998" spans="12:53" x14ac:dyDescent="0.25">
      <c r="L1998" s="135"/>
      <c r="M1998" s="135"/>
      <c r="N1998" s="135"/>
      <c r="O1998" s="135"/>
      <c r="P1998" s="135"/>
      <c r="Q1998" s="135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 s="12"/>
      <c r="AJ1998" s="12"/>
      <c r="AK1998" s="12"/>
      <c r="AL1998" s="12"/>
      <c r="AM1998" s="12"/>
      <c r="AN1998" s="12"/>
      <c r="AO1998" s="12"/>
      <c r="AP1998" s="12"/>
      <c r="AQ1998" s="12"/>
      <c r="AR1998" s="12"/>
      <c r="AS1998" s="12"/>
      <c r="AT1998" s="12"/>
      <c r="AU1998" s="12"/>
      <c r="AV1998" s="12"/>
      <c r="AW1998" s="12"/>
      <c r="AX1998" s="12"/>
      <c r="AY1998" s="12"/>
      <c r="AZ1998" s="12"/>
      <c r="BA1998" s="12"/>
    </row>
    <row r="1999" spans="12:53" x14ac:dyDescent="0.25">
      <c r="L1999" s="135"/>
      <c r="M1999" s="135"/>
      <c r="N1999" s="135"/>
      <c r="O1999" s="135"/>
      <c r="P1999" s="135"/>
      <c r="Q1999" s="135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 s="12"/>
      <c r="AJ1999" s="12"/>
      <c r="AK1999" s="12"/>
      <c r="AL1999" s="12"/>
      <c r="AM1999" s="12"/>
      <c r="AN1999" s="12"/>
      <c r="AO1999" s="12"/>
      <c r="AP1999" s="12"/>
      <c r="AQ1999" s="12"/>
      <c r="AR1999" s="12"/>
      <c r="AS1999" s="12"/>
      <c r="AT1999" s="12"/>
      <c r="AU1999" s="12"/>
      <c r="AV1999" s="12"/>
      <c r="AW1999" s="12"/>
      <c r="AX1999" s="12"/>
      <c r="AY1999" s="12"/>
      <c r="AZ1999" s="12"/>
      <c r="BA1999" s="12"/>
    </row>
    <row r="2000" spans="12:53" x14ac:dyDescent="0.25">
      <c r="L2000" s="135"/>
      <c r="M2000" s="135"/>
      <c r="N2000" s="135"/>
      <c r="O2000" s="135"/>
      <c r="P2000" s="135"/>
      <c r="Q2000" s="135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 s="12"/>
      <c r="AJ2000" s="12"/>
      <c r="AK2000" s="12"/>
      <c r="AL2000" s="12"/>
      <c r="AM2000" s="12"/>
      <c r="AN2000" s="12"/>
      <c r="AO2000" s="12"/>
      <c r="AP2000" s="12"/>
      <c r="AQ2000" s="12"/>
      <c r="AR2000" s="12"/>
      <c r="AS2000" s="12"/>
      <c r="AT2000" s="12"/>
      <c r="AU2000" s="12"/>
      <c r="AV2000" s="12"/>
      <c r="AW2000" s="12"/>
      <c r="AX2000" s="12"/>
      <c r="AY2000" s="12"/>
      <c r="AZ2000" s="12"/>
      <c r="BA2000" s="12"/>
    </row>
    <row r="2001" spans="12:53" x14ac:dyDescent="0.25">
      <c r="L2001" s="135"/>
      <c r="M2001" s="135"/>
      <c r="N2001" s="135"/>
      <c r="O2001" s="135"/>
      <c r="P2001" s="135"/>
      <c r="Q2001" s="135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 s="12"/>
      <c r="AJ2001" s="12"/>
      <c r="AK2001" s="12"/>
      <c r="AL2001" s="12"/>
      <c r="AM2001" s="12"/>
      <c r="AN2001" s="12"/>
      <c r="AO2001" s="12"/>
      <c r="AP2001" s="12"/>
      <c r="AQ2001" s="12"/>
      <c r="AR2001" s="12"/>
      <c r="AS2001" s="12"/>
      <c r="AT2001" s="12"/>
      <c r="AU2001" s="12"/>
      <c r="AV2001" s="12"/>
      <c r="AW2001" s="12"/>
      <c r="AX2001" s="12"/>
      <c r="AY2001" s="12"/>
      <c r="AZ2001" s="12"/>
      <c r="BA2001" s="12"/>
    </row>
    <row r="2002" spans="12:53" x14ac:dyDescent="0.25">
      <c r="L2002" s="135"/>
      <c r="M2002" s="135"/>
      <c r="N2002" s="135"/>
      <c r="O2002" s="135"/>
      <c r="P2002" s="135"/>
      <c r="Q2002" s="135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 s="12"/>
      <c r="AJ2002" s="12"/>
      <c r="AK2002" s="12"/>
      <c r="AL2002" s="12"/>
      <c r="AM2002" s="12"/>
      <c r="AN2002" s="12"/>
      <c r="AO2002" s="12"/>
      <c r="AP2002" s="12"/>
      <c r="AQ2002" s="12"/>
      <c r="AR2002" s="12"/>
      <c r="AS2002" s="12"/>
      <c r="AT2002" s="12"/>
      <c r="AU2002" s="12"/>
      <c r="AV2002" s="12"/>
      <c r="AW2002" s="12"/>
      <c r="AX2002" s="12"/>
      <c r="AY2002" s="12"/>
      <c r="AZ2002" s="12"/>
      <c r="BA2002" s="12"/>
    </row>
    <row r="2003" spans="12:53" x14ac:dyDescent="0.25">
      <c r="L2003" s="135"/>
      <c r="M2003" s="135"/>
      <c r="N2003" s="135"/>
      <c r="O2003" s="135"/>
      <c r="P2003" s="135"/>
      <c r="Q2003" s="135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 s="12"/>
      <c r="AJ2003" s="12"/>
      <c r="AK2003" s="12"/>
      <c r="AL2003" s="12"/>
      <c r="AM2003" s="12"/>
      <c r="AN2003" s="12"/>
      <c r="AO2003" s="12"/>
      <c r="AP2003" s="12"/>
      <c r="AQ2003" s="12"/>
      <c r="AR2003" s="12"/>
      <c r="AS2003" s="12"/>
      <c r="AT2003" s="12"/>
      <c r="AU2003" s="12"/>
      <c r="AV2003" s="12"/>
      <c r="AW2003" s="12"/>
      <c r="AX2003" s="12"/>
      <c r="AY2003" s="12"/>
      <c r="AZ2003" s="12"/>
      <c r="BA2003" s="12"/>
    </row>
    <row r="2004" spans="12:53" x14ac:dyDescent="0.25">
      <c r="L2004" s="135"/>
      <c r="M2004" s="135"/>
      <c r="N2004" s="135"/>
      <c r="O2004" s="135"/>
      <c r="P2004" s="135"/>
      <c r="Q2004" s="135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 s="12"/>
      <c r="AJ2004" s="12"/>
      <c r="AK2004" s="12"/>
      <c r="AL2004" s="12"/>
      <c r="AM2004" s="12"/>
      <c r="AN2004" s="12"/>
      <c r="AO2004" s="12"/>
      <c r="AP2004" s="12"/>
      <c r="AQ2004" s="12"/>
      <c r="AR2004" s="12"/>
      <c r="AS2004" s="12"/>
      <c r="AT2004" s="12"/>
      <c r="AU2004" s="12"/>
      <c r="AV2004" s="12"/>
      <c r="AW2004" s="12"/>
      <c r="AX2004" s="12"/>
      <c r="AY2004" s="12"/>
      <c r="AZ2004" s="12"/>
      <c r="BA2004" s="12"/>
    </row>
    <row r="2005" spans="12:53" x14ac:dyDescent="0.25">
      <c r="L2005" s="135"/>
      <c r="M2005" s="135"/>
      <c r="N2005" s="135"/>
      <c r="O2005" s="135"/>
      <c r="P2005" s="135"/>
      <c r="Q2005" s="135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 s="12"/>
      <c r="AJ2005" s="12"/>
      <c r="AK2005" s="12"/>
      <c r="AL2005" s="12"/>
      <c r="AM2005" s="12"/>
      <c r="AN2005" s="12"/>
      <c r="AO2005" s="12"/>
      <c r="AP2005" s="12"/>
      <c r="AQ2005" s="12"/>
      <c r="AR2005" s="12"/>
      <c r="AS2005" s="12"/>
      <c r="AT2005" s="12"/>
      <c r="AU2005" s="12"/>
      <c r="AV2005" s="12"/>
      <c r="AW2005" s="12"/>
      <c r="AX2005" s="12"/>
      <c r="AY2005" s="12"/>
      <c r="AZ2005" s="12"/>
      <c r="BA2005" s="12"/>
    </row>
    <row r="2006" spans="12:53" x14ac:dyDescent="0.25">
      <c r="L2006" s="135"/>
      <c r="M2006" s="135"/>
      <c r="N2006" s="135"/>
      <c r="O2006" s="135"/>
      <c r="P2006" s="135"/>
      <c r="Q2006" s="135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 s="12"/>
      <c r="AJ2006" s="12"/>
      <c r="AK2006" s="12"/>
      <c r="AL2006" s="12"/>
      <c r="AM2006" s="12"/>
      <c r="AN2006" s="12"/>
      <c r="AO2006" s="12"/>
      <c r="AP2006" s="12"/>
      <c r="AQ2006" s="12"/>
      <c r="AR2006" s="12"/>
      <c r="AS2006" s="12"/>
      <c r="AT2006" s="12"/>
      <c r="AU2006" s="12"/>
      <c r="AV2006" s="12"/>
      <c r="AW2006" s="12"/>
      <c r="AX2006" s="12"/>
      <c r="AY2006" s="12"/>
      <c r="AZ2006" s="12"/>
      <c r="BA2006" s="12"/>
    </row>
    <row r="2007" spans="12:53" x14ac:dyDescent="0.25">
      <c r="L2007" s="135"/>
      <c r="M2007" s="135"/>
      <c r="N2007" s="135"/>
      <c r="O2007" s="135"/>
      <c r="P2007" s="135"/>
      <c r="Q2007" s="135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 s="12"/>
      <c r="AJ2007" s="12"/>
      <c r="AK2007" s="12"/>
      <c r="AL2007" s="12"/>
      <c r="AM2007" s="12"/>
      <c r="AN2007" s="12"/>
      <c r="AO2007" s="12"/>
      <c r="AP2007" s="12"/>
      <c r="AQ2007" s="12"/>
      <c r="AR2007" s="12"/>
      <c r="AS2007" s="12"/>
      <c r="AT2007" s="12"/>
      <c r="AU2007" s="12"/>
      <c r="AV2007" s="12"/>
      <c r="AW2007" s="12"/>
      <c r="AX2007" s="12"/>
      <c r="AY2007" s="12"/>
      <c r="AZ2007" s="12"/>
      <c r="BA2007" s="12"/>
    </row>
    <row r="2008" spans="12:53" x14ac:dyDescent="0.25">
      <c r="L2008" s="135"/>
      <c r="M2008" s="135"/>
      <c r="N2008" s="135"/>
      <c r="O2008" s="135"/>
      <c r="P2008" s="135"/>
      <c r="Q2008" s="135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 s="12"/>
      <c r="AJ2008" s="12"/>
      <c r="AK2008" s="12"/>
      <c r="AL2008" s="12"/>
      <c r="AM2008" s="12"/>
      <c r="AN2008" s="12"/>
      <c r="AO2008" s="12"/>
      <c r="AP2008" s="12"/>
      <c r="AQ2008" s="12"/>
      <c r="AR2008" s="12"/>
      <c r="AS2008" s="12"/>
      <c r="AT2008" s="12"/>
      <c r="AU2008" s="12"/>
      <c r="AV2008" s="12"/>
      <c r="AW2008" s="12"/>
      <c r="AX2008" s="12"/>
      <c r="AY2008" s="12"/>
      <c r="AZ2008" s="12"/>
      <c r="BA2008" s="12"/>
    </row>
    <row r="2009" spans="12:53" x14ac:dyDescent="0.25">
      <c r="L2009" s="135"/>
      <c r="M2009" s="135"/>
      <c r="N2009" s="135"/>
      <c r="O2009" s="135"/>
      <c r="P2009" s="135"/>
      <c r="Q2009" s="135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 s="12"/>
      <c r="AJ2009" s="12"/>
      <c r="AK2009" s="12"/>
      <c r="AL2009" s="12"/>
      <c r="AM2009" s="12"/>
      <c r="AN2009" s="12"/>
      <c r="AO2009" s="12"/>
      <c r="AP2009" s="12"/>
      <c r="AQ2009" s="12"/>
      <c r="AR2009" s="12"/>
      <c r="AS2009" s="12"/>
      <c r="AT2009" s="12"/>
      <c r="AU2009" s="12"/>
      <c r="AV2009" s="12"/>
      <c r="AW2009" s="12"/>
      <c r="AX2009" s="12"/>
      <c r="AY2009" s="12"/>
      <c r="AZ2009" s="12"/>
      <c r="BA2009" s="12"/>
    </row>
    <row r="2010" spans="12:53" x14ac:dyDescent="0.25">
      <c r="L2010" s="135"/>
      <c r="M2010" s="135"/>
      <c r="N2010" s="135"/>
      <c r="O2010" s="135"/>
      <c r="P2010" s="135"/>
      <c r="Q2010" s="135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 s="12"/>
      <c r="AJ2010" s="12"/>
      <c r="AK2010" s="12"/>
      <c r="AL2010" s="12"/>
      <c r="AM2010" s="12"/>
      <c r="AN2010" s="12"/>
      <c r="AO2010" s="12"/>
      <c r="AP2010" s="12"/>
      <c r="AQ2010" s="12"/>
      <c r="AR2010" s="12"/>
      <c r="AS2010" s="12"/>
      <c r="AT2010" s="12"/>
      <c r="AU2010" s="12"/>
      <c r="AV2010" s="12"/>
      <c r="AW2010" s="12"/>
      <c r="AX2010" s="12"/>
      <c r="AY2010" s="12"/>
      <c r="AZ2010" s="12"/>
      <c r="BA2010" s="12"/>
    </row>
    <row r="2011" spans="12:53" x14ac:dyDescent="0.25">
      <c r="L2011" s="135"/>
      <c r="M2011" s="135"/>
      <c r="N2011" s="135"/>
      <c r="O2011" s="135"/>
      <c r="P2011" s="135"/>
      <c r="Q2011" s="135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 s="12"/>
      <c r="AJ2011" s="12"/>
      <c r="AK2011" s="12"/>
      <c r="AL2011" s="12"/>
      <c r="AM2011" s="12"/>
      <c r="AN2011" s="12"/>
      <c r="AO2011" s="12"/>
      <c r="AP2011" s="12"/>
      <c r="AQ2011" s="12"/>
      <c r="AR2011" s="12"/>
      <c r="AS2011" s="12"/>
      <c r="AT2011" s="12"/>
      <c r="AU2011" s="12"/>
      <c r="AV2011" s="12"/>
      <c r="AW2011" s="12"/>
      <c r="AX2011" s="12"/>
      <c r="AY2011" s="12"/>
      <c r="AZ2011" s="12"/>
      <c r="BA2011" s="12"/>
    </row>
    <row r="2012" spans="12:53" x14ac:dyDescent="0.25">
      <c r="L2012" s="135"/>
      <c r="M2012" s="135"/>
      <c r="N2012" s="135"/>
      <c r="O2012" s="135"/>
      <c r="P2012" s="135"/>
      <c r="Q2012" s="135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 s="12"/>
      <c r="AJ2012" s="12"/>
      <c r="AK2012" s="12"/>
      <c r="AL2012" s="12"/>
      <c r="AM2012" s="12"/>
      <c r="AN2012" s="12"/>
      <c r="AO2012" s="12"/>
      <c r="AP2012" s="12"/>
      <c r="AQ2012" s="12"/>
      <c r="AR2012" s="12"/>
      <c r="AS2012" s="12"/>
      <c r="AT2012" s="12"/>
      <c r="AU2012" s="12"/>
      <c r="AV2012" s="12"/>
      <c r="AW2012" s="12"/>
      <c r="AX2012" s="12"/>
      <c r="AY2012" s="12"/>
      <c r="AZ2012" s="12"/>
      <c r="BA2012" s="12"/>
    </row>
    <row r="2013" spans="12:53" x14ac:dyDescent="0.25">
      <c r="L2013" s="135"/>
      <c r="M2013" s="135"/>
      <c r="N2013" s="135"/>
      <c r="O2013" s="135"/>
      <c r="P2013" s="135"/>
      <c r="Q2013" s="135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 s="12"/>
      <c r="AJ2013" s="12"/>
      <c r="AK2013" s="12"/>
      <c r="AL2013" s="12"/>
      <c r="AM2013" s="12"/>
      <c r="AN2013" s="12"/>
      <c r="AO2013" s="12"/>
      <c r="AP2013" s="12"/>
      <c r="AQ2013" s="12"/>
      <c r="AR2013" s="12"/>
      <c r="AS2013" s="12"/>
      <c r="AT2013" s="12"/>
      <c r="AU2013" s="12"/>
      <c r="AV2013" s="12"/>
      <c r="AW2013" s="12"/>
      <c r="AX2013" s="12"/>
      <c r="AY2013" s="12"/>
      <c r="AZ2013" s="12"/>
      <c r="BA2013" s="12"/>
    </row>
    <row r="2014" spans="12:53" x14ac:dyDescent="0.25">
      <c r="L2014" s="135"/>
      <c r="M2014" s="135"/>
      <c r="N2014" s="135"/>
      <c r="O2014" s="135"/>
      <c r="P2014" s="135"/>
      <c r="Q2014" s="135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 s="12"/>
      <c r="AJ2014" s="12"/>
      <c r="AK2014" s="12"/>
      <c r="AL2014" s="12"/>
      <c r="AM2014" s="12"/>
      <c r="AN2014" s="12"/>
      <c r="AO2014" s="12"/>
      <c r="AP2014" s="12"/>
      <c r="AQ2014" s="12"/>
      <c r="AR2014" s="12"/>
      <c r="AS2014" s="12"/>
      <c r="AT2014" s="12"/>
      <c r="AU2014" s="12"/>
      <c r="AV2014" s="12"/>
      <c r="AW2014" s="12"/>
      <c r="AX2014" s="12"/>
      <c r="AY2014" s="12"/>
      <c r="AZ2014" s="12"/>
      <c r="BA2014" s="12"/>
    </row>
    <row r="2015" spans="12:53" x14ac:dyDescent="0.25">
      <c r="L2015" s="135"/>
      <c r="M2015" s="135"/>
      <c r="N2015" s="135"/>
      <c r="O2015" s="135"/>
      <c r="P2015" s="135"/>
      <c r="Q2015" s="135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 s="12"/>
      <c r="AJ2015" s="12"/>
      <c r="AK2015" s="12"/>
      <c r="AL2015" s="12"/>
      <c r="AM2015" s="12"/>
      <c r="AN2015" s="12"/>
      <c r="AO2015" s="12"/>
      <c r="AP2015" s="12"/>
      <c r="AQ2015" s="12"/>
      <c r="AR2015" s="12"/>
      <c r="AS2015" s="12"/>
      <c r="AT2015" s="12"/>
      <c r="AU2015" s="12"/>
      <c r="AV2015" s="12"/>
      <c r="AW2015" s="12"/>
      <c r="AX2015" s="12"/>
      <c r="AY2015" s="12"/>
      <c r="AZ2015" s="12"/>
      <c r="BA2015" s="12"/>
    </row>
    <row r="2016" spans="12:53" x14ac:dyDescent="0.25">
      <c r="L2016" s="135"/>
      <c r="M2016" s="135"/>
      <c r="N2016" s="135"/>
      <c r="O2016" s="135"/>
      <c r="P2016" s="135"/>
      <c r="Q2016" s="135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 s="12"/>
      <c r="AJ2016" s="12"/>
      <c r="AK2016" s="12"/>
      <c r="AL2016" s="12"/>
      <c r="AM2016" s="12"/>
      <c r="AN2016" s="12"/>
      <c r="AO2016" s="12"/>
      <c r="AP2016" s="12"/>
      <c r="AQ2016" s="12"/>
      <c r="AR2016" s="12"/>
      <c r="AS2016" s="12"/>
      <c r="AT2016" s="12"/>
      <c r="AU2016" s="12"/>
      <c r="AV2016" s="12"/>
      <c r="AW2016" s="12"/>
      <c r="AX2016" s="12"/>
      <c r="AY2016" s="12"/>
      <c r="AZ2016" s="12"/>
      <c r="BA2016" s="12"/>
    </row>
    <row r="2017" spans="12:53" x14ac:dyDescent="0.25">
      <c r="L2017" s="135"/>
      <c r="M2017" s="135"/>
      <c r="N2017" s="135"/>
      <c r="O2017" s="135"/>
      <c r="P2017" s="135"/>
      <c r="Q2017" s="135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 s="12"/>
      <c r="AJ2017" s="12"/>
      <c r="AK2017" s="12"/>
      <c r="AL2017" s="12"/>
      <c r="AM2017" s="12"/>
      <c r="AN2017" s="12"/>
      <c r="AO2017" s="12"/>
      <c r="AP2017" s="12"/>
      <c r="AQ2017" s="12"/>
      <c r="AR2017" s="12"/>
      <c r="AS2017" s="12"/>
      <c r="AT2017" s="12"/>
      <c r="AU2017" s="12"/>
      <c r="AV2017" s="12"/>
      <c r="AW2017" s="12"/>
      <c r="AX2017" s="12"/>
      <c r="AY2017" s="12"/>
      <c r="AZ2017" s="12"/>
      <c r="BA2017" s="12"/>
    </row>
    <row r="2018" spans="12:53" x14ac:dyDescent="0.25">
      <c r="L2018" s="135"/>
      <c r="M2018" s="135"/>
      <c r="N2018" s="135"/>
      <c r="O2018" s="135"/>
      <c r="P2018" s="135"/>
      <c r="Q2018" s="135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 s="12"/>
      <c r="AJ2018" s="12"/>
      <c r="AK2018" s="12"/>
      <c r="AL2018" s="12"/>
      <c r="AM2018" s="12"/>
      <c r="AN2018" s="12"/>
      <c r="AO2018" s="12"/>
      <c r="AP2018" s="12"/>
      <c r="AQ2018" s="12"/>
      <c r="AR2018" s="12"/>
      <c r="AS2018" s="12"/>
      <c r="AT2018" s="12"/>
      <c r="AU2018" s="12"/>
      <c r="AV2018" s="12"/>
      <c r="AW2018" s="12"/>
      <c r="AX2018" s="12"/>
      <c r="AY2018" s="12"/>
      <c r="AZ2018" s="12"/>
      <c r="BA2018" s="12"/>
    </row>
    <row r="2019" spans="12:53" x14ac:dyDescent="0.25">
      <c r="L2019" s="135"/>
      <c r="M2019" s="135"/>
      <c r="N2019" s="135"/>
      <c r="O2019" s="135"/>
      <c r="P2019" s="135"/>
      <c r="Q2019" s="135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 s="12"/>
      <c r="AJ2019" s="12"/>
      <c r="AK2019" s="12"/>
      <c r="AL2019" s="12"/>
      <c r="AM2019" s="12"/>
      <c r="AN2019" s="12"/>
      <c r="AO2019" s="12"/>
      <c r="AP2019" s="12"/>
      <c r="AQ2019" s="12"/>
      <c r="AR2019" s="12"/>
      <c r="AS2019" s="12"/>
      <c r="AT2019" s="12"/>
      <c r="AU2019" s="12"/>
      <c r="AV2019" s="12"/>
      <c r="AW2019" s="12"/>
      <c r="AX2019" s="12"/>
      <c r="AY2019" s="12"/>
      <c r="AZ2019" s="12"/>
      <c r="BA2019" s="12"/>
    </row>
    <row r="2020" spans="12:53" x14ac:dyDescent="0.25">
      <c r="L2020" s="135"/>
      <c r="M2020" s="135"/>
      <c r="N2020" s="135"/>
      <c r="O2020" s="135"/>
      <c r="P2020" s="135"/>
      <c r="Q2020" s="135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 s="12"/>
      <c r="AJ2020" s="12"/>
      <c r="AK2020" s="12"/>
      <c r="AL2020" s="12"/>
      <c r="AM2020" s="12"/>
      <c r="AN2020" s="12"/>
      <c r="AO2020" s="12"/>
      <c r="AP2020" s="12"/>
      <c r="AQ2020" s="12"/>
      <c r="AR2020" s="12"/>
      <c r="AS2020" s="12"/>
      <c r="AT2020" s="12"/>
      <c r="AU2020" s="12"/>
      <c r="AV2020" s="12"/>
      <c r="AW2020" s="12"/>
      <c r="AX2020" s="12"/>
      <c r="AY2020" s="12"/>
      <c r="AZ2020" s="12"/>
      <c r="BA2020" s="12"/>
    </row>
    <row r="2021" spans="12:53" x14ac:dyDescent="0.25">
      <c r="L2021" s="135"/>
      <c r="M2021" s="135"/>
      <c r="N2021" s="135"/>
      <c r="O2021" s="135"/>
      <c r="P2021" s="135"/>
      <c r="Q2021" s="135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 s="12"/>
      <c r="AJ2021" s="12"/>
      <c r="AK2021" s="12"/>
      <c r="AL2021" s="12"/>
      <c r="AM2021" s="12"/>
      <c r="AN2021" s="12"/>
      <c r="AO2021" s="12"/>
      <c r="AP2021" s="12"/>
      <c r="AQ2021" s="12"/>
      <c r="AR2021" s="12"/>
      <c r="AS2021" s="12"/>
      <c r="AT2021" s="12"/>
      <c r="AU2021" s="12"/>
      <c r="AV2021" s="12"/>
      <c r="AW2021" s="12"/>
      <c r="AX2021" s="12"/>
      <c r="AY2021" s="12"/>
      <c r="AZ2021" s="12"/>
      <c r="BA2021" s="12"/>
    </row>
    <row r="2022" spans="12:53" x14ac:dyDescent="0.25">
      <c r="L2022" s="135"/>
      <c r="M2022" s="135"/>
      <c r="N2022" s="135"/>
      <c r="O2022" s="135"/>
      <c r="P2022" s="135"/>
      <c r="Q2022" s="135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 s="12"/>
      <c r="AJ2022" s="12"/>
      <c r="AK2022" s="12"/>
      <c r="AL2022" s="12"/>
      <c r="AM2022" s="12"/>
      <c r="AN2022" s="12"/>
      <c r="AO2022" s="12"/>
      <c r="AP2022" s="12"/>
      <c r="AQ2022" s="12"/>
      <c r="AR2022" s="12"/>
      <c r="AS2022" s="12"/>
      <c r="AT2022" s="12"/>
      <c r="AU2022" s="12"/>
      <c r="AV2022" s="12"/>
      <c r="AW2022" s="12"/>
      <c r="AX2022" s="12"/>
      <c r="AY2022" s="12"/>
      <c r="AZ2022" s="12"/>
      <c r="BA2022" s="12"/>
    </row>
    <row r="2023" spans="12:53" x14ac:dyDescent="0.25">
      <c r="L2023" s="135"/>
      <c r="M2023" s="135"/>
      <c r="N2023" s="135"/>
      <c r="O2023" s="135"/>
      <c r="P2023" s="135"/>
      <c r="Q2023" s="135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 s="12"/>
      <c r="AJ2023" s="12"/>
      <c r="AK2023" s="12"/>
      <c r="AL2023" s="12"/>
      <c r="AM2023" s="12"/>
      <c r="AN2023" s="12"/>
      <c r="AO2023" s="12"/>
      <c r="AP2023" s="12"/>
      <c r="AQ2023" s="12"/>
      <c r="AR2023" s="12"/>
      <c r="AS2023" s="12"/>
      <c r="AT2023" s="12"/>
      <c r="AU2023" s="12"/>
      <c r="AV2023" s="12"/>
      <c r="AW2023" s="12"/>
      <c r="AX2023" s="12"/>
      <c r="AY2023" s="12"/>
      <c r="AZ2023" s="12"/>
      <c r="BA2023" s="12"/>
    </row>
    <row r="2024" spans="12:53" x14ac:dyDescent="0.25">
      <c r="L2024" s="135"/>
      <c r="M2024" s="135"/>
      <c r="N2024" s="135"/>
      <c r="O2024" s="135"/>
      <c r="P2024" s="135"/>
      <c r="Q2024" s="135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 s="12"/>
      <c r="AJ2024" s="12"/>
      <c r="AK2024" s="12"/>
      <c r="AL2024" s="12"/>
      <c r="AM2024" s="12"/>
      <c r="AN2024" s="12"/>
      <c r="AO2024" s="12"/>
      <c r="AP2024" s="12"/>
      <c r="AQ2024" s="12"/>
      <c r="AR2024" s="12"/>
      <c r="AS2024" s="12"/>
      <c r="AT2024" s="12"/>
      <c r="AU2024" s="12"/>
      <c r="AV2024" s="12"/>
      <c r="AW2024" s="12"/>
      <c r="AX2024" s="12"/>
      <c r="AY2024" s="12"/>
      <c r="AZ2024" s="12"/>
      <c r="BA2024" s="12"/>
    </row>
    <row r="2025" spans="12:53" x14ac:dyDescent="0.25">
      <c r="L2025" s="135"/>
      <c r="M2025" s="135"/>
      <c r="N2025" s="135"/>
      <c r="O2025" s="135"/>
      <c r="P2025" s="135"/>
      <c r="Q2025" s="135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 s="12"/>
      <c r="AJ2025" s="12"/>
      <c r="AK2025" s="12"/>
      <c r="AL2025" s="12"/>
      <c r="AM2025" s="12"/>
      <c r="AN2025" s="12"/>
      <c r="AO2025" s="12"/>
      <c r="AP2025" s="12"/>
      <c r="AQ2025" s="12"/>
      <c r="AR2025" s="12"/>
      <c r="AS2025" s="12"/>
      <c r="AT2025" s="12"/>
      <c r="AU2025" s="12"/>
      <c r="AV2025" s="12"/>
      <c r="AW2025" s="12"/>
      <c r="AX2025" s="12"/>
      <c r="AY2025" s="12"/>
      <c r="AZ2025" s="12"/>
      <c r="BA2025" s="12"/>
    </row>
    <row r="2026" spans="12:53" x14ac:dyDescent="0.25">
      <c r="L2026" s="135"/>
      <c r="M2026" s="135"/>
      <c r="N2026" s="135"/>
      <c r="O2026" s="135"/>
      <c r="P2026" s="135"/>
      <c r="Q2026" s="135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 s="12"/>
      <c r="AJ2026" s="12"/>
      <c r="AK2026" s="12"/>
      <c r="AL2026" s="12"/>
      <c r="AM2026" s="12"/>
      <c r="AN2026" s="12"/>
      <c r="AO2026" s="12"/>
      <c r="AP2026" s="12"/>
      <c r="AQ2026" s="12"/>
      <c r="AR2026" s="12"/>
      <c r="AS2026" s="12"/>
      <c r="AT2026" s="12"/>
      <c r="AU2026" s="12"/>
      <c r="AV2026" s="12"/>
      <c r="AW2026" s="12"/>
      <c r="AX2026" s="12"/>
      <c r="AY2026" s="12"/>
      <c r="AZ2026" s="12"/>
      <c r="BA2026" s="12"/>
    </row>
    <row r="2027" spans="12:53" x14ac:dyDescent="0.25">
      <c r="L2027" s="135"/>
      <c r="M2027" s="135"/>
      <c r="N2027" s="135"/>
      <c r="O2027" s="135"/>
      <c r="P2027" s="135"/>
      <c r="Q2027" s="135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 s="12"/>
      <c r="AJ2027" s="12"/>
      <c r="AK2027" s="12"/>
      <c r="AL2027" s="12"/>
      <c r="AM2027" s="12"/>
      <c r="AN2027" s="12"/>
      <c r="AO2027" s="12"/>
      <c r="AP2027" s="12"/>
      <c r="AQ2027" s="12"/>
      <c r="AR2027" s="12"/>
      <c r="AS2027" s="12"/>
      <c r="AT2027" s="12"/>
      <c r="AU2027" s="12"/>
      <c r="AV2027" s="12"/>
      <c r="AW2027" s="12"/>
      <c r="AX2027" s="12"/>
      <c r="AY2027" s="12"/>
      <c r="AZ2027" s="12"/>
      <c r="BA2027" s="12"/>
    </row>
    <row r="2028" spans="12:53" x14ac:dyDescent="0.25">
      <c r="L2028" s="135"/>
      <c r="M2028" s="135"/>
      <c r="N2028" s="135"/>
      <c r="O2028" s="135"/>
      <c r="P2028" s="135"/>
      <c r="Q2028" s="135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 s="12"/>
      <c r="AJ2028" s="12"/>
      <c r="AK2028" s="12"/>
      <c r="AL2028" s="12"/>
      <c r="AM2028" s="12"/>
      <c r="AN2028" s="12"/>
      <c r="AO2028" s="12"/>
      <c r="AP2028" s="12"/>
      <c r="AQ2028" s="12"/>
      <c r="AR2028" s="12"/>
      <c r="AS2028" s="12"/>
      <c r="AT2028" s="12"/>
      <c r="AU2028" s="12"/>
      <c r="AV2028" s="12"/>
      <c r="AW2028" s="12"/>
      <c r="AX2028" s="12"/>
      <c r="AY2028" s="12"/>
      <c r="AZ2028" s="12"/>
      <c r="BA2028" s="12"/>
    </row>
    <row r="2029" spans="12:53" x14ac:dyDescent="0.25">
      <c r="L2029" s="135"/>
      <c r="M2029" s="135"/>
      <c r="N2029" s="135"/>
      <c r="O2029" s="135"/>
      <c r="P2029" s="135"/>
      <c r="Q2029" s="135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 s="12"/>
      <c r="AJ2029" s="12"/>
      <c r="AK2029" s="12"/>
      <c r="AL2029" s="12"/>
      <c r="AM2029" s="12"/>
      <c r="AN2029" s="12"/>
      <c r="AO2029" s="12"/>
      <c r="AP2029" s="12"/>
      <c r="AQ2029" s="12"/>
      <c r="AR2029" s="12"/>
      <c r="AS2029" s="12"/>
      <c r="AT2029" s="12"/>
      <c r="AU2029" s="12"/>
      <c r="AV2029" s="12"/>
      <c r="AW2029" s="12"/>
      <c r="AX2029" s="12"/>
      <c r="AY2029" s="12"/>
      <c r="AZ2029" s="12"/>
      <c r="BA2029" s="12"/>
    </row>
    <row r="2030" spans="12:53" x14ac:dyDescent="0.25">
      <c r="L2030" s="135"/>
      <c r="M2030" s="135"/>
      <c r="N2030" s="135"/>
      <c r="O2030" s="135"/>
      <c r="P2030" s="135"/>
      <c r="Q2030" s="135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 s="12"/>
      <c r="AJ2030" s="12"/>
      <c r="AK2030" s="12"/>
      <c r="AL2030" s="12"/>
      <c r="AM2030" s="12"/>
      <c r="AN2030" s="12"/>
      <c r="AO2030" s="12"/>
      <c r="AP2030" s="12"/>
      <c r="AQ2030" s="12"/>
      <c r="AR2030" s="12"/>
      <c r="AS2030" s="12"/>
      <c r="AT2030" s="12"/>
      <c r="AU2030" s="12"/>
      <c r="AV2030" s="12"/>
      <c r="AW2030" s="12"/>
      <c r="AX2030" s="12"/>
      <c r="AY2030" s="12"/>
      <c r="AZ2030" s="12"/>
      <c r="BA2030" s="12"/>
    </row>
    <row r="2031" spans="12:53" x14ac:dyDescent="0.25">
      <c r="L2031" s="135"/>
      <c r="M2031" s="135"/>
      <c r="N2031" s="135"/>
      <c r="O2031" s="135"/>
      <c r="P2031" s="135"/>
      <c r="Q2031" s="135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 s="12"/>
      <c r="AJ2031" s="12"/>
      <c r="AK2031" s="12"/>
      <c r="AL2031" s="12"/>
      <c r="AM2031" s="12"/>
      <c r="AN2031" s="12"/>
      <c r="AO2031" s="12"/>
      <c r="AP2031" s="12"/>
      <c r="AQ2031" s="12"/>
      <c r="AR2031" s="12"/>
      <c r="AS2031" s="12"/>
      <c r="AT2031" s="12"/>
      <c r="AU2031" s="12"/>
      <c r="AV2031" s="12"/>
      <c r="AW2031" s="12"/>
      <c r="AX2031" s="12"/>
      <c r="AY2031" s="12"/>
      <c r="AZ2031" s="12"/>
      <c r="BA2031" s="12"/>
    </row>
    <row r="2032" spans="12:53" x14ac:dyDescent="0.25">
      <c r="L2032" s="135"/>
      <c r="M2032" s="135"/>
      <c r="N2032" s="135"/>
      <c r="O2032" s="135"/>
      <c r="P2032" s="135"/>
      <c r="Q2032" s="135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 s="12"/>
      <c r="AJ2032" s="12"/>
      <c r="AK2032" s="12"/>
      <c r="AL2032" s="12"/>
      <c r="AM2032" s="12"/>
      <c r="AN2032" s="12"/>
      <c r="AO2032" s="12"/>
      <c r="AP2032" s="12"/>
      <c r="AQ2032" s="12"/>
      <c r="AR2032" s="12"/>
      <c r="AS2032" s="12"/>
      <c r="AT2032" s="12"/>
      <c r="AU2032" s="12"/>
      <c r="AV2032" s="12"/>
      <c r="AW2032" s="12"/>
      <c r="AX2032" s="12"/>
      <c r="AY2032" s="12"/>
      <c r="AZ2032" s="12"/>
      <c r="BA2032" s="12"/>
    </row>
    <row r="2033" spans="12:53" x14ac:dyDescent="0.25">
      <c r="L2033" s="135"/>
      <c r="M2033" s="135"/>
      <c r="N2033" s="135"/>
      <c r="O2033" s="135"/>
      <c r="P2033" s="135"/>
      <c r="Q2033" s="135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 s="12"/>
      <c r="AJ2033" s="12"/>
      <c r="AK2033" s="12"/>
      <c r="AL2033" s="12"/>
      <c r="AM2033" s="12"/>
      <c r="AN2033" s="12"/>
      <c r="AO2033" s="12"/>
      <c r="AP2033" s="12"/>
      <c r="AQ2033" s="12"/>
      <c r="AR2033" s="12"/>
      <c r="AS2033" s="12"/>
      <c r="AT2033" s="12"/>
      <c r="AU2033" s="12"/>
      <c r="AV2033" s="12"/>
      <c r="AW2033" s="12"/>
      <c r="AX2033" s="12"/>
      <c r="AY2033" s="12"/>
      <c r="AZ2033" s="12"/>
      <c r="BA2033" s="12"/>
    </row>
    <row r="2034" spans="12:53" x14ac:dyDescent="0.25">
      <c r="L2034" s="135"/>
      <c r="M2034" s="135"/>
      <c r="N2034" s="135"/>
      <c r="O2034" s="135"/>
      <c r="P2034" s="135"/>
      <c r="Q2034" s="135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 s="12"/>
      <c r="AJ2034" s="12"/>
      <c r="AK2034" s="12"/>
      <c r="AL2034" s="12"/>
      <c r="AM2034" s="12"/>
      <c r="AN2034" s="12"/>
      <c r="AO2034" s="12"/>
      <c r="AP2034" s="12"/>
      <c r="AQ2034" s="12"/>
      <c r="AR2034" s="12"/>
      <c r="AS2034" s="12"/>
      <c r="AT2034" s="12"/>
      <c r="AU2034" s="12"/>
      <c r="AV2034" s="12"/>
      <c r="AW2034" s="12"/>
      <c r="AX2034" s="12"/>
      <c r="AY2034" s="12"/>
      <c r="AZ2034" s="12"/>
      <c r="BA2034" s="12"/>
    </row>
    <row r="2035" spans="12:53" x14ac:dyDescent="0.25">
      <c r="L2035" s="135"/>
      <c r="M2035" s="135"/>
      <c r="N2035" s="135"/>
      <c r="O2035" s="135"/>
      <c r="P2035" s="135"/>
      <c r="Q2035" s="135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 s="12"/>
      <c r="AJ2035" s="12"/>
      <c r="AK2035" s="12"/>
      <c r="AL2035" s="12"/>
      <c r="AM2035" s="12"/>
      <c r="AN2035" s="12"/>
      <c r="AO2035" s="12"/>
      <c r="AP2035" s="12"/>
      <c r="AQ2035" s="12"/>
      <c r="AR2035" s="12"/>
      <c r="AS2035" s="12"/>
      <c r="AT2035" s="12"/>
      <c r="AU2035" s="12"/>
      <c r="AV2035" s="12"/>
      <c r="AW2035" s="12"/>
      <c r="AX2035" s="12"/>
      <c r="AY2035" s="12"/>
      <c r="AZ2035" s="12"/>
      <c r="BA2035" s="12"/>
    </row>
    <row r="2036" spans="12:53" x14ac:dyDescent="0.25">
      <c r="L2036" s="135"/>
      <c r="M2036" s="135"/>
      <c r="N2036" s="135"/>
      <c r="O2036" s="135"/>
      <c r="P2036" s="135"/>
      <c r="Q2036" s="135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 s="12"/>
      <c r="AJ2036" s="12"/>
      <c r="AK2036" s="12"/>
      <c r="AL2036" s="12"/>
      <c r="AM2036" s="12"/>
      <c r="AN2036" s="12"/>
      <c r="AO2036" s="12"/>
      <c r="AP2036" s="12"/>
      <c r="AQ2036" s="12"/>
      <c r="AR2036" s="12"/>
      <c r="AS2036" s="12"/>
      <c r="AT2036" s="12"/>
      <c r="AU2036" s="12"/>
      <c r="AV2036" s="12"/>
      <c r="AW2036" s="12"/>
      <c r="AX2036" s="12"/>
      <c r="AY2036" s="12"/>
      <c r="AZ2036" s="12"/>
      <c r="BA2036" s="12"/>
    </row>
    <row r="2037" spans="12:53" x14ac:dyDescent="0.25">
      <c r="L2037" s="135"/>
      <c r="M2037" s="135"/>
      <c r="N2037" s="135"/>
      <c r="O2037" s="135"/>
      <c r="P2037" s="135"/>
      <c r="Q2037" s="135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 s="12"/>
      <c r="AJ2037" s="12"/>
      <c r="AK2037" s="12"/>
      <c r="AL2037" s="12"/>
      <c r="AM2037" s="12"/>
      <c r="AN2037" s="12"/>
      <c r="AO2037" s="12"/>
      <c r="AP2037" s="12"/>
      <c r="AQ2037" s="12"/>
      <c r="AR2037" s="12"/>
      <c r="AS2037" s="12"/>
      <c r="AT2037" s="12"/>
      <c r="AU2037" s="12"/>
      <c r="AV2037" s="12"/>
      <c r="AW2037" s="12"/>
      <c r="AX2037" s="12"/>
      <c r="AY2037" s="12"/>
      <c r="AZ2037" s="12"/>
      <c r="BA2037" s="12"/>
    </row>
    <row r="2038" spans="12:53" x14ac:dyDescent="0.25">
      <c r="L2038" s="135"/>
      <c r="M2038" s="135"/>
      <c r="N2038" s="135"/>
      <c r="O2038" s="135"/>
      <c r="P2038" s="135"/>
      <c r="Q2038" s="135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 s="12"/>
      <c r="AJ2038" s="12"/>
      <c r="AK2038" s="12"/>
      <c r="AL2038" s="12"/>
      <c r="AM2038" s="12"/>
      <c r="AN2038" s="12"/>
      <c r="AO2038" s="12"/>
      <c r="AP2038" s="12"/>
      <c r="AQ2038" s="12"/>
      <c r="AR2038" s="12"/>
      <c r="AS2038" s="12"/>
      <c r="AT2038" s="12"/>
      <c r="AU2038" s="12"/>
      <c r="AV2038" s="12"/>
      <c r="AW2038" s="12"/>
      <c r="AX2038" s="12"/>
      <c r="AY2038" s="12"/>
      <c r="AZ2038" s="12"/>
      <c r="BA2038" s="12"/>
    </row>
    <row r="2039" spans="12:53" x14ac:dyDescent="0.25">
      <c r="L2039" s="135"/>
      <c r="M2039" s="135"/>
      <c r="N2039" s="135"/>
      <c r="O2039" s="135"/>
      <c r="P2039" s="135"/>
      <c r="Q2039" s="135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 s="12"/>
      <c r="AJ2039" s="12"/>
      <c r="AK2039" s="12"/>
      <c r="AL2039" s="12"/>
      <c r="AM2039" s="12"/>
      <c r="AN2039" s="12"/>
      <c r="AO2039" s="12"/>
      <c r="AP2039" s="12"/>
      <c r="AQ2039" s="12"/>
      <c r="AR2039" s="12"/>
      <c r="AS2039" s="12"/>
      <c r="AT2039" s="12"/>
      <c r="AU2039" s="12"/>
      <c r="AV2039" s="12"/>
      <c r="AW2039" s="12"/>
      <c r="AX2039" s="12"/>
      <c r="AY2039" s="12"/>
      <c r="AZ2039" s="12"/>
      <c r="BA2039" s="12"/>
    </row>
    <row r="2040" spans="12:53" x14ac:dyDescent="0.25">
      <c r="L2040" s="135"/>
      <c r="M2040" s="135"/>
      <c r="N2040" s="135"/>
      <c r="O2040" s="135"/>
      <c r="P2040" s="135"/>
      <c r="Q2040" s="135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 s="12"/>
      <c r="AJ2040" s="12"/>
      <c r="AK2040" s="12"/>
      <c r="AL2040" s="12"/>
      <c r="AM2040" s="12"/>
      <c r="AN2040" s="12"/>
      <c r="AO2040" s="12"/>
      <c r="AP2040" s="12"/>
      <c r="AQ2040" s="12"/>
      <c r="AR2040" s="12"/>
      <c r="AS2040" s="12"/>
      <c r="AT2040" s="12"/>
      <c r="AU2040" s="12"/>
      <c r="AV2040" s="12"/>
      <c r="AW2040" s="12"/>
      <c r="AX2040" s="12"/>
      <c r="AY2040" s="12"/>
      <c r="AZ2040" s="12"/>
      <c r="BA2040" s="12"/>
    </row>
    <row r="2041" spans="12:53" x14ac:dyDescent="0.25">
      <c r="L2041" s="135"/>
      <c r="M2041" s="135"/>
      <c r="N2041" s="135"/>
      <c r="O2041" s="135"/>
      <c r="P2041" s="135"/>
      <c r="Q2041" s="135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 s="12"/>
      <c r="AJ2041" s="12"/>
      <c r="AK2041" s="12"/>
      <c r="AL2041" s="12"/>
      <c r="AM2041" s="12"/>
      <c r="AN2041" s="12"/>
      <c r="AO2041" s="12"/>
      <c r="AP2041" s="12"/>
      <c r="AQ2041" s="12"/>
      <c r="AR2041" s="12"/>
      <c r="AS2041" s="12"/>
      <c r="AT2041" s="12"/>
      <c r="AU2041" s="12"/>
      <c r="AV2041" s="12"/>
      <c r="AW2041" s="12"/>
      <c r="AX2041" s="12"/>
      <c r="AY2041" s="12"/>
      <c r="AZ2041" s="12"/>
      <c r="BA2041" s="12"/>
    </row>
    <row r="2042" spans="12:53" x14ac:dyDescent="0.25">
      <c r="L2042" s="135"/>
      <c r="M2042" s="135"/>
      <c r="N2042" s="135"/>
      <c r="O2042" s="135"/>
      <c r="P2042" s="135"/>
      <c r="Q2042" s="135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 s="12"/>
      <c r="AJ2042" s="12"/>
      <c r="AK2042" s="12"/>
      <c r="AL2042" s="12"/>
      <c r="AM2042" s="12"/>
      <c r="AN2042" s="12"/>
      <c r="AO2042" s="12"/>
      <c r="AP2042" s="12"/>
      <c r="AQ2042" s="12"/>
      <c r="AR2042" s="12"/>
      <c r="AS2042" s="12"/>
      <c r="AT2042" s="12"/>
      <c r="AU2042" s="12"/>
      <c r="AV2042" s="12"/>
      <c r="AW2042" s="12"/>
      <c r="AX2042" s="12"/>
      <c r="AY2042" s="12"/>
      <c r="AZ2042" s="12"/>
      <c r="BA2042" s="12"/>
    </row>
    <row r="2043" spans="12:53" x14ac:dyDescent="0.25">
      <c r="L2043" s="135"/>
      <c r="M2043" s="135"/>
      <c r="N2043" s="135"/>
      <c r="O2043" s="135"/>
      <c r="P2043" s="135"/>
      <c r="Q2043" s="135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 s="12"/>
      <c r="AJ2043" s="12"/>
      <c r="AK2043" s="12"/>
      <c r="AL2043" s="12"/>
      <c r="AM2043" s="12"/>
      <c r="AN2043" s="12"/>
      <c r="AO2043" s="12"/>
      <c r="AP2043" s="12"/>
      <c r="AQ2043" s="12"/>
      <c r="AR2043" s="12"/>
      <c r="AS2043" s="12"/>
      <c r="AT2043" s="12"/>
      <c r="AU2043" s="12"/>
      <c r="AV2043" s="12"/>
      <c r="AW2043" s="12"/>
      <c r="AX2043" s="12"/>
      <c r="AY2043" s="12"/>
      <c r="AZ2043" s="12"/>
      <c r="BA2043" s="12"/>
    </row>
    <row r="2044" spans="12:53" x14ac:dyDescent="0.25">
      <c r="L2044" s="135"/>
      <c r="M2044" s="135"/>
      <c r="N2044" s="135"/>
      <c r="O2044" s="135"/>
      <c r="P2044" s="135"/>
      <c r="Q2044" s="135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 s="12"/>
      <c r="AJ2044" s="12"/>
      <c r="AK2044" s="12"/>
      <c r="AL2044" s="12"/>
      <c r="AM2044" s="12"/>
      <c r="AN2044" s="12"/>
      <c r="AO2044" s="12"/>
      <c r="AP2044" s="12"/>
      <c r="AQ2044" s="12"/>
      <c r="AR2044" s="12"/>
      <c r="AS2044" s="12"/>
      <c r="AT2044" s="12"/>
      <c r="AU2044" s="12"/>
      <c r="AV2044" s="12"/>
      <c r="AW2044" s="12"/>
      <c r="AX2044" s="12"/>
      <c r="AY2044" s="12"/>
      <c r="AZ2044" s="12"/>
      <c r="BA2044" s="12"/>
    </row>
    <row r="2045" spans="12:53" x14ac:dyDescent="0.25">
      <c r="L2045" s="135"/>
      <c r="M2045" s="135"/>
      <c r="N2045" s="135"/>
      <c r="O2045" s="135"/>
      <c r="P2045" s="135"/>
      <c r="Q2045" s="135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 s="12"/>
      <c r="AJ2045" s="12"/>
      <c r="AK2045" s="12"/>
      <c r="AL2045" s="12"/>
      <c r="AM2045" s="12"/>
      <c r="AN2045" s="12"/>
      <c r="AO2045" s="12"/>
      <c r="AP2045" s="12"/>
      <c r="AQ2045" s="12"/>
      <c r="AR2045" s="12"/>
      <c r="AS2045" s="12"/>
      <c r="AT2045" s="12"/>
      <c r="AU2045" s="12"/>
      <c r="AV2045" s="12"/>
      <c r="AW2045" s="12"/>
      <c r="AX2045" s="12"/>
      <c r="AY2045" s="12"/>
      <c r="AZ2045" s="12"/>
      <c r="BA2045" s="12"/>
    </row>
    <row r="2046" spans="12:53" x14ac:dyDescent="0.25">
      <c r="L2046" s="135"/>
      <c r="M2046" s="135"/>
      <c r="N2046" s="135"/>
      <c r="O2046" s="135"/>
      <c r="P2046" s="135"/>
      <c r="Q2046" s="135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 s="12"/>
      <c r="AJ2046" s="12"/>
      <c r="AK2046" s="12"/>
      <c r="AL2046" s="12"/>
      <c r="AM2046" s="12"/>
      <c r="AN2046" s="12"/>
      <c r="AO2046" s="12"/>
      <c r="AP2046" s="12"/>
      <c r="AQ2046" s="12"/>
      <c r="AR2046" s="12"/>
      <c r="AS2046" s="12"/>
      <c r="AT2046" s="12"/>
      <c r="AU2046" s="12"/>
      <c r="AV2046" s="12"/>
      <c r="AW2046" s="12"/>
      <c r="AX2046" s="12"/>
      <c r="AY2046" s="12"/>
      <c r="AZ2046" s="12"/>
      <c r="BA2046" s="12"/>
    </row>
    <row r="2047" spans="12:53" x14ac:dyDescent="0.25">
      <c r="L2047" s="135"/>
      <c r="M2047" s="135"/>
      <c r="N2047" s="135"/>
      <c r="O2047" s="135"/>
      <c r="P2047" s="135"/>
      <c r="Q2047" s="135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 s="12"/>
      <c r="AJ2047" s="12"/>
      <c r="AK2047" s="12"/>
      <c r="AL2047" s="12"/>
      <c r="AM2047" s="12"/>
      <c r="AN2047" s="12"/>
      <c r="AO2047" s="12"/>
      <c r="AP2047" s="12"/>
      <c r="AQ2047" s="12"/>
      <c r="AR2047" s="12"/>
      <c r="AS2047" s="12"/>
      <c r="AT2047" s="12"/>
      <c r="AU2047" s="12"/>
      <c r="AV2047" s="12"/>
      <c r="AW2047" s="12"/>
      <c r="AX2047" s="12"/>
      <c r="AY2047" s="12"/>
      <c r="AZ2047" s="12"/>
      <c r="BA2047" s="12"/>
    </row>
    <row r="2048" spans="12:53" x14ac:dyDescent="0.25">
      <c r="L2048" s="135"/>
      <c r="M2048" s="135"/>
      <c r="N2048" s="135"/>
      <c r="O2048" s="135"/>
      <c r="P2048" s="135"/>
      <c r="Q2048" s="135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 s="12"/>
      <c r="AJ2048" s="12"/>
      <c r="AK2048" s="12"/>
      <c r="AL2048" s="12"/>
      <c r="AM2048" s="12"/>
      <c r="AN2048" s="12"/>
      <c r="AO2048" s="12"/>
      <c r="AP2048" s="12"/>
      <c r="AQ2048" s="12"/>
      <c r="AR2048" s="12"/>
      <c r="AS2048" s="12"/>
      <c r="AT2048" s="12"/>
      <c r="AU2048" s="12"/>
      <c r="AV2048" s="12"/>
      <c r="AW2048" s="12"/>
      <c r="AX2048" s="12"/>
      <c r="AY2048" s="12"/>
      <c r="AZ2048" s="12"/>
      <c r="BA2048" s="12"/>
    </row>
    <row r="2049" spans="12:53" x14ac:dyDescent="0.25">
      <c r="L2049" s="135"/>
      <c r="M2049" s="135"/>
      <c r="N2049" s="135"/>
      <c r="O2049" s="135"/>
      <c r="P2049" s="135"/>
      <c r="Q2049" s="135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 s="12"/>
      <c r="AJ2049" s="12"/>
      <c r="AK2049" s="12"/>
      <c r="AL2049" s="12"/>
      <c r="AM2049" s="12"/>
      <c r="AN2049" s="12"/>
      <c r="AO2049" s="12"/>
      <c r="AP2049" s="12"/>
      <c r="AQ2049" s="12"/>
      <c r="AR2049" s="12"/>
      <c r="AS2049" s="12"/>
      <c r="AT2049" s="12"/>
      <c r="AU2049" s="12"/>
      <c r="AV2049" s="12"/>
      <c r="AW2049" s="12"/>
      <c r="AX2049" s="12"/>
      <c r="AY2049" s="12"/>
      <c r="AZ2049" s="12"/>
      <c r="BA2049" s="12"/>
    </row>
    <row r="2050" spans="12:53" x14ac:dyDescent="0.25">
      <c r="L2050" s="135"/>
      <c r="M2050" s="135"/>
      <c r="N2050" s="135"/>
      <c r="O2050" s="135"/>
      <c r="P2050" s="135"/>
      <c r="Q2050" s="135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 s="12"/>
      <c r="AJ2050" s="12"/>
      <c r="AK2050" s="12"/>
      <c r="AL2050" s="12"/>
      <c r="AM2050" s="12"/>
      <c r="AN2050" s="12"/>
      <c r="AO2050" s="12"/>
      <c r="AP2050" s="12"/>
      <c r="AQ2050" s="12"/>
      <c r="AR2050" s="12"/>
      <c r="AS2050" s="12"/>
      <c r="AT2050" s="12"/>
      <c r="AU2050" s="12"/>
      <c r="AV2050" s="12"/>
      <c r="AW2050" s="12"/>
      <c r="AX2050" s="12"/>
      <c r="AY2050" s="12"/>
      <c r="AZ2050" s="12"/>
      <c r="BA2050" s="12"/>
    </row>
    <row r="2051" spans="12:53" x14ac:dyDescent="0.25">
      <c r="L2051" s="135"/>
      <c r="M2051" s="135"/>
      <c r="N2051" s="135"/>
      <c r="O2051" s="135"/>
      <c r="P2051" s="135"/>
      <c r="Q2051" s="135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 s="12"/>
      <c r="AJ2051" s="12"/>
      <c r="AK2051" s="12"/>
      <c r="AL2051" s="12"/>
      <c r="AM2051" s="12"/>
      <c r="AN2051" s="12"/>
      <c r="AO2051" s="12"/>
      <c r="AP2051" s="12"/>
      <c r="AQ2051" s="12"/>
      <c r="AR2051" s="12"/>
      <c r="AS2051" s="12"/>
      <c r="AT2051" s="12"/>
      <c r="AU2051" s="12"/>
      <c r="AV2051" s="12"/>
      <c r="AW2051" s="12"/>
      <c r="AX2051" s="12"/>
      <c r="AY2051" s="12"/>
      <c r="AZ2051" s="12"/>
      <c r="BA2051" s="12"/>
    </row>
    <row r="2052" spans="12:53" x14ac:dyDescent="0.25">
      <c r="L2052" s="135"/>
      <c r="M2052" s="135"/>
      <c r="N2052" s="135"/>
      <c r="O2052" s="135"/>
      <c r="P2052" s="135"/>
      <c r="Q2052" s="135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 s="12"/>
      <c r="AJ2052" s="12"/>
      <c r="AK2052" s="12"/>
      <c r="AL2052" s="12"/>
      <c r="AM2052" s="12"/>
      <c r="AN2052" s="12"/>
      <c r="AO2052" s="12"/>
      <c r="AP2052" s="12"/>
      <c r="AQ2052" s="12"/>
      <c r="AR2052" s="12"/>
      <c r="AS2052" s="12"/>
      <c r="AT2052" s="12"/>
      <c r="AU2052" s="12"/>
      <c r="AV2052" s="12"/>
      <c r="AW2052" s="12"/>
      <c r="AX2052" s="12"/>
      <c r="AY2052" s="12"/>
      <c r="AZ2052" s="12"/>
      <c r="BA2052" s="12"/>
    </row>
    <row r="2053" spans="12:53" x14ac:dyDescent="0.25">
      <c r="L2053" s="135"/>
      <c r="M2053" s="135"/>
      <c r="N2053" s="135"/>
      <c r="O2053" s="135"/>
      <c r="P2053" s="135"/>
      <c r="Q2053" s="135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 s="12"/>
      <c r="AJ2053" s="12"/>
      <c r="AK2053" s="12"/>
      <c r="AL2053" s="12"/>
      <c r="AM2053" s="12"/>
      <c r="AN2053" s="12"/>
      <c r="AO2053" s="12"/>
      <c r="AP2053" s="12"/>
      <c r="AQ2053" s="12"/>
      <c r="AR2053" s="12"/>
      <c r="AS2053" s="12"/>
      <c r="AT2053" s="12"/>
      <c r="AU2053" s="12"/>
      <c r="AV2053" s="12"/>
      <c r="AW2053" s="12"/>
      <c r="AX2053" s="12"/>
      <c r="AY2053" s="12"/>
      <c r="AZ2053" s="12"/>
      <c r="BA2053" s="12"/>
    </row>
    <row r="2054" spans="12:53" x14ac:dyDescent="0.25">
      <c r="L2054" s="135"/>
      <c r="M2054" s="135"/>
      <c r="N2054" s="135"/>
      <c r="O2054" s="135"/>
      <c r="P2054" s="135"/>
      <c r="Q2054" s="135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P2054" s="12"/>
      <c r="AQ2054" s="12"/>
      <c r="AR2054" s="12"/>
      <c r="AS2054" s="12"/>
      <c r="AT2054" s="12"/>
      <c r="AU2054" s="12"/>
      <c r="AV2054" s="12"/>
      <c r="AW2054" s="12"/>
      <c r="AX2054" s="12"/>
      <c r="AY2054" s="12"/>
      <c r="AZ2054" s="12"/>
      <c r="BA2054" s="12"/>
    </row>
    <row r="2055" spans="12:53" x14ac:dyDescent="0.25">
      <c r="L2055" s="135"/>
      <c r="M2055" s="135"/>
      <c r="N2055" s="135"/>
      <c r="O2055" s="135"/>
      <c r="P2055" s="135"/>
      <c r="Q2055" s="135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P2055" s="12"/>
      <c r="AQ2055" s="12"/>
      <c r="AR2055" s="12"/>
      <c r="AS2055" s="12"/>
      <c r="AT2055" s="12"/>
      <c r="AU2055" s="12"/>
      <c r="AV2055" s="12"/>
      <c r="AW2055" s="12"/>
      <c r="AX2055" s="12"/>
      <c r="AY2055" s="12"/>
      <c r="AZ2055" s="12"/>
      <c r="BA2055" s="12"/>
    </row>
    <row r="2056" spans="12:53" x14ac:dyDescent="0.25">
      <c r="L2056" s="135"/>
      <c r="M2056" s="135"/>
      <c r="N2056" s="135"/>
      <c r="O2056" s="135"/>
      <c r="P2056" s="135"/>
      <c r="Q2056" s="135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P2056" s="12"/>
      <c r="AQ2056" s="12"/>
      <c r="AR2056" s="12"/>
      <c r="AS2056" s="12"/>
      <c r="AT2056" s="12"/>
      <c r="AU2056" s="12"/>
      <c r="AV2056" s="12"/>
      <c r="AW2056" s="12"/>
      <c r="AX2056" s="12"/>
      <c r="AY2056" s="12"/>
      <c r="AZ2056" s="12"/>
      <c r="BA2056" s="12"/>
    </row>
    <row r="2057" spans="12:53" x14ac:dyDescent="0.25">
      <c r="L2057" s="135"/>
      <c r="M2057" s="135"/>
      <c r="N2057" s="135"/>
      <c r="O2057" s="135"/>
      <c r="P2057" s="135"/>
      <c r="Q2057" s="135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P2057" s="12"/>
      <c r="AQ2057" s="12"/>
      <c r="AR2057" s="12"/>
      <c r="AS2057" s="12"/>
      <c r="AT2057" s="12"/>
      <c r="AU2057" s="12"/>
      <c r="AV2057" s="12"/>
      <c r="AW2057" s="12"/>
      <c r="AX2057" s="12"/>
      <c r="AY2057" s="12"/>
      <c r="AZ2057" s="12"/>
      <c r="BA2057" s="12"/>
    </row>
    <row r="2058" spans="12:53" x14ac:dyDescent="0.25">
      <c r="L2058" s="135"/>
      <c r="M2058" s="135"/>
      <c r="N2058" s="135"/>
      <c r="O2058" s="135"/>
      <c r="P2058" s="135"/>
      <c r="Q2058" s="135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P2058" s="12"/>
      <c r="AQ2058" s="12"/>
      <c r="AR2058" s="12"/>
      <c r="AS2058" s="12"/>
      <c r="AT2058" s="12"/>
      <c r="AU2058" s="12"/>
      <c r="AV2058" s="12"/>
      <c r="AW2058" s="12"/>
      <c r="AX2058" s="12"/>
      <c r="AY2058" s="12"/>
      <c r="AZ2058" s="12"/>
      <c r="BA2058" s="12"/>
    </row>
    <row r="2059" spans="12:53" x14ac:dyDescent="0.25">
      <c r="L2059" s="135"/>
      <c r="M2059" s="135"/>
      <c r="N2059" s="135"/>
      <c r="O2059" s="135"/>
      <c r="P2059" s="135"/>
      <c r="Q2059" s="135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P2059" s="12"/>
      <c r="AQ2059" s="12"/>
      <c r="AR2059" s="12"/>
      <c r="AS2059" s="12"/>
      <c r="AT2059" s="12"/>
      <c r="AU2059" s="12"/>
      <c r="AV2059" s="12"/>
      <c r="AW2059" s="12"/>
      <c r="AX2059" s="12"/>
      <c r="AY2059" s="12"/>
      <c r="AZ2059" s="12"/>
      <c r="BA2059" s="12"/>
    </row>
    <row r="2060" spans="12:53" x14ac:dyDescent="0.25">
      <c r="L2060" s="135"/>
      <c r="M2060" s="135"/>
      <c r="N2060" s="135"/>
      <c r="O2060" s="135"/>
      <c r="P2060" s="135"/>
      <c r="Q2060" s="135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P2060" s="12"/>
      <c r="AQ2060" s="12"/>
      <c r="AR2060" s="12"/>
      <c r="AS2060" s="12"/>
      <c r="AT2060" s="12"/>
      <c r="AU2060" s="12"/>
      <c r="AV2060" s="12"/>
      <c r="AW2060" s="12"/>
      <c r="AX2060" s="12"/>
      <c r="AY2060" s="12"/>
      <c r="AZ2060" s="12"/>
      <c r="BA2060" s="12"/>
    </row>
    <row r="2061" spans="12:53" x14ac:dyDescent="0.25">
      <c r="L2061" s="135"/>
      <c r="M2061" s="135"/>
      <c r="N2061" s="135"/>
      <c r="O2061" s="135"/>
      <c r="P2061" s="135"/>
      <c r="Q2061" s="135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  <c r="AO2061" s="12"/>
      <c r="AP2061" s="12"/>
      <c r="AQ2061" s="12"/>
      <c r="AR2061" s="12"/>
      <c r="AS2061" s="12"/>
      <c r="AT2061" s="12"/>
      <c r="AU2061" s="12"/>
      <c r="AV2061" s="12"/>
      <c r="AW2061" s="12"/>
      <c r="AX2061" s="12"/>
      <c r="AY2061" s="12"/>
      <c r="AZ2061" s="12"/>
      <c r="BA2061" s="12"/>
    </row>
    <row r="2062" spans="12:53" x14ac:dyDescent="0.25">
      <c r="L2062" s="135"/>
      <c r="M2062" s="135"/>
      <c r="N2062" s="135"/>
      <c r="O2062" s="135"/>
      <c r="P2062" s="135"/>
      <c r="Q2062" s="135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  <c r="AO2062" s="12"/>
      <c r="AP2062" s="12"/>
      <c r="AQ2062" s="12"/>
      <c r="AR2062" s="12"/>
      <c r="AS2062" s="12"/>
      <c r="AT2062" s="12"/>
      <c r="AU2062" s="12"/>
      <c r="AV2062" s="12"/>
      <c r="AW2062" s="12"/>
      <c r="AX2062" s="12"/>
      <c r="AY2062" s="12"/>
      <c r="AZ2062" s="12"/>
      <c r="BA2062" s="12"/>
    </row>
    <row r="2063" spans="12:53" x14ac:dyDescent="0.25">
      <c r="L2063" s="135"/>
      <c r="M2063" s="135"/>
      <c r="N2063" s="135"/>
      <c r="O2063" s="135"/>
      <c r="P2063" s="135"/>
      <c r="Q2063" s="135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  <c r="AO2063" s="12"/>
      <c r="AP2063" s="12"/>
      <c r="AQ2063" s="12"/>
      <c r="AR2063" s="12"/>
      <c r="AS2063" s="12"/>
      <c r="AT2063" s="12"/>
      <c r="AU2063" s="12"/>
      <c r="AV2063" s="12"/>
      <c r="AW2063" s="12"/>
      <c r="AX2063" s="12"/>
      <c r="AY2063" s="12"/>
      <c r="AZ2063" s="12"/>
      <c r="BA2063" s="12"/>
    </row>
    <row r="2064" spans="12:53" x14ac:dyDescent="0.25">
      <c r="L2064" s="135"/>
      <c r="M2064" s="135"/>
      <c r="N2064" s="135"/>
      <c r="O2064" s="135"/>
      <c r="P2064" s="135"/>
      <c r="Q2064" s="135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P2064" s="12"/>
      <c r="AQ2064" s="12"/>
      <c r="AR2064" s="12"/>
      <c r="AS2064" s="12"/>
      <c r="AT2064" s="12"/>
      <c r="AU2064" s="12"/>
      <c r="AV2064" s="12"/>
      <c r="AW2064" s="12"/>
      <c r="AX2064" s="12"/>
      <c r="AY2064" s="12"/>
      <c r="AZ2064" s="12"/>
      <c r="BA2064" s="12"/>
    </row>
    <row r="2065" spans="12:53" x14ac:dyDescent="0.25">
      <c r="L2065" s="135"/>
      <c r="M2065" s="135"/>
      <c r="N2065" s="135"/>
      <c r="O2065" s="135"/>
      <c r="P2065" s="135"/>
      <c r="Q2065" s="135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P2065" s="12"/>
      <c r="AQ2065" s="12"/>
      <c r="AR2065" s="12"/>
      <c r="AS2065" s="12"/>
      <c r="AT2065" s="12"/>
      <c r="AU2065" s="12"/>
      <c r="AV2065" s="12"/>
      <c r="AW2065" s="12"/>
      <c r="AX2065" s="12"/>
      <c r="AY2065" s="12"/>
      <c r="AZ2065" s="12"/>
      <c r="BA2065" s="12"/>
    </row>
    <row r="2066" spans="12:53" x14ac:dyDescent="0.25">
      <c r="L2066" s="135"/>
      <c r="M2066" s="135"/>
      <c r="N2066" s="135"/>
      <c r="O2066" s="135"/>
      <c r="P2066" s="135"/>
      <c r="Q2066" s="135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P2066" s="12"/>
      <c r="AQ2066" s="12"/>
      <c r="AR2066" s="12"/>
      <c r="AS2066" s="12"/>
      <c r="AT2066" s="12"/>
      <c r="AU2066" s="12"/>
      <c r="AV2066" s="12"/>
      <c r="AW2066" s="12"/>
      <c r="AX2066" s="12"/>
      <c r="AY2066" s="12"/>
      <c r="AZ2066" s="12"/>
      <c r="BA2066" s="12"/>
    </row>
    <row r="2067" spans="12:53" x14ac:dyDescent="0.25">
      <c r="L2067" s="135"/>
      <c r="M2067" s="135"/>
      <c r="N2067" s="135"/>
      <c r="O2067" s="135"/>
      <c r="P2067" s="135"/>
      <c r="Q2067" s="135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P2067" s="12"/>
      <c r="AQ2067" s="12"/>
      <c r="AR2067" s="12"/>
      <c r="AS2067" s="12"/>
      <c r="AT2067" s="12"/>
      <c r="AU2067" s="12"/>
      <c r="AV2067" s="12"/>
      <c r="AW2067" s="12"/>
      <c r="AX2067" s="12"/>
      <c r="AY2067" s="12"/>
      <c r="AZ2067" s="12"/>
      <c r="BA2067" s="12"/>
    </row>
    <row r="2068" spans="12:53" x14ac:dyDescent="0.25">
      <c r="L2068" s="135"/>
      <c r="M2068" s="135"/>
      <c r="N2068" s="135"/>
      <c r="O2068" s="135"/>
      <c r="P2068" s="135"/>
      <c r="Q2068" s="135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P2068" s="12"/>
      <c r="AQ2068" s="12"/>
      <c r="AR2068" s="12"/>
      <c r="AS2068" s="12"/>
      <c r="AT2068" s="12"/>
      <c r="AU2068" s="12"/>
      <c r="AV2068" s="12"/>
      <c r="AW2068" s="12"/>
      <c r="AX2068" s="12"/>
      <c r="AY2068" s="12"/>
      <c r="AZ2068" s="12"/>
      <c r="BA2068" s="12"/>
    </row>
    <row r="2069" spans="12:53" x14ac:dyDescent="0.25">
      <c r="L2069" s="135"/>
      <c r="M2069" s="135"/>
      <c r="N2069" s="135"/>
      <c r="O2069" s="135"/>
      <c r="P2069" s="135"/>
      <c r="Q2069" s="135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P2069" s="12"/>
      <c r="AQ2069" s="12"/>
      <c r="AR2069" s="12"/>
      <c r="AS2069" s="12"/>
      <c r="AT2069" s="12"/>
      <c r="AU2069" s="12"/>
      <c r="AV2069" s="12"/>
      <c r="AW2069" s="12"/>
      <c r="AX2069" s="12"/>
      <c r="AY2069" s="12"/>
      <c r="AZ2069" s="12"/>
      <c r="BA2069" s="12"/>
    </row>
    <row r="2070" spans="12:53" x14ac:dyDescent="0.25">
      <c r="L2070" s="135"/>
      <c r="M2070" s="135"/>
      <c r="N2070" s="135"/>
      <c r="O2070" s="135"/>
      <c r="P2070" s="135"/>
      <c r="Q2070" s="135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P2070" s="12"/>
      <c r="AQ2070" s="12"/>
      <c r="AR2070" s="12"/>
      <c r="AS2070" s="12"/>
      <c r="AT2070" s="12"/>
      <c r="AU2070" s="12"/>
      <c r="AV2070" s="12"/>
      <c r="AW2070" s="12"/>
      <c r="AX2070" s="12"/>
      <c r="AY2070" s="12"/>
      <c r="AZ2070" s="12"/>
      <c r="BA2070" s="12"/>
    </row>
    <row r="2071" spans="12:53" x14ac:dyDescent="0.25">
      <c r="L2071" s="135"/>
      <c r="M2071" s="135"/>
      <c r="N2071" s="135"/>
      <c r="O2071" s="135"/>
      <c r="P2071" s="135"/>
      <c r="Q2071" s="135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P2071" s="12"/>
      <c r="AQ2071" s="12"/>
      <c r="AR2071" s="12"/>
      <c r="AS2071" s="12"/>
      <c r="AT2071" s="12"/>
      <c r="AU2071" s="12"/>
      <c r="AV2071" s="12"/>
      <c r="AW2071" s="12"/>
      <c r="AX2071" s="12"/>
      <c r="AY2071" s="12"/>
      <c r="AZ2071" s="12"/>
      <c r="BA2071" s="12"/>
    </row>
    <row r="2072" spans="12:53" x14ac:dyDescent="0.25">
      <c r="L2072" s="135"/>
      <c r="M2072" s="135"/>
      <c r="N2072" s="135"/>
      <c r="O2072" s="135"/>
      <c r="P2072" s="135"/>
      <c r="Q2072" s="135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P2072" s="12"/>
      <c r="AQ2072" s="12"/>
      <c r="AR2072" s="12"/>
      <c r="AS2072" s="12"/>
      <c r="AT2072" s="12"/>
      <c r="AU2072" s="12"/>
      <c r="AV2072" s="12"/>
      <c r="AW2072" s="12"/>
      <c r="AX2072" s="12"/>
      <c r="AY2072" s="12"/>
      <c r="AZ2072" s="12"/>
      <c r="BA2072" s="12"/>
    </row>
    <row r="2073" spans="12:53" x14ac:dyDescent="0.25">
      <c r="L2073" s="135"/>
      <c r="M2073" s="135"/>
      <c r="N2073" s="135"/>
      <c r="O2073" s="135"/>
      <c r="P2073" s="135"/>
      <c r="Q2073" s="135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P2073" s="12"/>
      <c r="AQ2073" s="12"/>
      <c r="AR2073" s="12"/>
      <c r="AS2073" s="12"/>
      <c r="AT2073" s="12"/>
      <c r="AU2073" s="12"/>
      <c r="AV2073" s="12"/>
      <c r="AW2073" s="12"/>
      <c r="AX2073" s="12"/>
      <c r="AY2073" s="12"/>
      <c r="AZ2073" s="12"/>
      <c r="BA2073" s="12"/>
    </row>
    <row r="2074" spans="12:53" x14ac:dyDescent="0.25">
      <c r="L2074" s="135"/>
      <c r="M2074" s="135"/>
      <c r="N2074" s="135"/>
      <c r="O2074" s="135"/>
      <c r="P2074" s="135"/>
      <c r="Q2074" s="135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P2074" s="12"/>
      <c r="AQ2074" s="12"/>
      <c r="AR2074" s="12"/>
      <c r="AS2074" s="12"/>
      <c r="AT2074" s="12"/>
      <c r="AU2074" s="12"/>
      <c r="AV2074" s="12"/>
      <c r="AW2074" s="12"/>
      <c r="AX2074" s="12"/>
      <c r="AY2074" s="12"/>
      <c r="AZ2074" s="12"/>
      <c r="BA2074" s="12"/>
    </row>
    <row r="2075" spans="12:53" x14ac:dyDescent="0.25">
      <c r="L2075" s="135"/>
      <c r="M2075" s="135"/>
      <c r="N2075" s="135"/>
      <c r="O2075" s="135"/>
      <c r="P2075" s="135"/>
      <c r="Q2075" s="135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P2075" s="12"/>
      <c r="AQ2075" s="12"/>
      <c r="AR2075" s="12"/>
      <c r="AS2075" s="12"/>
      <c r="AT2075" s="12"/>
      <c r="AU2075" s="12"/>
      <c r="AV2075" s="12"/>
      <c r="AW2075" s="12"/>
      <c r="AX2075" s="12"/>
      <c r="AY2075" s="12"/>
      <c r="AZ2075" s="12"/>
      <c r="BA2075" s="12"/>
    </row>
    <row r="2076" spans="12:53" x14ac:dyDescent="0.25">
      <c r="L2076" s="135"/>
      <c r="M2076" s="135"/>
      <c r="N2076" s="135"/>
      <c r="O2076" s="135"/>
      <c r="P2076" s="135"/>
      <c r="Q2076" s="135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P2076" s="12"/>
      <c r="AQ2076" s="12"/>
      <c r="AR2076" s="12"/>
      <c r="AS2076" s="12"/>
      <c r="AT2076" s="12"/>
      <c r="AU2076" s="12"/>
      <c r="AV2076" s="12"/>
      <c r="AW2076" s="12"/>
      <c r="AX2076" s="12"/>
      <c r="AY2076" s="12"/>
      <c r="AZ2076" s="12"/>
      <c r="BA2076" s="12"/>
    </row>
    <row r="2077" spans="12:53" x14ac:dyDescent="0.25">
      <c r="L2077" s="135"/>
      <c r="M2077" s="135"/>
      <c r="N2077" s="135"/>
      <c r="O2077" s="135"/>
      <c r="P2077" s="135"/>
      <c r="Q2077" s="135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P2077" s="12"/>
      <c r="AQ2077" s="12"/>
      <c r="AR2077" s="12"/>
      <c r="AS2077" s="12"/>
      <c r="AT2077" s="12"/>
      <c r="AU2077" s="12"/>
      <c r="AV2077" s="12"/>
      <c r="AW2077" s="12"/>
      <c r="AX2077" s="12"/>
      <c r="AY2077" s="12"/>
      <c r="AZ2077" s="12"/>
      <c r="BA2077" s="12"/>
    </row>
    <row r="2078" spans="12:53" x14ac:dyDescent="0.25">
      <c r="L2078" s="135"/>
      <c r="M2078" s="135"/>
      <c r="N2078" s="135"/>
      <c r="O2078" s="135"/>
      <c r="P2078" s="135"/>
      <c r="Q2078" s="135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P2078" s="12"/>
      <c r="AQ2078" s="12"/>
      <c r="AR2078" s="12"/>
      <c r="AS2078" s="12"/>
      <c r="AT2078" s="12"/>
      <c r="AU2078" s="12"/>
      <c r="AV2078" s="12"/>
      <c r="AW2078" s="12"/>
      <c r="AX2078" s="12"/>
      <c r="AY2078" s="12"/>
      <c r="AZ2078" s="12"/>
      <c r="BA2078" s="12"/>
    </row>
    <row r="2079" spans="12:53" x14ac:dyDescent="0.25">
      <c r="L2079" s="135"/>
      <c r="M2079" s="135"/>
      <c r="N2079" s="135"/>
      <c r="O2079" s="135"/>
      <c r="P2079" s="135"/>
      <c r="Q2079" s="135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P2079" s="12"/>
      <c r="AQ2079" s="12"/>
      <c r="AR2079" s="12"/>
      <c r="AS2079" s="12"/>
      <c r="AT2079" s="12"/>
      <c r="AU2079" s="12"/>
      <c r="AV2079" s="12"/>
      <c r="AW2079" s="12"/>
      <c r="AX2079" s="12"/>
      <c r="AY2079" s="12"/>
      <c r="AZ2079" s="12"/>
      <c r="BA2079" s="12"/>
    </row>
    <row r="2080" spans="12:53" x14ac:dyDescent="0.25">
      <c r="L2080" s="135"/>
      <c r="M2080" s="135"/>
      <c r="N2080" s="135"/>
      <c r="O2080" s="135"/>
      <c r="P2080" s="135"/>
      <c r="Q2080" s="135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P2080" s="12"/>
      <c r="AQ2080" s="12"/>
      <c r="AR2080" s="12"/>
      <c r="AS2080" s="12"/>
      <c r="AT2080" s="12"/>
      <c r="AU2080" s="12"/>
      <c r="AV2080" s="12"/>
      <c r="AW2080" s="12"/>
      <c r="AX2080" s="12"/>
      <c r="AY2080" s="12"/>
      <c r="AZ2080" s="12"/>
      <c r="BA2080" s="12"/>
    </row>
    <row r="2081" spans="12:53" x14ac:dyDescent="0.25">
      <c r="L2081" s="135"/>
      <c r="M2081" s="135"/>
      <c r="N2081" s="135"/>
      <c r="O2081" s="135"/>
      <c r="P2081" s="135"/>
      <c r="Q2081" s="135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 s="12"/>
      <c r="AJ2081" s="12"/>
      <c r="AK2081" s="12"/>
      <c r="AL2081" s="12"/>
      <c r="AM2081" s="12"/>
      <c r="AN2081" s="12"/>
      <c r="AO2081" s="12"/>
      <c r="AP2081" s="12"/>
      <c r="AQ2081" s="12"/>
      <c r="AR2081" s="12"/>
      <c r="AS2081" s="12"/>
      <c r="AT2081" s="12"/>
      <c r="AU2081" s="12"/>
      <c r="AV2081" s="12"/>
      <c r="AW2081" s="12"/>
      <c r="AX2081" s="12"/>
      <c r="AY2081" s="12"/>
      <c r="AZ2081" s="12"/>
      <c r="BA2081" s="12"/>
    </row>
    <row r="2082" spans="12:53" x14ac:dyDescent="0.25">
      <c r="L2082" s="135"/>
      <c r="M2082" s="135"/>
      <c r="N2082" s="135"/>
      <c r="O2082" s="135"/>
      <c r="P2082" s="135"/>
      <c r="Q2082" s="135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 s="12"/>
      <c r="AJ2082" s="12"/>
      <c r="AK2082" s="12"/>
      <c r="AL2082" s="12"/>
      <c r="AM2082" s="12"/>
      <c r="AN2082" s="12"/>
      <c r="AO2082" s="12"/>
      <c r="AP2082" s="12"/>
      <c r="AQ2082" s="12"/>
      <c r="AR2082" s="12"/>
      <c r="AS2082" s="12"/>
      <c r="AT2082" s="12"/>
      <c r="AU2082" s="12"/>
      <c r="AV2082" s="12"/>
      <c r="AW2082" s="12"/>
      <c r="AX2082" s="12"/>
      <c r="AY2082" s="12"/>
      <c r="AZ2082" s="12"/>
      <c r="BA2082" s="12"/>
    </row>
    <row r="2083" spans="12:53" x14ac:dyDescent="0.25">
      <c r="L2083" s="135"/>
      <c r="M2083" s="135"/>
      <c r="N2083" s="135"/>
      <c r="O2083" s="135"/>
      <c r="P2083" s="135"/>
      <c r="Q2083" s="135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 s="12"/>
      <c r="AJ2083" s="12"/>
      <c r="AK2083" s="12"/>
      <c r="AL2083" s="12"/>
      <c r="AM2083" s="12"/>
      <c r="AN2083" s="12"/>
      <c r="AO2083" s="12"/>
      <c r="AP2083" s="12"/>
      <c r="AQ2083" s="12"/>
      <c r="AR2083" s="12"/>
      <c r="AS2083" s="12"/>
      <c r="AT2083" s="12"/>
      <c r="AU2083" s="12"/>
      <c r="AV2083" s="12"/>
      <c r="AW2083" s="12"/>
      <c r="AX2083" s="12"/>
      <c r="AY2083" s="12"/>
      <c r="AZ2083" s="12"/>
      <c r="BA2083" s="12"/>
    </row>
    <row r="2084" spans="12:53" x14ac:dyDescent="0.25">
      <c r="L2084" s="135"/>
      <c r="M2084" s="135"/>
      <c r="N2084" s="135"/>
      <c r="O2084" s="135"/>
      <c r="P2084" s="135"/>
      <c r="Q2084" s="135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 s="12"/>
      <c r="AJ2084" s="12"/>
      <c r="AK2084" s="12"/>
      <c r="AL2084" s="12"/>
      <c r="AM2084" s="12"/>
      <c r="AN2084" s="12"/>
      <c r="AO2084" s="12"/>
      <c r="AP2084" s="12"/>
      <c r="AQ2084" s="12"/>
      <c r="AR2084" s="12"/>
      <c r="AS2084" s="12"/>
      <c r="AT2084" s="12"/>
      <c r="AU2084" s="12"/>
      <c r="AV2084" s="12"/>
      <c r="AW2084" s="12"/>
      <c r="AX2084" s="12"/>
      <c r="AY2084" s="12"/>
      <c r="AZ2084" s="12"/>
      <c r="BA2084" s="12"/>
    </row>
    <row r="2085" spans="12:53" x14ac:dyDescent="0.25">
      <c r="L2085" s="135"/>
      <c r="M2085" s="135"/>
      <c r="N2085" s="135"/>
      <c r="O2085" s="135"/>
      <c r="P2085" s="135"/>
      <c r="Q2085" s="135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 s="12"/>
      <c r="AJ2085" s="12"/>
      <c r="AK2085" s="12"/>
      <c r="AL2085" s="12"/>
      <c r="AM2085" s="12"/>
      <c r="AN2085" s="12"/>
      <c r="AO2085" s="12"/>
      <c r="AP2085" s="12"/>
      <c r="AQ2085" s="12"/>
      <c r="AR2085" s="12"/>
      <c r="AS2085" s="12"/>
      <c r="AT2085" s="12"/>
      <c r="AU2085" s="12"/>
      <c r="AV2085" s="12"/>
      <c r="AW2085" s="12"/>
      <c r="AX2085" s="12"/>
      <c r="AY2085" s="12"/>
      <c r="AZ2085" s="12"/>
      <c r="BA2085" s="12"/>
    </row>
    <row r="2086" spans="12:53" x14ac:dyDescent="0.25">
      <c r="L2086" s="135"/>
      <c r="M2086" s="135"/>
      <c r="N2086" s="135"/>
      <c r="O2086" s="135"/>
      <c r="P2086" s="135"/>
      <c r="Q2086" s="135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 s="12"/>
      <c r="AJ2086" s="12"/>
      <c r="AK2086" s="12"/>
      <c r="AL2086" s="12"/>
      <c r="AM2086" s="12"/>
      <c r="AN2086" s="12"/>
      <c r="AO2086" s="12"/>
      <c r="AP2086" s="12"/>
      <c r="AQ2086" s="12"/>
      <c r="AR2086" s="12"/>
      <c r="AS2086" s="12"/>
      <c r="AT2086" s="12"/>
      <c r="AU2086" s="12"/>
      <c r="AV2086" s="12"/>
      <c r="AW2086" s="12"/>
      <c r="AX2086" s="12"/>
      <c r="AY2086" s="12"/>
      <c r="AZ2086" s="12"/>
      <c r="BA2086" s="12"/>
    </row>
    <row r="2087" spans="12:53" x14ac:dyDescent="0.25">
      <c r="L2087" s="135"/>
      <c r="M2087" s="135"/>
      <c r="N2087" s="135"/>
      <c r="O2087" s="135"/>
      <c r="P2087" s="135"/>
      <c r="Q2087" s="135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 s="12"/>
      <c r="AJ2087" s="12"/>
      <c r="AK2087" s="12"/>
      <c r="AL2087" s="12"/>
      <c r="AM2087" s="12"/>
      <c r="AN2087" s="12"/>
      <c r="AO2087" s="12"/>
      <c r="AP2087" s="12"/>
      <c r="AQ2087" s="12"/>
      <c r="AR2087" s="12"/>
      <c r="AS2087" s="12"/>
      <c r="AT2087" s="12"/>
      <c r="AU2087" s="12"/>
      <c r="AV2087" s="12"/>
      <c r="AW2087" s="12"/>
      <c r="AX2087" s="12"/>
      <c r="AY2087" s="12"/>
      <c r="AZ2087" s="12"/>
      <c r="BA2087" s="12"/>
    </row>
    <row r="2088" spans="12:53" x14ac:dyDescent="0.25">
      <c r="L2088" s="135"/>
      <c r="M2088" s="135"/>
      <c r="N2088" s="135"/>
      <c r="O2088" s="135"/>
      <c r="P2088" s="135"/>
      <c r="Q2088" s="135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 s="12"/>
      <c r="AJ2088" s="12"/>
      <c r="AK2088" s="12"/>
      <c r="AL2088" s="12"/>
      <c r="AM2088" s="12"/>
      <c r="AN2088" s="12"/>
      <c r="AO2088" s="12"/>
      <c r="AP2088" s="12"/>
      <c r="AQ2088" s="12"/>
      <c r="AR2088" s="12"/>
      <c r="AS2088" s="12"/>
      <c r="AT2088" s="12"/>
      <c r="AU2088" s="12"/>
      <c r="AV2088" s="12"/>
      <c r="AW2088" s="12"/>
      <c r="AX2088" s="12"/>
      <c r="AY2088" s="12"/>
      <c r="AZ2088" s="12"/>
      <c r="BA2088" s="12"/>
    </row>
    <row r="2089" spans="12:53" x14ac:dyDescent="0.25">
      <c r="L2089" s="135"/>
      <c r="M2089" s="135"/>
      <c r="N2089" s="135"/>
      <c r="O2089" s="135"/>
      <c r="P2089" s="135"/>
      <c r="Q2089" s="135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 s="12"/>
      <c r="AJ2089" s="12"/>
      <c r="AK2089" s="12"/>
      <c r="AL2089" s="12"/>
      <c r="AM2089" s="12"/>
      <c r="AN2089" s="12"/>
      <c r="AO2089" s="12"/>
      <c r="AP2089" s="12"/>
      <c r="AQ2089" s="12"/>
      <c r="AR2089" s="12"/>
      <c r="AS2089" s="12"/>
      <c r="AT2089" s="12"/>
      <c r="AU2089" s="12"/>
      <c r="AV2089" s="12"/>
      <c r="AW2089" s="12"/>
      <c r="AX2089" s="12"/>
      <c r="AY2089" s="12"/>
      <c r="AZ2089" s="12"/>
      <c r="BA2089" s="12"/>
    </row>
    <row r="2090" spans="12:53" x14ac:dyDescent="0.25">
      <c r="L2090" s="135"/>
      <c r="M2090" s="135"/>
      <c r="N2090" s="135"/>
      <c r="O2090" s="135"/>
      <c r="P2090" s="135"/>
      <c r="Q2090" s="135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 s="12"/>
      <c r="AJ2090" s="12"/>
      <c r="AK2090" s="12"/>
      <c r="AL2090" s="12"/>
      <c r="AM2090" s="12"/>
      <c r="AN2090" s="12"/>
      <c r="AO2090" s="12"/>
      <c r="AP2090" s="12"/>
      <c r="AQ2090" s="12"/>
      <c r="AR2090" s="12"/>
      <c r="AS2090" s="12"/>
      <c r="AT2090" s="12"/>
      <c r="AU2090" s="12"/>
      <c r="AV2090" s="12"/>
      <c r="AW2090" s="12"/>
      <c r="AX2090" s="12"/>
      <c r="AY2090" s="12"/>
      <c r="AZ2090" s="12"/>
      <c r="BA2090" s="12"/>
    </row>
    <row r="2091" spans="12:53" x14ac:dyDescent="0.25">
      <c r="L2091" s="135"/>
      <c r="M2091" s="135"/>
      <c r="N2091" s="135"/>
      <c r="O2091" s="135"/>
      <c r="P2091" s="135"/>
      <c r="Q2091" s="135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 s="12"/>
      <c r="AJ2091" s="12"/>
      <c r="AK2091" s="12"/>
      <c r="AL2091" s="12"/>
      <c r="AM2091" s="12"/>
      <c r="AN2091" s="12"/>
      <c r="AO2091" s="12"/>
      <c r="AP2091" s="12"/>
      <c r="AQ2091" s="12"/>
      <c r="AR2091" s="12"/>
      <c r="AS2091" s="12"/>
      <c r="AT2091" s="12"/>
      <c r="AU2091" s="12"/>
      <c r="AV2091" s="12"/>
      <c r="AW2091" s="12"/>
      <c r="AX2091" s="12"/>
      <c r="AY2091" s="12"/>
      <c r="AZ2091" s="12"/>
      <c r="BA2091" s="12"/>
    </row>
    <row r="2092" spans="12:53" x14ac:dyDescent="0.25">
      <c r="L2092" s="135"/>
      <c r="M2092" s="135"/>
      <c r="N2092" s="135"/>
      <c r="O2092" s="135"/>
      <c r="P2092" s="135"/>
      <c r="Q2092" s="135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 s="12"/>
      <c r="AJ2092" s="12"/>
      <c r="AK2092" s="12"/>
      <c r="AL2092" s="12"/>
      <c r="AM2092" s="12"/>
      <c r="AN2092" s="12"/>
      <c r="AO2092" s="12"/>
      <c r="AP2092" s="12"/>
      <c r="AQ2092" s="12"/>
      <c r="AR2092" s="12"/>
      <c r="AS2092" s="12"/>
      <c r="AT2092" s="12"/>
      <c r="AU2092" s="12"/>
      <c r="AV2092" s="12"/>
      <c r="AW2092" s="12"/>
      <c r="AX2092" s="12"/>
      <c r="AY2092" s="12"/>
      <c r="AZ2092" s="12"/>
      <c r="BA2092" s="12"/>
    </row>
    <row r="2093" spans="12:53" x14ac:dyDescent="0.25">
      <c r="L2093" s="135"/>
      <c r="M2093" s="135"/>
      <c r="N2093" s="135"/>
      <c r="O2093" s="135"/>
      <c r="P2093" s="135"/>
      <c r="Q2093" s="135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 s="12"/>
      <c r="AJ2093" s="12"/>
      <c r="AK2093" s="12"/>
      <c r="AL2093" s="12"/>
      <c r="AM2093" s="12"/>
      <c r="AN2093" s="12"/>
      <c r="AO2093" s="12"/>
      <c r="AP2093" s="12"/>
      <c r="AQ2093" s="12"/>
      <c r="AR2093" s="12"/>
      <c r="AS2093" s="12"/>
      <c r="AT2093" s="12"/>
      <c r="AU2093" s="12"/>
      <c r="AV2093" s="12"/>
      <c r="AW2093" s="12"/>
      <c r="AX2093" s="12"/>
      <c r="AY2093" s="12"/>
      <c r="AZ2093" s="12"/>
      <c r="BA2093" s="12"/>
    </row>
    <row r="2094" spans="12:53" x14ac:dyDescent="0.25">
      <c r="L2094" s="135"/>
      <c r="M2094" s="135"/>
      <c r="N2094" s="135"/>
      <c r="O2094" s="135"/>
      <c r="P2094" s="135"/>
      <c r="Q2094" s="135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 s="12"/>
      <c r="AJ2094" s="12"/>
      <c r="AK2094" s="12"/>
      <c r="AL2094" s="12"/>
      <c r="AM2094" s="12"/>
      <c r="AN2094" s="12"/>
      <c r="AO2094" s="12"/>
      <c r="AP2094" s="12"/>
      <c r="AQ2094" s="12"/>
      <c r="AR2094" s="12"/>
      <c r="AS2094" s="12"/>
      <c r="AT2094" s="12"/>
      <c r="AU2094" s="12"/>
      <c r="AV2094" s="12"/>
      <c r="AW2094" s="12"/>
      <c r="AX2094" s="12"/>
      <c r="AY2094" s="12"/>
      <c r="AZ2094" s="12"/>
      <c r="BA2094" s="12"/>
    </row>
    <row r="2095" spans="12:53" x14ac:dyDescent="0.25">
      <c r="L2095" s="135"/>
      <c r="M2095" s="135"/>
      <c r="N2095" s="135"/>
      <c r="O2095" s="135"/>
      <c r="P2095" s="135"/>
      <c r="Q2095" s="135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 s="12"/>
      <c r="AJ2095" s="12"/>
      <c r="AK2095" s="12"/>
      <c r="AL2095" s="12"/>
      <c r="AM2095" s="12"/>
      <c r="AN2095" s="12"/>
      <c r="AO2095" s="12"/>
      <c r="AP2095" s="12"/>
      <c r="AQ2095" s="12"/>
      <c r="AR2095" s="12"/>
      <c r="AS2095" s="12"/>
      <c r="AT2095" s="12"/>
      <c r="AU2095" s="12"/>
      <c r="AV2095" s="12"/>
      <c r="AW2095" s="12"/>
      <c r="AX2095" s="12"/>
      <c r="AY2095" s="12"/>
      <c r="AZ2095" s="12"/>
      <c r="BA2095" s="12"/>
    </row>
    <row r="2096" spans="12:53" x14ac:dyDescent="0.25">
      <c r="L2096" s="135"/>
      <c r="M2096" s="135"/>
      <c r="N2096" s="135"/>
      <c r="O2096" s="135"/>
      <c r="P2096" s="135"/>
      <c r="Q2096" s="135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 s="12"/>
      <c r="AJ2096" s="12"/>
      <c r="AK2096" s="12"/>
      <c r="AL2096" s="12"/>
      <c r="AM2096" s="12"/>
      <c r="AN2096" s="12"/>
      <c r="AO2096" s="12"/>
      <c r="AP2096" s="12"/>
      <c r="AQ2096" s="12"/>
      <c r="AR2096" s="12"/>
      <c r="AS2096" s="12"/>
      <c r="AT2096" s="12"/>
      <c r="AU2096" s="12"/>
      <c r="AV2096" s="12"/>
      <c r="AW2096" s="12"/>
      <c r="AX2096" s="12"/>
      <c r="AY2096" s="12"/>
      <c r="AZ2096" s="12"/>
      <c r="BA2096" s="12"/>
    </row>
    <row r="2097" spans="12:53" x14ac:dyDescent="0.25">
      <c r="L2097" s="135"/>
      <c r="M2097" s="135"/>
      <c r="N2097" s="135"/>
      <c r="O2097" s="135"/>
      <c r="P2097" s="135"/>
      <c r="Q2097" s="135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 s="12"/>
      <c r="AJ2097" s="12"/>
      <c r="AK2097" s="12"/>
      <c r="AL2097" s="12"/>
      <c r="AM2097" s="12"/>
      <c r="AN2097" s="12"/>
      <c r="AO2097" s="12"/>
      <c r="AP2097" s="12"/>
      <c r="AQ2097" s="12"/>
      <c r="AR2097" s="12"/>
      <c r="AS2097" s="12"/>
      <c r="AT2097" s="12"/>
      <c r="AU2097" s="12"/>
      <c r="AV2097" s="12"/>
      <c r="AW2097" s="12"/>
      <c r="AX2097" s="12"/>
      <c r="AY2097" s="12"/>
      <c r="AZ2097" s="12"/>
      <c r="BA2097" s="12"/>
    </row>
    <row r="2098" spans="12:53" x14ac:dyDescent="0.25">
      <c r="L2098" s="135"/>
      <c r="M2098" s="135"/>
      <c r="N2098" s="135"/>
      <c r="O2098" s="135"/>
      <c r="P2098" s="135"/>
      <c r="Q2098" s="135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 s="12"/>
      <c r="AJ2098" s="12"/>
      <c r="AK2098" s="12"/>
      <c r="AL2098" s="12"/>
      <c r="AM2098" s="12"/>
      <c r="AN2098" s="12"/>
      <c r="AO2098" s="12"/>
      <c r="AP2098" s="12"/>
      <c r="AQ2098" s="12"/>
      <c r="AR2098" s="12"/>
      <c r="AS2098" s="12"/>
      <c r="AT2098" s="12"/>
      <c r="AU2098" s="12"/>
      <c r="AV2098" s="12"/>
      <c r="AW2098" s="12"/>
      <c r="AX2098" s="12"/>
      <c r="AY2098" s="12"/>
      <c r="AZ2098" s="12"/>
      <c r="BA2098" s="12"/>
    </row>
    <row r="2099" spans="12:53" x14ac:dyDescent="0.25">
      <c r="L2099" s="135"/>
      <c r="M2099" s="135"/>
      <c r="N2099" s="135"/>
      <c r="O2099" s="135"/>
      <c r="P2099" s="135"/>
      <c r="Q2099" s="135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 s="12"/>
      <c r="AJ2099" s="12"/>
      <c r="AK2099" s="12"/>
      <c r="AL2099" s="12"/>
      <c r="AM2099" s="12"/>
      <c r="AN2099" s="12"/>
      <c r="AO2099" s="12"/>
      <c r="AP2099" s="12"/>
      <c r="AQ2099" s="12"/>
      <c r="AR2099" s="12"/>
      <c r="AS2099" s="12"/>
      <c r="AT2099" s="12"/>
      <c r="AU2099" s="12"/>
      <c r="AV2099" s="12"/>
      <c r="AW2099" s="12"/>
      <c r="AX2099" s="12"/>
      <c r="AY2099" s="12"/>
      <c r="AZ2099" s="12"/>
      <c r="BA2099" s="12"/>
    </row>
    <row r="2100" spans="12:53" x14ac:dyDescent="0.25">
      <c r="L2100" s="135"/>
      <c r="M2100" s="135"/>
      <c r="N2100" s="135"/>
      <c r="O2100" s="135"/>
      <c r="P2100" s="135"/>
      <c r="Q2100" s="135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 s="12"/>
      <c r="AJ2100" s="12"/>
      <c r="AK2100" s="12"/>
      <c r="AL2100" s="12"/>
      <c r="AM2100" s="12"/>
      <c r="AN2100" s="12"/>
      <c r="AO2100" s="12"/>
      <c r="AP2100" s="12"/>
      <c r="AQ2100" s="12"/>
      <c r="AR2100" s="12"/>
      <c r="AS2100" s="12"/>
      <c r="AT2100" s="12"/>
      <c r="AU2100" s="12"/>
      <c r="AV2100" s="12"/>
      <c r="AW2100" s="12"/>
      <c r="AX2100" s="12"/>
      <c r="AY2100" s="12"/>
      <c r="AZ2100" s="12"/>
      <c r="BA2100" s="12"/>
    </row>
    <row r="2101" spans="12:53" x14ac:dyDescent="0.25">
      <c r="L2101" s="135"/>
      <c r="M2101" s="135"/>
      <c r="N2101" s="135"/>
      <c r="O2101" s="135"/>
      <c r="P2101" s="135"/>
      <c r="Q2101" s="135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 s="12"/>
      <c r="AJ2101" s="12"/>
      <c r="AK2101" s="12"/>
      <c r="AL2101" s="12"/>
      <c r="AM2101" s="12"/>
      <c r="AN2101" s="12"/>
      <c r="AO2101" s="12"/>
      <c r="AP2101" s="12"/>
      <c r="AQ2101" s="12"/>
      <c r="AR2101" s="12"/>
      <c r="AS2101" s="12"/>
      <c r="AT2101" s="12"/>
      <c r="AU2101" s="12"/>
      <c r="AV2101" s="12"/>
      <c r="AW2101" s="12"/>
      <c r="AX2101" s="12"/>
      <c r="AY2101" s="12"/>
      <c r="AZ2101" s="12"/>
      <c r="BA2101" s="12"/>
    </row>
    <row r="2102" spans="12:53" x14ac:dyDescent="0.25">
      <c r="L2102" s="135"/>
      <c r="M2102" s="135"/>
      <c r="N2102" s="135"/>
      <c r="O2102" s="135"/>
      <c r="P2102" s="135"/>
      <c r="Q2102" s="135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 s="12"/>
      <c r="AJ2102" s="12"/>
      <c r="AK2102" s="12"/>
      <c r="AL2102" s="12"/>
      <c r="AM2102" s="12"/>
      <c r="AN2102" s="12"/>
      <c r="AO2102" s="12"/>
      <c r="AP2102" s="12"/>
      <c r="AQ2102" s="12"/>
      <c r="AR2102" s="12"/>
      <c r="AS2102" s="12"/>
      <c r="AT2102" s="12"/>
      <c r="AU2102" s="12"/>
      <c r="AV2102" s="12"/>
      <c r="AW2102" s="12"/>
      <c r="AX2102" s="12"/>
      <c r="AY2102" s="12"/>
      <c r="AZ2102" s="12"/>
      <c r="BA2102" s="12"/>
    </row>
    <row r="2103" spans="12:53" x14ac:dyDescent="0.25">
      <c r="L2103" s="135"/>
      <c r="M2103" s="135"/>
      <c r="N2103" s="135"/>
      <c r="O2103" s="135"/>
      <c r="P2103" s="135"/>
      <c r="Q2103" s="135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 s="12"/>
      <c r="AJ2103" s="12"/>
      <c r="AK2103" s="12"/>
      <c r="AL2103" s="12"/>
      <c r="AM2103" s="12"/>
      <c r="AN2103" s="12"/>
      <c r="AO2103" s="12"/>
      <c r="AP2103" s="12"/>
      <c r="AQ2103" s="12"/>
      <c r="AR2103" s="12"/>
      <c r="AS2103" s="12"/>
      <c r="AT2103" s="12"/>
      <c r="AU2103" s="12"/>
      <c r="AV2103" s="12"/>
      <c r="AW2103" s="12"/>
      <c r="AX2103" s="12"/>
      <c r="AY2103" s="12"/>
      <c r="AZ2103" s="12"/>
      <c r="BA2103" s="12"/>
    </row>
    <row r="2104" spans="12:53" x14ac:dyDescent="0.25">
      <c r="L2104" s="135"/>
      <c r="M2104" s="135"/>
      <c r="N2104" s="135"/>
      <c r="O2104" s="135"/>
      <c r="P2104" s="135"/>
      <c r="Q2104" s="135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 s="12"/>
      <c r="AJ2104" s="12"/>
      <c r="AK2104" s="12"/>
      <c r="AL2104" s="12"/>
      <c r="AM2104" s="12"/>
      <c r="AN2104" s="12"/>
      <c r="AO2104" s="12"/>
      <c r="AP2104" s="12"/>
      <c r="AQ2104" s="12"/>
      <c r="AR2104" s="12"/>
      <c r="AS2104" s="12"/>
      <c r="AT2104" s="12"/>
      <c r="AU2104" s="12"/>
      <c r="AV2104" s="12"/>
      <c r="AW2104" s="12"/>
      <c r="AX2104" s="12"/>
      <c r="AY2104" s="12"/>
      <c r="AZ2104" s="12"/>
      <c r="BA2104" s="12"/>
    </row>
    <row r="2105" spans="12:53" x14ac:dyDescent="0.25">
      <c r="L2105" s="135"/>
      <c r="M2105" s="135"/>
      <c r="N2105" s="135"/>
      <c r="O2105" s="135"/>
      <c r="P2105" s="135"/>
      <c r="Q2105" s="135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 s="12"/>
      <c r="AJ2105" s="12"/>
      <c r="AK2105" s="12"/>
      <c r="AL2105" s="12"/>
      <c r="AM2105" s="12"/>
      <c r="AN2105" s="12"/>
      <c r="AO2105" s="12"/>
      <c r="AP2105" s="12"/>
      <c r="AQ2105" s="12"/>
      <c r="AR2105" s="12"/>
      <c r="AS2105" s="12"/>
      <c r="AT2105" s="12"/>
      <c r="AU2105" s="12"/>
      <c r="AV2105" s="12"/>
      <c r="AW2105" s="12"/>
      <c r="AX2105" s="12"/>
      <c r="AY2105" s="12"/>
      <c r="AZ2105" s="12"/>
      <c r="BA2105" s="12"/>
    </row>
    <row r="2106" spans="12:53" x14ac:dyDescent="0.25">
      <c r="L2106" s="135"/>
      <c r="M2106" s="135"/>
      <c r="N2106" s="135"/>
      <c r="O2106" s="135"/>
      <c r="P2106" s="135"/>
      <c r="Q2106" s="135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 s="12"/>
      <c r="AJ2106" s="12"/>
      <c r="AK2106" s="12"/>
      <c r="AL2106" s="12"/>
      <c r="AM2106" s="12"/>
      <c r="AN2106" s="12"/>
      <c r="AO2106" s="12"/>
      <c r="AP2106" s="12"/>
      <c r="AQ2106" s="12"/>
      <c r="AR2106" s="12"/>
      <c r="AS2106" s="12"/>
      <c r="AT2106" s="12"/>
      <c r="AU2106" s="12"/>
      <c r="AV2106" s="12"/>
      <c r="AW2106" s="12"/>
      <c r="AX2106" s="12"/>
      <c r="AY2106" s="12"/>
      <c r="AZ2106" s="12"/>
      <c r="BA2106" s="12"/>
    </row>
    <row r="2107" spans="12:53" x14ac:dyDescent="0.25">
      <c r="L2107" s="135"/>
      <c r="M2107" s="135"/>
      <c r="N2107" s="135"/>
      <c r="O2107" s="135"/>
      <c r="P2107" s="135"/>
      <c r="Q2107" s="135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 s="12"/>
      <c r="AJ2107" s="12"/>
      <c r="AK2107" s="12"/>
      <c r="AL2107" s="12"/>
      <c r="AM2107" s="12"/>
      <c r="AN2107" s="12"/>
      <c r="AO2107" s="12"/>
      <c r="AP2107" s="12"/>
      <c r="AQ2107" s="12"/>
      <c r="AR2107" s="12"/>
      <c r="AS2107" s="12"/>
      <c r="AT2107" s="12"/>
      <c r="AU2107" s="12"/>
      <c r="AV2107" s="12"/>
      <c r="AW2107" s="12"/>
      <c r="AX2107" s="12"/>
      <c r="AY2107" s="12"/>
      <c r="AZ2107" s="12"/>
      <c r="BA2107" s="12"/>
    </row>
    <row r="2108" spans="12:53" x14ac:dyDescent="0.25">
      <c r="L2108" s="135"/>
      <c r="M2108" s="135"/>
      <c r="N2108" s="135"/>
      <c r="O2108" s="135"/>
      <c r="P2108" s="135"/>
      <c r="Q2108" s="135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 s="12"/>
      <c r="AJ2108" s="12"/>
      <c r="AK2108" s="12"/>
      <c r="AL2108" s="12"/>
      <c r="AM2108" s="12"/>
      <c r="AN2108" s="12"/>
      <c r="AO2108" s="12"/>
      <c r="AP2108" s="12"/>
      <c r="AQ2108" s="12"/>
      <c r="AR2108" s="12"/>
      <c r="AS2108" s="12"/>
      <c r="AT2108" s="12"/>
      <c r="AU2108" s="12"/>
      <c r="AV2108" s="12"/>
      <c r="AW2108" s="12"/>
      <c r="AX2108" s="12"/>
      <c r="AY2108" s="12"/>
      <c r="AZ2108" s="12"/>
      <c r="BA2108" s="12"/>
    </row>
    <row r="2109" spans="12:53" x14ac:dyDescent="0.25">
      <c r="L2109" s="135"/>
      <c r="M2109" s="135"/>
      <c r="N2109" s="135"/>
      <c r="O2109" s="135"/>
      <c r="P2109" s="135"/>
      <c r="Q2109" s="135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 s="12"/>
      <c r="AJ2109" s="12"/>
      <c r="AK2109" s="12"/>
      <c r="AL2109" s="12"/>
      <c r="AM2109" s="12"/>
      <c r="AN2109" s="12"/>
      <c r="AO2109" s="12"/>
      <c r="AP2109" s="12"/>
      <c r="AQ2109" s="12"/>
      <c r="AR2109" s="12"/>
      <c r="AS2109" s="12"/>
      <c r="AT2109" s="12"/>
      <c r="AU2109" s="12"/>
      <c r="AV2109" s="12"/>
      <c r="AW2109" s="12"/>
      <c r="AX2109" s="12"/>
      <c r="AY2109" s="12"/>
      <c r="AZ2109" s="12"/>
      <c r="BA2109" s="12"/>
    </row>
    <row r="2110" spans="12:53" x14ac:dyDescent="0.25">
      <c r="L2110" s="135"/>
      <c r="M2110" s="135"/>
      <c r="N2110" s="135"/>
      <c r="O2110" s="135"/>
      <c r="P2110" s="135"/>
      <c r="Q2110" s="135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 s="12"/>
      <c r="AJ2110" s="12"/>
      <c r="AK2110" s="12"/>
      <c r="AL2110" s="12"/>
      <c r="AM2110" s="12"/>
      <c r="AN2110" s="12"/>
      <c r="AO2110" s="12"/>
      <c r="AP2110" s="12"/>
      <c r="AQ2110" s="12"/>
      <c r="AR2110" s="12"/>
      <c r="AS2110" s="12"/>
      <c r="AT2110" s="12"/>
      <c r="AU2110" s="12"/>
      <c r="AV2110" s="12"/>
      <c r="AW2110" s="12"/>
      <c r="AX2110" s="12"/>
      <c r="AY2110" s="12"/>
      <c r="AZ2110" s="12"/>
      <c r="BA2110" s="12"/>
    </row>
    <row r="2111" spans="12:53" x14ac:dyDescent="0.25">
      <c r="L2111" s="135"/>
      <c r="M2111" s="135"/>
      <c r="N2111" s="135"/>
      <c r="O2111" s="135"/>
      <c r="P2111" s="135"/>
      <c r="Q2111" s="135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 s="12"/>
      <c r="AJ2111" s="12"/>
      <c r="AK2111" s="12"/>
      <c r="AL2111" s="12"/>
      <c r="AM2111" s="12"/>
      <c r="AN2111" s="12"/>
      <c r="AO2111" s="12"/>
      <c r="AP2111" s="12"/>
      <c r="AQ2111" s="12"/>
      <c r="AR2111" s="12"/>
      <c r="AS2111" s="12"/>
      <c r="AT2111" s="12"/>
      <c r="AU2111" s="12"/>
      <c r="AV2111" s="12"/>
      <c r="AW2111" s="12"/>
      <c r="AX2111" s="12"/>
      <c r="AY2111" s="12"/>
      <c r="AZ2111" s="12"/>
      <c r="BA2111" s="12"/>
    </row>
    <row r="2112" spans="12:53" x14ac:dyDescent="0.25">
      <c r="L2112" s="135"/>
      <c r="M2112" s="135"/>
      <c r="N2112" s="135"/>
      <c r="O2112" s="135"/>
      <c r="P2112" s="135"/>
      <c r="Q2112" s="135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 s="12"/>
      <c r="AJ2112" s="12"/>
      <c r="AK2112" s="12"/>
      <c r="AL2112" s="12"/>
      <c r="AM2112" s="12"/>
      <c r="AN2112" s="12"/>
      <c r="AO2112" s="12"/>
      <c r="AP2112" s="12"/>
      <c r="AQ2112" s="12"/>
      <c r="AR2112" s="12"/>
      <c r="AS2112" s="12"/>
      <c r="AT2112" s="12"/>
      <c r="AU2112" s="12"/>
      <c r="AV2112" s="12"/>
      <c r="AW2112" s="12"/>
      <c r="AX2112" s="12"/>
      <c r="AY2112" s="12"/>
      <c r="AZ2112" s="12"/>
      <c r="BA2112" s="12"/>
    </row>
    <row r="2113" spans="12:53" x14ac:dyDescent="0.25">
      <c r="L2113" s="135"/>
      <c r="M2113" s="135"/>
      <c r="N2113" s="135"/>
      <c r="O2113" s="135"/>
      <c r="P2113" s="135"/>
      <c r="Q2113" s="135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 s="12"/>
      <c r="AJ2113" s="12"/>
      <c r="AK2113" s="12"/>
      <c r="AL2113" s="12"/>
      <c r="AM2113" s="12"/>
      <c r="AN2113" s="12"/>
      <c r="AO2113" s="12"/>
      <c r="AP2113" s="12"/>
      <c r="AQ2113" s="12"/>
      <c r="AR2113" s="12"/>
      <c r="AS2113" s="12"/>
      <c r="AT2113" s="12"/>
      <c r="AU2113" s="12"/>
      <c r="AV2113" s="12"/>
      <c r="AW2113" s="12"/>
      <c r="AX2113" s="12"/>
      <c r="AY2113" s="12"/>
      <c r="AZ2113" s="12"/>
      <c r="BA2113" s="12"/>
    </row>
    <row r="2114" spans="12:53" x14ac:dyDescent="0.25">
      <c r="L2114" s="135"/>
      <c r="M2114" s="135"/>
      <c r="N2114" s="135"/>
      <c r="O2114" s="135"/>
      <c r="P2114" s="135"/>
      <c r="Q2114" s="135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 s="12"/>
      <c r="AJ2114" s="12"/>
      <c r="AK2114" s="12"/>
      <c r="AL2114" s="12"/>
      <c r="AM2114" s="12"/>
      <c r="AN2114" s="12"/>
      <c r="AO2114" s="12"/>
      <c r="AP2114" s="12"/>
      <c r="AQ2114" s="12"/>
      <c r="AR2114" s="12"/>
      <c r="AS2114" s="12"/>
      <c r="AT2114" s="12"/>
      <c r="AU2114" s="12"/>
      <c r="AV2114" s="12"/>
      <c r="AW2114" s="12"/>
      <c r="AX2114" s="12"/>
      <c r="AY2114" s="12"/>
      <c r="AZ2114" s="12"/>
      <c r="BA2114" s="12"/>
    </row>
    <row r="2115" spans="12:53" x14ac:dyDescent="0.25">
      <c r="L2115" s="135"/>
      <c r="M2115" s="135"/>
      <c r="N2115" s="135"/>
      <c r="O2115" s="135"/>
      <c r="P2115" s="135"/>
      <c r="Q2115" s="135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 s="12"/>
      <c r="AJ2115" s="12"/>
      <c r="AK2115" s="12"/>
      <c r="AL2115" s="12"/>
      <c r="AM2115" s="12"/>
      <c r="AN2115" s="12"/>
      <c r="AO2115" s="12"/>
      <c r="AP2115" s="12"/>
      <c r="AQ2115" s="12"/>
      <c r="AR2115" s="12"/>
      <c r="AS2115" s="12"/>
      <c r="AT2115" s="12"/>
      <c r="AU2115" s="12"/>
      <c r="AV2115" s="12"/>
      <c r="AW2115" s="12"/>
      <c r="AX2115" s="12"/>
      <c r="AY2115" s="12"/>
      <c r="AZ2115" s="12"/>
      <c r="BA2115" s="12"/>
    </row>
    <row r="2116" spans="12:53" x14ac:dyDescent="0.25">
      <c r="L2116" s="135"/>
      <c r="M2116" s="135"/>
      <c r="N2116" s="135"/>
      <c r="O2116" s="135"/>
      <c r="P2116" s="135"/>
      <c r="Q2116" s="135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 s="12"/>
      <c r="AJ2116" s="12"/>
      <c r="AK2116" s="12"/>
      <c r="AL2116" s="12"/>
      <c r="AM2116" s="12"/>
      <c r="AN2116" s="12"/>
      <c r="AO2116" s="12"/>
      <c r="AP2116" s="12"/>
      <c r="AQ2116" s="12"/>
      <c r="AR2116" s="12"/>
      <c r="AS2116" s="12"/>
      <c r="AT2116" s="12"/>
      <c r="AU2116" s="12"/>
      <c r="AV2116" s="12"/>
      <c r="AW2116" s="12"/>
      <c r="AX2116" s="12"/>
      <c r="AY2116" s="12"/>
      <c r="AZ2116" s="12"/>
      <c r="BA2116" s="12"/>
    </row>
    <row r="2117" spans="12:53" x14ac:dyDescent="0.25">
      <c r="L2117" s="135"/>
      <c r="M2117" s="135"/>
      <c r="N2117" s="135"/>
      <c r="O2117" s="135"/>
      <c r="P2117" s="135"/>
      <c r="Q2117" s="135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 s="12"/>
      <c r="AJ2117" s="12"/>
      <c r="AK2117" s="12"/>
      <c r="AL2117" s="12"/>
      <c r="AM2117" s="12"/>
      <c r="AN2117" s="12"/>
      <c r="AO2117" s="12"/>
      <c r="AP2117" s="12"/>
      <c r="AQ2117" s="12"/>
      <c r="AR2117" s="12"/>
      <c r="AS2117" s="12"/>
      <c r="AT2117" s="12"/>
      <c r="AU2117" s="12"/>
      <c r="AV2117" s="12"/>
      <c r="AW2117" s="12"/>
      <c r="AX2117" s="12"/>
      <c r="AY2117" s="12"/>
      <c r="AZ2117" s="12"/>
      <c r="BA2117" s="12"/>
    </row>
    <row r="2118" spans="12:53" x14ac:dyDescent="0.25">
      <c r="L2118" s="135"/>
      <c r="M2118" s="135"/>
      <c r="N2118" s="135"/>
      <c r="O2118" s="135"/>
      <c r="P2118" s="135"/>
      <c r="Q2118" s="135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 s="12"/>
      <c r="AJ2118" s="12"/>
      <c r="AK2118" s="12"/>
      <c r="AL2118" s="12"/>
      <c r="AM2118" s="12"/>
      <c r="AN2118" s="12"/>
      <c r="AO2118" s="12"/>
      <c r="AP2118" s="12"/>
      <c r="AQ2118" s="12"/>
      <c r="AR2118" s="12"/>
      <c r="AS2118" s="12"/>
      <c r="AT2118" s="12"/>
      <c r="AU2118" s="12"/>
      <c r="AV2118" s="12"/>
      <c r="AW2118" s="12"/>
      <c r="AX2118" s="12"/>
      <c r="AY2118" s="12"/>
      <c r="AZ2118" s="12"/>
      <c r="BA2118" s="12"/>
    </row>
    <row r="2119" spans="12:53" x14ac:dyDescent="0.25">
      <c r="L2119" s="135"/>
      <c r="M2119" s="135"/>
      <c r="N2119" s="135"/>
      <c r="O2119" s="135"/>
      <c r="P2119" s="135"/>
      <c r="Q2119" s="135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 s="12"/>
      <c r="AJ2119" s="12"/>
      <c r="AK2119" s="12"/>
      <c r="AL2119" s="12"/>
      <c r="AM2119" s="12"/>
      <c r="AN2119" s="12"/>
      <c r="AO2119" s="12"/>
      <c r="AP2119" s="12"/>
      <c r="AQ2119" s="12"/>
      <c r="AR2119" s="12"/>
      <c r="AS2119" s="12"/>
      <c r="AT2119" s="12"/>
      <c r="AU2119" s="12"/>
      <c r="AV2119" s="12"/>
      <c r="AW2119" s="12"/>
      <c r="AX2119" s="12"/>
      <c r="AY2119" s="12"/>
      <c r="AZ2119" s="12"/>
      <c r="BA2119" s="12"/>
    </row>
    <row r="2120" spans="12:53" x14ac:dyDescent="0.25">
      <c r="L2120" s="135"/>
      <c r="M2120" s="135"/>
      <c r="N2120" s="135"/>
      <c r="O2120" s="135"/>
      <c r="P2120" s="135"/>
      <c r="Q2120" s="135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 s="12"/>
      <c r="AJ2120" s="12"/>
      <c r="AK2120" s="12"/>
      <c r="AL2120" s="12"/>
      <c r="AM2120" s="12"/>
      <c r="AN2120" s="12"/>
      <c r="AO2120" s="12"/>
      <c r="AP2120" s="12"/>
      <c r="AQ2120" s="12"/>
      <c r="AR2120" s="12"/>
      <c r="AS2120" s="12"/>
      <c r="AT2120" s="12"/>
      <c r="AU2120" s="12"/>
      <c r="AV2120" s="12"/>
      <c r="AW2120" s="12"/>
      <c r="AX2120" s="12"/>
      <c r="AY2120" s="12"/>
      <c r="AZ2120" s="12"/>
      <c r="BA2120" s="12"/>
    </row>
    <row r="2121" spans="12:53" x14ac:dyDescent="0.25">
      <c r="L2121" s="135"/>
      <c r="M2121" s="135"/>
      <c r="N2121" s="135"/>
      <c r="O2121" s="135"/>
      <c r="P2121" s="135"/>
      <c r="Q2121" s="135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 s="12"/>
      <c r="AJ2121" s="12"/>
      <c r="AK2121" s="12"/>
      <c r="AL2121" s="12"/>
      <c r="AM2121" s="12"/>
      <c r="AN2121" s="12"/>
      <c r="AO2121" s="12"/>
      <c r="AP2121" s="12"/>
      <c r="AQ2121" s="12"/>
      <c r="AR2121" s="12"/>
      <c r="AS2121" s="12"/>
      <c r="AT2121" s="12"/>
      <c r="AU2121" s="12"/>
      <c r="AV2121" s="12"/>
      <c r="AW2121" s="12"/>
      <c r="AX2121" s="12"/>
      <c r="AY2121" s="12"/>
      <c r="AZ2121" s="12"/>
      <c r="BA2121" s="12"/>
    </row>
    <row r="2122" spans="12:53" x14ac:dyDescent="0.25">
      <c r="L2122" s="135"/>
      <c r="M2122" s="135"/>
      <c r="N2122" s="135"/>
      <c r="O2122" s="135"/>
      <c r="P2122" s="135"/>
      <c r="Q2122" s="135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 s="12"/>
      <c r="AJ2122" s="12"/>
      <c r="AK2122" s="12"/>
      <c r="AL2122" s="12"/>
      <c r="AM2122" s="12"/>
      <c r="AN2122" s="12"/>
      <c r="AO2122" s="12"/>
      <c r="AP2122" s="12"/>
      <c r="AQ2122" s="12"/>
      <c r="AR2122" s="12"/>
      <c r="AS2122" s="12"/>
      <c r="AT2122" s="12"/>
      <c r="AU2122" s="12"/>
      <c r="AV2122" s="12"/>
      <c r="AW2122" s="12"/>
      <c r="AX2122" s="12"/>
      <c r="AY2122" s="12"/>
      <c r="AZ2122" s="12"/>
      <c r="BA2122" s="12"/>
    </row>
    <row r="2123" spans="12:53" x14ac:dyDescent="0.25">
      <c r="L2123" s="135"/>
      <c r="M2123" s="135"/>
      <c r="N2123" s="135"/>
      <c r="O2123" s="135"/>
      <c r="P2123" s="135"/>
      <c r="Q2123" s="135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 s="12"/>
      <c r="AJ2123" s="12"/>
      <c r="AK2123" s="12"/>
      <c r="AL2123" s="12"/>
      <c r="AM2123" s="12"/>
      <c r="AN2123" s="12"/>
      <c r="AO2123" s="12"/>
      <c r="AP2123" s="12"/>
      <c r="AQ2123" s="12"/>
      <c r="AR2123" s="12"/>
      <c r="AS2123" s="12"/>
      <c r="AT2123" s="12"/>
      <c r="AU2123" s="12"/>
      <c r="AV2123" s="12"/>
      <c r="AW2123" s="12"/>
      <c r="AX2123" s="12"/>
      <c r="AY2123" s="12"/>
      <c r="AZ2123" s="12"/>
      <c r="BA2123" s="12"/>
    </row>
    <row r="2124" spans="12:53" x14ac:dyDescent="0.25">
      <c r="L2124" s="135"/>
      <c r="M2124" s="135"/>
      <c r="N2124" s="135"/>
      <c r="O2124" s="135"/>
      <c r="P2124" s="135"/>
      <c r="Q2124" s="135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 s="12"/>
      <c r="AJ2124" s="12"/>
      <c r="AK2124" s="12"/>
      <c r="AL2124" s="12"/>
      <c r="AM2124" s="12"/>
      <c r="AN2124" s="12"/>
      <c r="AO2124" s="12"/>
      <c r="AP2124" s="12"/>
      <c r="AQ2124" s="12"/>
      <c r="AR2124" s="12"/>
      <c r="AS2124" s="12"/>
      <c r="AT2124" s="12"/>
      <c r="AU2124" s="12"/>
      <c r="AV2124" s="12"/>
      <c r="AW2124" s="12"/>
      <c r="AX2124" s="12"/>
      <c r="AY2124" s="12"/>
      <c r="AZ2124" s="12"/>
      <c r="BA2124" s="12"/>
    </row>
    <row r="2125" spans="12:53" x14ac:dyDescent="0.25">
      <c r="L2125" s="135"/>
      <c r="M2125" s="135"/>
      <c r="N2125" s="135"/>
      <c r="O2125" s="135"/>
      <c r="P2125" s="135"/>
      <c r="Q2125" s="135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 s="12"/>
      <c r="AJ2125" s="12"/>
      <c r="AK2125" s="12"/>
      <c r="AL2125" s="12"/>
      <c r="AM2125" s="12"/>
      <c r="AN2125" s="12"/>
      <c r="AO2125" s="12"/>
      <c r="AP2125" s="12"/>
      <c r="AQ2125" s="12"/>
      <c r="AR2125" s="12"/>
      <c r="AS2125" s="12"/>
      <c r="AT2125" s="12"/>
      <c r="AU2125" s="12"/>
      <c r="AV2125" s="12"/>
      <c r="AW2125" s="12"/>
      <c r="AX2125" s="12"/>
      <c r="AY2125" s="12"/>
      <c r="AZ2125" s="12"/>
      <c r="BA2125" s="12"/>
    </row>
    <row r="2126" spans="12:53" x14ac:dyDescent="0.25">
      <c r="L2126" s="135"/>
      <c r="M2126" s="135"/>
      <c r="N2126" s="135"/>
      <c r="O2126" s="135"/>
      <c r="P2126" s="135"/>
      <c r="Q2126" s="135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 s="12"/>
      <c r="AJ2126" s="12"/>
      <c r="AK2126" s="12"/>
      <c r="AL2126" s="12"/>
      <c r="AM2126" s="12"/>
      <c r="AN2126" s="12"/>
      <c r="AO2126" s="12"/>
      <c r="AP2126" s="12"/>
      <c r="AQ2126" s="12"/>
      <c r="AR2126" s="12"/>
      <c r="AS2126" s="12"/>
      <c r="AT2126" s="12"/>
      <c r="AU2126" s="12"/>
      <c r="AV2126" s="12"/>
      <c r="AW2126" s="12"/>
      <c r="AX2126" s="12"/>
      <c r="AY2126" s="12"/>
      <c r="AZ2126" s="12"/>
      <c r="BA2126" s="12"/>
    </row>
    <row r="2127" spans="12:53" x14ac:dyDescent="0.25">
      <c r="L2127" s="135"/>
      <c r="M2127" s="135"/>
      <c r="N2127" s="135"/>
      <c r="O2127" s="135"/>
      <c r="P2127" s="135"/>
      <c r="Q2127" s="135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 s="12"/>
      <c r="AJ2127" s="12"/>
      <c r="AK2127" s="12"/>
      <c r="AL2127" s="12"/>
      <c r="AM2127" s="12"/>
      <c r="AN2127" s="12"/>
      <c r="AO2127" s="12"/>
      <c r="AP2127" s="12"/>
      <c r="AQ2127" s="12"/>
      <c r="AR2127" s="12"/>
      <c r="AS2127" s="12"/>
      <c r="AT2127" s="12"/>
      <c r="AU2127" s="12"/>
      <c r="AV2127" s="12"/>
      <c r="AW2127" s="12"/>
      <c r="AX2127" s="12"/>
      <c r="AY2127" s="12"/>
      <c r="AZ2127" s="12"/>
      <c r="BA2127" s="12"/>
    </row>
    <row r="2128" spans="12:53" x14ac:dyDescent="0.25">
      <c r="L2128" s="135"/>
      <c r="M2128" s="135"/>
      <c r="N2128" s="135"/>
      <c r="O2128" s="135"/>
      <c r="P2128" s="135"/>
      <c r="Q2128" s="135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 s="12"/>
      <c r="AJ2128" s="12"/>
      <c r="AK2128" s="12"/>
      <c r="AL2128" s="12"/>
      <c r="AM2128" s="12"/>
      <c r="AN2128" s="12"/>
      <c r="AO2128" s="12"/>
      <c r="AP2128" s="12"/>
      <c r="AQ2128" s="12"/>
      <c r="AR2128" s="12"/>
      <c r="AS2128" s="12"/>
      <c r="AT2128" s="12"/>
      <c r="AU2128" s="12"/>
      <c r="AV2128" s="12"/>
      <c r="AW2128" s="12"/>
      <c r="AX2128" s="12"/>
      <c r="AY2128" s="12"/>
      <c r="AZ2128" s="12"/>
      <c r="BA2128" s="12"/>
    </row>
    <row r="2129" spans="12:53" x14ac:dyDescent="0.25">
      <c r="L2129" s="135"/>
      <c r="M2129" s="135"/>
      <c r="N2129" s="135"/>
      <c r="O2129" s="135"/>
      <c r="P2129" s="135"/>
      <c r="Q2129" s="135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 s="12"/>
      <c r="AJ2129" s="12"/>
      <c r="AK2129" s="12"/>
      <c r="AL2129" s="12"/>
      <c r="AM2129" s="12"/>
      <c r="AN2129" s="12"/>
      <c r="AO2129" s="12"/>
      <c r="AP2129" s="12"/>
      <c r="AQ2129" s="12"/>
      <c r="AR2129" s="12"/>
      <c r="AS2129" s="12"/>
      <c r="AT2129" s="12"/>
      <c r="AU2129" s="12"/>
      <c r="AV2129" s="12"/>
      <c r="AW2129" s="12"/>
      <c r="AX2129" s="12"/>
      <c r="AY2129" s="12"/>
      <c r="AZ2129" s="12"/>
      <c r="BA2129" s="12"/>
    </row>
    <row r="2130" spans="12:53" x14ac:dyDescent="0.25">
      <c r="L2130" s="135"/>
      <c r="M2130" s="135"/>
      <c r="N2130" s="135"/>
      <c r="O2130" s="135"/>
      <c r="P2130" s="135"/>
      <c r="Q2130" s="135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 s="12"/>
      <c r="AJ2130" s="12"/>
      <c r="AK2130" s="12"/>
      <c r="AL2130" s="12"/>
      <c r="AM2130" s="12"/>
      <c r="AN2130" s="12"/>
      <c r="AO2130" s="12"/>
      <c r="AP2130" s="12"/>
      <c r="AQ2130" s="12"/>
      <c r="AR2130" s="12"/>
      <c r="AS2130" s="12"/>
      <c r="AT2130" s="12"/>
      <c r="AU2130" s="12"/>
      <c r="AV2130" s="12"/>
      <c r="AW2130" s="12"/>
      <c r="AX2130" s="12"/>
      <c r="AY2130" s="12"/>
      <c r="AZ2130" s="12"/>
      <c r="BA2130" s="12"/>
    </row>
    <row r="2131" spans="12:53" x14ac:dyDescent="0.25">
      <c r="L2131" s="135"/>
      <c r="M2131" s="135"/>
      <c r="N2131" s="135"/>
      <c r="O2131" s="135"/>
      <c r="P2131" s="135"/>
      <c r="Q2131" s="135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 s="12"/>
      <c r="AJ2131" s="12"/>
      <c r="AK2131" s="12"/>
      <c r="AL2131" s="12"/>
      <c r="AM2131" s="12"/>
      <c r="AN2131" s="12"/>
      <c r="AO2131" s="12"/>
      <c r="AP2131" s="12"/>
      <c r="AQ2131" s="12"/>
      <c r="AR2131" s="12"/>
      <c r="AS2131" s="12"/>
      <c r="AT2131" s="12"/>
      <c r="AU2131" s="12"/>
      <c r="AV2131" s="12"/>
      <c r="AW2131" s="12"/>
      <c r="AX2131" s="12"/>
      <c r="AY2131" s="12"/>
      <c r="AZ2131" s="12"/>
      <c r="BA2131" s="12"/>
    </row>
    <row r="2132" spans="12:53" x14ac:dyDescent="0.25">
      <c r="L2132" s="135"/>
      <c r="M2132" s="135"/>
      <c r="N2132" s="135"/>
      <c r="O2132" s="135"/>
      <c r="P2132" s="135"/>
      <c r="Q2132" s="135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 s="12"/>
      <c r="AJ2132" s="12"/>
      <c r="AK2132" s="12"/>
      <c r="AL2132" s="12"/>
      <c r="AM2132" s="12"/>
      <c r="AN2132" s="12"/>
      <c r="AO2132" s="12"/>
      <c r="AP2132" s="12"/>
      <c r="AQ2132" s="12"/>
      <c r="AR2132" s="12"/>
      <c r="AS2132" s="12"/>
      <c r="AT2132" s="12"/>
      <c r="AU2132" s="12"/>
      <c r="AV2132" s="12"/>
      <c r="AW2132" s="12"/>
      <c r="AX2132" s="12"/>
      <c r="AY2132" s="12"/>
      <c r="AZ2132" s="12"/>
      <c r="BA2132" s="12"/>
    </row>
    <row r="2133" spans="12:53" x14ac:dyDescent="0.25">
      <c r="L2133" s="135"/>
      <c r="M2133" s="135"/>
      <c r="N2133" s="135"/>
      <c r="O2133" s="135"/>
      <c r="P2133" s="135"/>
      <c r="Q2133" s="135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 s="12"/>
      <c r="AJ2133" s="12"/>
      <c r="AK2133" s="12"/>
      <c r="AL2133" s="12"/>
      <c r="AM2133" s="12"/>
      <c r="AN2133" s="12"/>
      <c r="AO2133" s="12"/>
      <c r="AP2133" s="12"/>
      <c r="AQ2133" s="12"/>
      <c r="AR2133" s="12"/>
      <c r="AS2133" s="12"/>
      <c r="AT2133" s="12"/>
      <c r="AU2133" s="12"/>
      <c r="AV2133" s="12"/>
      <c r="AW2133" s="12"/>
      <c r="AX2133" s="12"/>
      <c r="AY2133" s="12"/>
      <c r="AZ2133" s="12"/>
      <c r="BA2133" s="12"/>
    </row>
    <row r="2134" spans="12:53" x14ac:dyDescent="0.25">
      <c r="L2134" s="135"/>
      <c r="M2134" s="135"/>
      <c r="N2134" s="135"/>
      <c r="O2134" s="135"/>
      <c r="P2134" s="135"/>
      <c r="Q2134" s="135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 s="12"/>
      <c r="AJ2134" s="12"/>
      <c r="AK2134" s="12"/>
      <c r="AL2134" s="12"/>
      <c r="AM2134" s="12"/>
      <c r="AN2134" s="12"/>
      <c r="AO2134" s="12"/>
      <c r="AP2134" s="12"/>
      <c r="AQ2134" s="12"/>
      <c r="AR2134" s="12"/>
      <c r="AS2134" s="12"/>
      <c r="AT2134" s="12"/>
      <c r="AU2134" s="12"/>
      <c r="AV2134" s="12"/>
      <c r="AW2134" s="12"/>
      <c r="AX2134" s="12"/>
      <c r="AY2134" s="12"/>
      <c r="AZ2134" s="12"/>
      <c r="BA2134" s="12"/>
    </row>
    <row r="2135" spans="12:53" x14ac:dyDescent="0.25">
      <c r="L2135" s="135"/>
      <c r="M2135" s="135"/>
      <c r="N2135" s="135"/>
      <c r="O2135" s="135"/>
      <c r="P2135" s="135"/>
      <c r="Q2135" s="135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 s="12"/>
      <c r="AJ2135" s="12"/>
      <c r="AK2135" s="12"/>
      <c r="AL2135" s="12"/>
      <c r="AM2135" s="12"/>
      <c r="AN2135" s="12"/>
      <c r="AO2135" s="12"/>
      <c r="AP2135" s="12"/>
      <c r="AQ2135" s="12"/>
      <c r="AR2135" s="12"/>
      <c r="AS2135" s="12"/>
      <c r="AT2135" s="12"/>
      <c r="AU2135" s="12"/>
      <c r="AV2135" s="12"/>
      <c r="AW2135" s="12"/>
      <c r="AX2135" s="12"/>
      <c r="AY2135" s="12"/>
      <c r="AZ2135" s="12"/>
      <c r="BA2135" s="12"/>
    </row>
    <row r="2136" spans="12:53" x14ac:dyDescent="0.25">
      <c r="L2136" s="135"/>
      <c r="M2136" s="135"/>
      <c r="N2136" s="135"/>
      <c r="O2136" s="135"/>
      <c r="P2136" s="135"/>
      <c r="Q2136" s="135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 s="12"/>
      <c r="AJ2136" s="12"/>
      <c r="AK2136" s="12"/>
      <c r="AL2136" s="12"/>
      <c r="AM2136" s="12"/>
      <c r="AN2136" s="12"/>
      <c r="AO2136" s="12"/>
      <c r="AP2136" s="12"/>
      <c r="AQ2136" s="12"/>
      <c r="AR2136" s="12"/>
      <c r="AS2136" s="12"/>
      <c r="AT2136" s="12"/>
      <c r="AU2136" s="12"/>
      <c r="AV2136" s="12"/>
      <c r="AW2136" s="12"/>
      <c r="AX2136" s="12"/>
      <c r="AY2136" s="12"/>
      <c r="AZ2136" s="12"/>
      <c r="BA2136" s="12"/>
    </row>
    <row r="2137" spans="12:53" x14ac:dyDescent="0.25">
      <c r="L2137" s="135"/>
      <c r="M2137" s="135"/>
      <c r="N2137" s="135"/>
      <c r="O2137" s="135"/>
      <c r="P2137" s="135"/>
      <c r="Q2137" s="135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 s="12"/>
      <c r="AJ2137" s="12"/>
      <c r="AK2137" s="12"/>
      <c r="AL2137" s="12"/>
      <c r="AM2137" s="12"/>
      <c r="AN2137" s="12"/>
      <c r="AO2137" s="12"/>
      <c r="AP2137" s="12"/>
      <c r="AQ2137" s="12"/>
      <c r="AR2137" s="12"/>
      <c r="AS2137" s="12"/>
      <c r="AT2137" s="12"/>
      <c r="AU2137" s="12"/>
      <c r="AV2137" s="12"/>
      <c r="AW2137" s="12"/>
      <c r="AX2137" s="12"/>
      <c r="AY2137" s="12"/>
      <c r="AZ2137" s="12"/>
      <c r="BA2137" s="12"/>
    </row>
    <row r="2138" spans="12:53" x14ac:dyDescent="0.25">
      <c r="L2138" s="135"/>
      <c r="M2138" s="135"/>
      <c r="N2138" s="135"/>
      <c r="O2138" s="135"/>
      <c r="P2138" s="135"/>
      <c r="Q2138" s="135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 s="12"/>
      <c r="AJ2138" s="12"/>
      <c r="AK2138" s="12"/>
      <c r="AL2138" s="12"/>
      <c r="AM2138" s="12"/>
      <c r="AN2138" s="12"/>
      <c r="AO2138" s="12"/>
      <c r="AP2138" s="12"/>
      <c r="AQ2138" s="12"/>
      <c r="AR2138" s="12"/>
      <c r="AS2138" s="12"/>
      <c r="AT2138" s="12"/>
      <c r="AU2138" s="12"/>
      <c r="AV2138" s="12"/>
      <c r="AW2138" s="12"/>
      <c r="AX2138" s="12"/>
      <c r="AY2138" s="12"/>
      <c r="AZ2138" s="12"/>
      <c r="BA2138" s="12"/>
    </row>
    <row r="2139" spans="12:53" x14ac:dyDescent="0.25">
      <c r="L2139" s="135"/>
      <c r="M2139" s="135"/>
      <c r="N2139" s="135"/>
      <c r="O2139" s="135"/>
      <c r="P2139" s="135"/>
      <c r="Q2139" s="135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 s="12"/>
      <c r="AJ2139" s="12"/>
      <c r="AK2139" s="12"/>
      <c r="AL2139" s="12"/>
      <c r="AM2139" s="12"/>
      <c r="AN2139" s="12"/>
      <c r="AO2139" s="12"/>
      <c r="AP2139" s="12"/>
      <c r="AQ2139" s="12"/>
      <c r="AR2139" s="12"/>
      <c r="AS2139" s="12"/>
      <c r="AT2139" s="12"/>
      <c r="AU2139" s="12"/>
      <c r="AV2139" s="12"/>
      <c r="AW2139" s="12"/>
      <c r="AX2139" s="12"/>
      <c r="AY2139" s="12"/>
      <c r="AZ2139" s="12"/>
      <c r="BA2139" s="12"/>
    </row>
    <row r="2140" spans="12:53" x14ac:dyDescent="0.25">
      <c r="L2140" s="135"/>
      <c r="M2140" s="135"/>
      <c r="N2140" s="135"/>
      <c r="O2140" s="135"/>
      <c r="P2140" s="135"/>
      <c r="Q2140" s="135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 s="12"/>
      <c r="AJ2140" s="12"/>
      <c r="AK2140" s="12"/>
      <c r="AL2140" s="12"/>
      <c r="AM2140" s="12"/>
      <c r="AN2140" s="12"/>
      <c r="AO2140" s="12"/>
      <c r="AP2140" s="12"/>
      <c r="AQ2140" s="12"/>
      <c r="AR2140" s="12"/>
      <c r="AS2140" s="12"/>
      <c r="AT2140" s="12"/>
      <c r="AU2140" s="12"/>
      <c r="AV2140" s="12"/>
      <c r="AW2140" s="12"/>
      <c r="AX2140" s="12"/>
      <c r="AY2140" s="12"/>
      <c r="AZ2140" s="12"/>
      <c r="BA2140" s="12"/>
    </row>
    <row r="2141" spans="12:53" x14ac:dyDescent="0.25">
      <c r="L2141" s="135"/>
      <c r="M2141" s="135"/>
      <c r="N2141" s="135"/>
      <c r="O2141" s="135"/>
      <c r="P2141" s="135"/>
      <c r="Q2141" s="135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 s="12"/>
      <c r="AJ2141" s="12"/>
      <c r="AK2141" s="12"/>
      <c r="AL2141" s="12"/>
      <c r="AM2141" s="12"/>
      <c r="AN2141" s="12"/>
      <c r="AO2141" s="12"/>
      <c r="AP2141" s="12"/>
      <c r="AQ2141" s="12"/>
      <c r="AR2141" s="12"/>
      <c r="AS2141" s="12"/>
      <c r="AT2141" s="12"/>
      <c r="AU2141" s="12"/>
      <c r="AV2141" s="12"/>
      <c r="AW2141" s="12"/>
      <c r="AX2141" s="12"/>
      <c r="AY2141" s="12"/>
      <c r="AZ2141" s="12"/>
      <c r="BA2141" s="12"/>
    </row>
    <row r="2142" spans="12:53" x14ac:dyDescent="0.25">
      <c r="L2142" s="135"/>
      <c r="M2142" s="135"/>
      <c r="N2142" s="135"/>
      <c r="O2142" s="135"/>
      <c r="P2142" s="135"/>
      <c r="Q2142" s="135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 s="12"/>
      <c r="AJ2142" s="12"/>
      <c r="AK2142" s="12"/>
      <c r="AL2142" s="12"/>
      <c r="AM2142" s="12"/>
      <c r="AN2142" s="12"/>
      <c r="AO2142" s="12"/>
      <c r="AP2142" s="12"/>
      <c r="AQ2142" s="12"/>
      <c r="AR2142" s="12"/>
      <c r="AS2142" s="12"/>
      <c r="AT2142" s="12"/>
      <c r="AU2142" s="12"/>
      <c r="AV2142" s="12"/>
      <c r="AW2142" s="12"/>
      <c r="AX2142" s="12"/>
      <c r="AY2142" s="12"/>
      <c r="AZ2142" s="12"/>
      <c r="BA2142" s="12"/>
    </row>
    <row r="2143" spans="12:53" x14ac:dyDescent="0.25">
      <c r="L2143" s="135"/>
      <c r="M2143" s="135"/>
      <c r="N2143" s="135"/>
      <c r="O2143" s="135"/>
      <c r="P2143" s="135"/>
      <c r="Q2143" s="135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 s="12"/>
      <c r="AJ2143" s="12"/>
      <c r="AK2143" s="12"/>
      <c r="AL2143" s="12"/>
      <c r="AM2143" s="12"/>
      <c r="AN2143" s="12"/>
      <c r="AO2143" s="12"/>
      <c r="AP2143" s="12"/>
      <c r="AQ2143" s="12"/>
      <c r="AR2143" s="12"/>
      <c r="AS2143" s="12"/>
      <c r="AT2143" s="12"/>
      <c r="AU2143" s="12"/>
      <c r="AV2143" s="12"/>
      <c r="AW2143" s="12"/>
      <c r="AX2143" s="12"/>
      <c r="AY2143" s="12"/>
      <c r="AZ2143" s="12"/>
      <c r="BA2143" s="12"/>
    </row>
    <row r="2144" spans="12:53" x14ac:dyDescent="0.25">
      <c r="L2144" s="135"/>
      <c r="M2144" s="135"/>
      <c r="N2144" s="135"/>
      <c r="O2144" s="135"/>
      <c r="P2144" s="135"/>
      <c r="Q2144" s="135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 s="12"/>
      <c r="AJ2144" s="12"/>
      <c r="AK2144" s="12"/>
      <c r="AL2144" s="12"/>
      <c r="AM2144" s="12"/>
      <c r="AN2144" s="12"/>
      <c r="AO2144" s="12"/>
      <c r="AP2144" s="12"/>
      <c r="AQ2144" s="12"/>
      <c r="AR2144" s="12"/>
      <c r="AS2144" s="12"/>
      <c r="AT2144" s="12"/>
      <c r="AU2144" s="12"/>
      <c r="AV2144" s="12"/>
      <c r="AW2144" s="12"/>
      <c r="AX2144" s="12"/>
      <c r="AY2144" s="12"/>
      <c r="AZ2144" s="12"/>
      <c r="BA2144" s="12"/>
    </row>
    <row r="2145" spans="12:53" x14ac:dyDescent="0.25">
      <c r="L2145" s="135"/>
      <c r="M2145" s="135"/>
      <c r="N2145" s="135"/>
      <c r="O2145" s="135"/>
      <c r="P2145" s="135"/>
      <c r="Q2145" s="135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 s="12"/>
      <c r="AJ2145" s="12"/>
      <c r="AK2145" s="12"/>
      <c r="AL2145" s="12"/>
      <c r="AM2145" s="12"/>
      <c r="AN2145" s="12"/>
      <c r="AO2145" s="12"/>
      <c r="AP2145" s="12"/>
      <c r="AQ2145" s="12"/>
      <c r="AR2145" s="12"/>
      <c r="AS2145" s="12"/>
      <c r="AT2145" s="12"/>
      <c r="AU2145" s="12"/>
      <c r="AV2145" s="12"/>
      <c r="AW2145" s="12"/>
      <c r="AX2145" s="12"/>
      <c r="AY2145" s="12"/>
      <c r="AZ2145" s="12"/>
      <c r="BA2145" s="12"/>
    </row>
    <row r="2146" spans="12:53" x14ac:dyDescent="0.25">
      <c r="L2146" s="135"/>
      <c r="M2146" s="135"/>
      <c r="N2146" s="135"/>
      <c r="O2146" s="135"/>
      <c r="P2146" s="135"/>
      <c r="Q2146" s="135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 s="12"/>
      <c r="AJ2146" s="12"/>
      <c r="AK2146" s="12"/>
      <c r="AL2146" s="12"/>
      <c r="AM2146" s="12"/>
      <c r="AN2146" s="12"/>
      <c r="AO2146" s="12"/>
      <c r="AP2146" s="12"/>
      <c r="AQ2146" s="12"/>
      <c r="AR2146" s="12"/>
      <c r="AS2146" s="12"/>
      <c r="AT2146" s="12"/>
      <c r="AU2146" s="12"/>
      <c r="AV2146" s="12"/>
      <c r="AW2146" s="12"/>
      <c r="AX2146" s="12"/>
      <c r="AY2146" s="12"/>
      <c r="AZ2146" s="12"/>
      <c r="BA2146" s="12"/>
    </row>
    <row r="2147" spans="12:53" x14ac:dyDescent="0.25">
      <c r="L2147" s="135"/>
      <c r="M2147" s="135"/>
      <c r="N2147" s="135"/>
      <c r="O2147" s="135"/>
      <c r="P2147" s="135"/>
      <c r="Q2147" s="135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 s="12"/>
      <c r="AJ2147" s="12"/>
      <c r="AK2147" s="12"/>
      <c r="AL2147" s="12"/>
      <c r="AM2147" s="12"/>
      <c r="AN2147" s="12"/>
      <c r="AO2147" s="12"/>
      <c r="AP2147" s="12"/>
      <c r="AQ2147" s="12"/>
      <c r="AR2147" s="12"/>
      <c r="AS2147" s="12"/>
      <c r="AT2147" s="12"/>
      <c r="AU2147" s="12"/>
      <c r="AV2147" s="12"/>
      <c r="AW2147" s="12"/>
      <c r="AX2147" s="12"/>
      <c r="AY2147" s="12"/>
      <c r="AZ2147" s="12"/>
      <c r="BA2147" s="12"/>
    </row>
    <row r="2148" spans="12:53" x14ac:dyDescent="0.25">
      <c r="L2148" s="135"/>
      <c r="M2148" s="135"/>
      <c r="N2148" s="135"/>
      <c r="O2148" s="135"/>
      <c r="P2148" s="135"/>
      <c r="Q2148" s="135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 s="12"/>
      <c r="AJ2148" s="12"/>
      <c r="AK2148" s="12"/>
      <c r="AL2148" s="12"/>
      <c r="AM2148" s="12"/>
      <c r="AN2148" s="12"/>
      <c r="AO2148" s="12"/>
      <c r="AP2148" s="12"/>
      <c r="AQ2148" s="12"/>
      <c r="AR2148" s="12"/>
      <c r="AS2148" s="12"/>
      <c r="AT2148" s="12"/>
      <c r="AU2148" s="12"/>
      <c r="AV2148" s="12"/>
      <c r="AW2148" s="12"/>
      <c r="AX2148" s="12"/>
      <c r="AY2148" s="12"/>
      <c r="AZ2148" s="12"/>
      <c r="BA2148" s="12"/>
    </row>
    <row r="2149" spans="12:53" x14ac:dyDescent="0.25">
      <c r="L2149" s="135"/>
      <c r="M2149" s="135"/>
      <c r="N2149" s="135"/>
      <c r="O2149" s="135"/>
      <c r="P2149" s="135"/>
      <c r="Q2149" s="135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 s="12"/>
      <c r="AJ2149" s="12"/>
      <c r="AK2149" s="12"/>
      <c r="AL2149" s="12"/>
      <c r="AM2149" s="12"/>
      <c r="AN2149" s="12"/>
      <c r="AO2149" s="12"/>
      <c r="AP2149" s="12"/>
      <c r="AQ2149" s="12"/>
      <c r="AR2149" s="12"/>
      <c r="AS2149" s="12"/>
      <c r="AT2149" s="12"/>
      <c r="AU2149" s="12"/>
      <c r="AV2149" s="12"/>
      <c r="AW2149" s="12"/>
      <c r="AX2149" s="12"/>
      <c r="AY2149" s="12"/>
      <c r="AZ2149" s="12"/>
      <c r="BA2149" s="12"/>
    </row>
    <row r="2150" spans="12:53" x14ac:dyDescent="0.25">
      <c r="L2150" s="135"/>
      <c r="M2150" s="135"/>
      <c r="N2150" s="135"/>
      <c r="O2150" s="135"/>
      <c r="P2150" s="135"/>
      <c r="Q2150" s="135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 s="12"/>
      <c r="AJ2150" s="12"/>
      <c r="AK2150" s="12"/>
      <c r="AL2150" s="12"/>
      <c r="AM2150" s="12"/>
      <c r="AN2150" s="12"/>
      <c r="AO2150" s="12"/>
      <c r="AP2150" s="12"/>
      <c r="AQ2150" s="12"/>
      <c r="AR2150" s="12"/>
      <c r="AS2150" s="12"/>
      <c r="AT2150" s="12"/>
      <c r="AU2150" s="12"/>
      <c r="AV2150" s="12"/>
      <c r="AW2150" s="12"/>
      <c r="AX2150" s="12"/>
      <c r="AY2150" s="12"/>
      <c r="AZ2150" s="12"/>
      <c r="BA2150" s="12"/>
    </row>
    <row r="2151" spans="12:53" x14ac:dyDescent="0.25">
      <c r="L2151" s="135"/>
      <c r="M2151" s="135"/>
      <c r="N2151" s="135"/>
      <c r="O2151" s="135"/>
      <c r="P2151" s="135"/>
      <c r="Q2151" s="135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 s="12"/>
      <c r="AJ2151" s="12"/>
      <c r="AK2151" s="12"/>
      <c r="AL2151" s="12"/>
      <c r="AM2151" s="12"/>
      <c r="AN2151" s="12"/>
      <c r="AO2151" s="12"/>
      <c r="AP2151" s="12"/>
      <c r="AQ2151" s="12"/>
      <c r="AR2151" s="12"/>
      <c r="AS2151" s="12"/>
      <c r="AT2151" s="12"/>
      <c r="AU2151" s="12"/>
      <c r="AV2151" s="12"/>
      <c r="AW2151" s="12"/>
      <c r="AX2151" s="12"/>
      <c r="AY2151" s="12"/>
      <c r="AZ2151" s="12"/>
      <c r="BA2151" s="12"/>
    </row>
    <row r="2152" spans="12:53" x14ac:dyDescent="0.25">
      <c r="L2152" s="135"/>
      <c r="M2152" s="135"/>
      <c r="N2152" s="135"/>
      <c r="O2152" s="135"/>
      <c r="P2152" s="135"/>
      <c r="Q2152" s="135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 s="12"/>
      <c r="AJ2152" s="12"/>
      <c r="AK2152" s="12"/>
      <c r="AL2152" s="12"/>
      <c r="AM2152" s="12"/>
      <c r="AN2152" s="12"/>
      <c r="AO2152" s="12"/>
      <c r="AP2152" s="12"/>
      <c r="AQ2152" s="12"/>
      <c r="AR2152" s="12"/>
      <c r="AS2152" s="12"/>
      <c r="AT2152" s="12"/>
      <c r="AU2152" s="12"/>
      <c r="AV2152" s="12"/>
      <c r="AW2152" s="12"/>
      <c r="AX2152" s="12"/>
      <c r="AY2152" s="12"/>
      <c r="AZ2152" s="12"/>
      <c r="BA2152" s="12"/>
    </row>
    <row r="2153" spans="12:53" x14ac:dyDescent="0.25">
      <c r="L2153" s="135"/>
      <c r="M2153" s="135"/>
      <c r="N2153" s="135"/>
      <c r="O2153" s="135"/>
      <c r="P2153" s="135"/>
      <c r="Q2153" s="135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 s="12"/>
      <c r="AJ2153" s="12"/>
      <c r="AK2153" s="12"/>
      <c r="AL2153" s="12"/>
      <c r="AM2153" s="12"/>
      <c r="AN2153" s="12"/>
      <c r="AO2153" s="12"/>
      <c r="AP2153" s="12"/>
      <c r="AQ2153" s="12"/>
      <c r="AR2153" s="12"/>
      <c r="AS2153" s="12"/>
      <c r="AT2153" s="12"/>
      <c r="AU2153" s="12"/>
      <c r="AV2153" s="12"/>
      <c r="AW2153" s="12"/>
      <c r="AX2153" s="12"/>
      <c r="AY2153" s="12"/>
      <c r="AZ2153" s="12"/>
      <c r="BA2153" s="12"/>
    </row>
    <row r="2154" spans="12:53" x14ac:dyDescent="0.25">
      <c r="L2154" s="135"/>
      <c r="M2154" s="135"/>
      <c r="N2154" s="135"/>
      <c r="O2154" s="135"/>
      <c r="P2154" s="135"/>
      <c r="Q2154" s="135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 s="12"/>
      <c r="AJ2154" s="12"/>
      <c r="AK2154" s="12"/>
      <c r="AL2154" s="12"/>
      <c r="AM2154" s="12"/>
      <c r="AN2154" s="12"/>
      <c r="AO2154" s="12"/>
      <c r="AP2154" s="12"/>
      <c r="AQ2154" s="12"/>
      <c r="AR2154" s="12"/>
      <c r="AS2154" s="12"/>
      <c r="AT2154" s="12"/>
      <c r="AU2154" s="12"/>
      <c r="AV2154" s="12"/>
      <c r="AW2154" s="12"/>
      <c r="AX2154" s="12"/>
      <c r="AY2154" s="12"/>
      <c r="AZ2154" s="12"/>
      <c r="BA2154" s="12"/>
    </row>
    <row r="2155" spans="12:53" x14ac:dyDescent="0.25">
      <c r="L2155" s="135"/>
      <c r="M2155" s="135"/>
      <c r="N2155" s="135"/>
      <c r="O2155" s="135"/>
      <c r="P2155" s="135"/>
      <c r="Q2155" s="135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 s="12"/>
      <c r="AJ2155" s="12"/>
      <c r="AK2155" s="12"/>
      <c r="AL2155" s="12"/>
      <c r="AM2155" s="12"/>
      <c r="AN2155" s="12"/>
      <c r="AO2155" s="12"/>
      <c r="AP2155" s="12"/>
      <c r="AQ2155" s="12"/>
      <c r="AR2155" s="12"/>
      <c r="AS2155" s="12"/>
      <c r="AT2155" s="12"/>
      <c r="AU2155" s="12"/>
      <c r="AV2155" s="12"/>
      <c r="AW2155" s="12"/>
      <c r="AX2155" s="12"/>
      <c r="AY2155" s="12"/>
      <c r="AZ2155" s="12"/>
      <c r="BA2155" s="12"/>
    </row>
    <row r="2156" spans="12:53" x14ac:dyDescent="0.25">
      <c r="L2156" s="135"/>
      <c r="M2156" s="135"/>
      <c r="N2156" s="135"/>
      <c r="O2156" s="135"/>
      <c r="P2156" s="135"/>
      <c r="Q2156" s="135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 s="12"/>
      <c r="AJ2156" s="12"/>
      <c r="AK2156" s="12"/>
      <c r="AL2156" s="12"/>
      <c r="AM2156" s="12"/>
      <c r="AN2156" s="12"/>
      <c r="AO2156" s="12"/>
      <c r="AP2156" s="12"/>
      <c r="AQ2156" s="12"/>
      <c r="AR2156" s="12"/>
      <c r="AS2156" s="12"/>
      <c r="AT2156" s="12"/>
      <c r="AU2156" s="12"/>
      <c r="AV2156" s="12"/>
      <c r="AW2156" s="12"/>
      <c r="AX2156" s="12"/>
      <c r="AY2156" s="12"/>
      <c r="AZ2156" s="12"/>
      <c r="BA2156" s="12"/>
    </row>
    <row r="2157" spans="12:53" x14ac:dyDescent="0.25">
      <c r="L2157" s="135"/>
      <c r="M2157" s="135"/>
      <c r="N2157" s="135"/>
      <c r="O2157" s="135"/>
      <c r="P2157" s="135"/>
      <c r="Q2157" s="135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 s="12"/>
      <c r="AJ2157" s="12"/>
      <c r="AK2157" s="12"/>
      <c r="AL2157" s="12"/>
      <c r="AM2157" s="12"/>
      <c r="AN2157" s="12"/>
      <c r="AO2157" s="12"/>
      <c r="AP2157" s="12"/>
      <c r="AQ2157" s="12"/>
      <c r="AR2157" s="12"/>
      <c r="AS2157" s="12"/>
      <c r="AT2157" s="12"/>
      <c r="AU2157" s="12"/>
      <c r="AV2157" s="12"/>
      <c r="AW2157" s="12"/>
      <c r="AX2157" s="12"/>
      <c r="AY2157" s="12"/>
      <c r="AZ2157" s="12"/>
      <c r="BA2157" s="12"/>
    </row>
    <row r="2158" spans="12:53" x14ac:dyDescent="0.25">
      <c r="L2158" s="135"/>
      <c r="M2158" s="135"/>
      <c r="N2158" s="135"/>
      <c r="O2158" s="135"/>
      <c r="P2158" s="135"/>
      <c r="Q2158" s="135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 s="12"/>
      <c r="AJ2158" s="12"/>
      <c r="AK2158" s="12"/>
      <c r="AL2158" s="12"/>
      <c r="AM2158" s="12"/>
      <c r="AN2158" s="12"/>
      <c r="AO2158" s="12"/>
      <c r="AP2158" s="12"/>
      <c r="AQ2158" s="12"/>
      <c r="AR2158" s="12"/>
      <c r="AS2158" s="12"/>
      <c r="AT2158" s="12"/>
      <c r="AU2158" s="12"/>
      <c r="AV2158" s="12"/>
      <c r="AW2158" s="12"/>
      <c r="AX2158" s="12"/>
      <c r="AY2158" s="12"/>
      <c r="AZ2158" s="12"/>
      <c r="BA2158" s="12"/>
    </row>
    <row r="2159" spans="12:53" x14ac:dyDescent="0.25">
      <c r="L2159" s="135"/>
      <c r="M2159" s="135"/>
      <c r="N2159" s="135"/>
      <c r="O2159" s="135"/>
      <c r="P2159" s="135"/>
      <c r="Q2159" s="135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 s="12"/>
      <c r="AJ2159" s="12"/>
      <c r="AK2159" s="12"/>
      <c r="AL2159" s="12"/>
      <c r="AM2159" s="12"/>
      <c r="AN2159" s="12"/>
      <c r="AO2159" s="12"/>
      <c r="AP2159" s="12"/>
      <c r="AQ2159" s="12"/>
      <c r="AR2159" s="12"/>
      <c r="AS2159" s="12"/>
      <c r="AT2159" s="12"/>
      <c r="AU2159" s="12"/>
      <c r="AV2159" s="12"/>
      <c r="AW2159" s="12"/>
      <c r="AX2159" s="12"/>
      <c r="AY2159" s="12"/>
      <c r="AZ2159" s="12"/>
      <c r="BA2159" s="12"/>
    </row>
    <row r="2160" spans="12:53" x14ac:dyDescent="0.25">
      <c r="L2160" s="135"/>
      <c r="M2160" s="135"/>
      <c r="N2160" s="135"/>
      <c r="O2160" s="135"/>
      <c r="P2160" s="135"/>
      <c r="Q2160" s="135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 s="12"/>
      <c r="AJ2160" s="12"/>
      <c r="AK2160" s="12"/>
      <c r="AL2160" s="12"/>
      <c r="AM2160" s="12"/>
      <c r="AN2160" s="12"/>
      <c r="AO2160" s="12"/>
      <c r="AP2160" s="12"/>
      <c r="AQ2160" s="12"/>
      <c r="AR2160" s="12"/>
      <c r="AS2160" s="12"/>
      <c r="AT2160" s="12"/>
      <c r="AU2160" s="12"/>
      <c r="AV2160" s="12"/>
      <c r="AW2160" s="12"/>
      <c r="AX2160" s="12"/>
      <c r="AY2160" s="12"/>
      <c r="AZ2160" s="12"/>
      <c r="BA2160" s="12"/>
    </row>
    <row r="2161" spans="12:53" x14ac:dyDescent="0.25">
      <c r="L2161" s="135"/>
      <c r="M2161" s="135"/>
      <c r="N2161" s="135"/>
      <c r="O2161" s="135"/>
      <c r="P2161" s="135"/>
      <c r="Q2161" s="135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 s="12"/>
      <c r="AJ2161" s="12"/>
      <c r="AK2161" s="12"/>
      <c r="AL2161" s="12"/>
      <c r="AM2161" s="12"/>
      <c r="AN2161" s="12"/>
      <c r="AO2161" s="12"/>
      <c r="AP2161" s="12"/>
      <c r="AQ2161" s="12"/>
      <c r="AR2161" s="12"/>
      <c r="AS2161" s="12"/>
      <c r="AT2161" s="12"/>
      <c r="AU2161" s="12"/>
      <c r="AV2161" s="12"/>
      <c r="AW2161" s="12"/>
      <c r="AX2161" s="12"/>
      <c r="AY2161" s="12"/>
      <c r="AZ2161" s="12"/>
      <c r="BA2161" s="12"/>
    </row>
    <row r="2162" spans="12:53" x14ac:dyDescent="0.25">
      <c r="L2162" s="135"/>
      <c r="M2162" s="135"/>
      <c r="N2162" s="135"/>
      <c r="O2162" s="135"/>
      <c r="P2162" s="135"/>
      <c r="Q2162" s="135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 s="12"/>
      <c r="AJ2162" s="12"/>
      <c r="AK2162" s="12"/>
      <c r="AL2162" s="12"/>
      <c r="AM2162" s="12"/>
      <c r="AN2162" s="12"/>
      <c r="AO2162" s="12"/>
      <c r="AP2162" s="12"/>
      <c r="AQ2162" s="12"/>
      <c r="AR2162" s="12"/>
      <c r="AS2162" s="12"/>
      <c r="AT2162" s="12"/>
      <c r="AU2162" s="12"/>
      <c r="AV2162" s="12"/>
      <c r="AW2162" s="12"/>
      <c r="AX2162" s="12"/>
      <c r="AY2162" s="12"/>
      <c r="AZ2162" s="12"/>
      <c r="BA2162" s="12"/>
    </row>
    <row r="2163" spans="12:53" x14ac:dyDescent="0.25">
      <c r="L2163" s="135"/>
      <c r="M2163" s="135"/>
      <c r="N2163" s="135"/>
      <c r="O2163" s="135"/>
      <c r="P2163" s="135"/>
      <c r="Q2163" s="135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 s="12"/>
      <c r="AJ2163" s="12"/>
      <c r="AK2163" s="12"/>
      <c r="AL2163" s="12"/>
      <c r="AM2163" s="12"/>
      <c r="AN2163" s="12"/>
      <c r="AO2163" s="12"/>
      <c r="AP2163" s="12"/>
      <c r="AQ2163" s="12"/>
      <c r="AR2163" s="12"/>
      <c r="AS2163" s="12"/>
      <c r="AT2163" s="12"/>
      <c r="AU2163" s="12"/>
      <c r="AV2163" s="12"/>
      <c r="AW2163" s="12"/>
      <c r="AX2163" s="12"/>
      <c r="AY2163" s="12"/>
      <c r="AZ2163" s="12"/>
      <c r="BA2163" s="12"/>
    </row>
    <row r="2164" spans="12:53" x14ac:dyDescent="0.25">
      <c r="L2164" s="135"/>
      <c r="M2164" s="135"/>
      <c r="N2164" s="135"/>
      <c r="O2164" s="135"/>
      <c r="P2164" s="135"/>
      <c r="Q2164" s="135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 s="12"/>
      <c r="AJ2164" s="12"/>
      <c r="AK2164" s="12"/>
      <c r="AL2164" s="12"/>
      <c r="AM2164" s="12"/>
      <c r="AN2164" s="12"/>
      <c r="AO2164" s="12"/>
      <c r="AP2164" s="12"/>
      <c r="AQ2164" s="12"/>
      <c r="AR2164" s="12"/>
      <c r="AS2164" s="12"/>
      <c r="AT2164" s="12"/>
      <c r="AU2164" s="12"/>
      <c r="AV2164" s="12"/>
      <c r="AW2164" s="12"/>
      <c r="AX2164" s="12"/>
      <c r="AY2164" s="12"/>
      <c r="AZ2164" s="12"/>
      <c r="BA2164" s="12"/>
    </row>
    <row r="2165" spans="12:53" x14ac:dyDescent="0.25">
      <c r="L2165" s="135"/>
      <c r="M2165" s="135"/>
      <c r="N2165" s="135"/>
      <c r="O2165" s="135"/>
      <c r="P2165" s="135"/>
      <c r="Q2165" s="135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 s="12"/>
      <c r="AJ2165" s="12"/>
      <c r="AK2165" s="12"/>
      <c r="AL2165" s="12"/>
      <c r="AM2165" s="12"/>
      <c r="AN2165" s="12"/>
      <c r="AO2165" s="12"/>
      <c r="AP2165" s="12"/>
      <c r="AQ2165" s="12"/>
      <c r="AR2165" s="12"/>
      <c r="AS2165" s="12"/>
      <c r="AT2165" s="12"/>
      <c r="AU2165" s="12"/>
      <c r="AV2165" s="12"/>
      <c r="AW2165" s="12"/>
      <c r="AX2165" s="12"/>
      <c r="AY2165" s="12"/>
      <c r="AZ2165" s="12"/>
      <c r="BA2165" s="12"/>
    </row>
    <row r="2166" spans="12:53" x14ac:dyDescent="0.25">
      <c r="L2166" s="135"/>
      <c r="M2166" s="135"/>
      <c r="N2166" s="135"/>
      <c r="O2166" s="135"/>
      <c r="P2166" s="135"/>
      <c r="Q2166" s="135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 s="12"/>
      <c r="AJ2166" s="12"/>
      <c r="AK2166" s="12"/>
      <c r="AL2166" s="12"/>
      <c r="AM2166" s="12"/>
      <c r="AN2166" s="12"/>
      <c r="AO2166" s="12"/>
      <c r="AP2166" s="12"/>
      <c r="AQ2166" s="12"/>
      <c r="AR2166" s="12"/>
      <c r="AS2166" s="12"/>
      <c r="AT2166" s="12"/>
      <c r="AU2166" s="12"/>
      <c r="AV2166" s="12"/>
      <c r="AW2166" s="12"/>
      <c r="AX2166" s="12"/>
      <c r="AY2166" s="12"/>
      <c r="AZ2166" s="12"/>
      <c r="BA2166" s="12"/>
    </row>
    <row r="2167" spans="12:53" x14ac:dyDescent="0.25">
      <c r="L2167" s="135"/>
      <c r="M2167" s="135"/>
      <c r="N2167" s="135"/>
      <c r="O2167" s="135"/>
      <c r="P2167" s="135"/>
      <c r="Q2167" s="135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 s="12"/>
      <c r="AJ2167" s="12"/>
      <c r="AK2167" s="12"/>
      <c r="AL2167" s="12"/>
      <c r="AM2167" s="12"/>
      <c r="AN2167" s="12"/>
      <c r="AO2167" s="12"/>
      <c r="AP2167" s="12"/>
      <c r="AQ2167" s="12"/>
      <c r="AR2167" s="12"/>
      <c r="AS2167" s="12"/>
      <c r="AT2167" s="12"/>
      <c r="AU2167" s="12"/>
      <c r="AV2167" s="12"/>
      <c r="AW2167" s="12"/>
      <c r="AX2167" s="12"/>
      <c r="AY2167" s="12"/>
      <c r="AZ2167" s="12"/>
      <c r="BA2167" s="12"/>
    </row>
    <row r="2168" spans="12:53" x14ac:dyDescent="0.25">
      <c r="L2168" s="135"/>
      <c r="M2168" s="135"/>
      <c r="N2168" s="135"/>
      <c r="O2168" s="135"/>
      <c r="P2168" s="135"/>
      <c r="Q2168" s="135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 s="12"/>
      <c r="AJ2168" s="12"/>
      <c r="AK2168" s="12"/>
      <c r="AL2168" s="12"/>
      <c r="AM2168" s="12"/>
      <c r="AN2168" s="12"/>
      <c r="AO2168" s="12"/>
      <c r="AP2168" s="12"/>
      <c r="AQ2168" s="12"/>
      <c r="AR2168" s="12"/>
      <c r="AS2168" s="12"/>
      <c r="AT2168" s="12"/>
      <c r="AU2168" s="12"/>
      <c r="AV2168" s="12"/>
      <c r="AW2168" s="12"/>
      <c r="AX2168" s="12"/>
      <c r="AY2168" s="12"/>
      <c r="AZ2168" s="12"/>
      <c r="BA2168" s="12"/>
    </row>
    <row r="2169" spans="12:53" x14ac:dyDescent="0.25">
      <c r="L2169" s="135"/>
      <c r="M2169" s="135"/>
      <c r="N2169" s="135"/>
      <c r="O2169" s="135"/>
      <c r="P2169" s="135"/>
      <c r="Q2169" s="135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 s="12"/>
      <c r="AJ2169" s="12"/>
      <c r="AK2169" s="12"/>
      <c r="AL2169" s="12"/>
      <c r="AM2169" s="12"/>
      <c r="AN2169" s="12"/>
      <c r="AO2169" s="12"/>
      <c r="AP2169" s="12"/>
      <c r="AQ2169" s="12"/>
      <c r="AR2169" s="12"/>
      <c r="AS2169" s="12"/>
      <c r="AT2169" s="12"/>
      <c r="AU2169" s="12"/>
      <c r="AV2169" s="12"/>
      <c r="AW2169" s="12"/>
      <c r="AX2169" s="12"/>
      <c r="AY2169" s="12"/>
      <c r="AZ2169" s="12"/>
      <c r="BA2169" s="12"/>
    </row>
    <row r="2170" spans="12:53" x14ac:dyDescent="0.25">
      <c r="L2170" s="135"/>
      <c r="M2170" s="135"/>
      <c r="N2170" s="135"/>
      <c r="O2170" s="135"/>
      <c r="P2170" s="135"/>
      <c r="Q2170" s="135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 s="12"/>
      <c r="AJ2170" s="12"/>
      <c r="AK2170" s="12"/>
      <c r="AL2170" s="12"/>
      <c r="AM2170" s="12"/>
      <c r="AN2170" s="12"/>
      <c r="AO2170" s="12"/>
      <c r="AP2170" s="12"/>
      <c r="AQ2170" s="12"/>
      <c r="AR2170" s="12"/>
      <c r="AS2170" s="12"/>
      <c r="AT2170" s="12"/>
      <c r="AU2170" s="12"/>
      <c r="AV2170" s="12"/>
      <c r="AW2170" s="12"/>
      <c r="AX2170" s="12"/>
      <c r="AY2170" s="12"/>
      <c r="AZ2170" s="12"/>
      <c r="BA2170" s="12"/>
    </row>
    <row r="2171" spans="12:53" x14ac:dyDescent="0.25">
      <c r="L2171" s="135"/>
      <c r="M2171" s="135"/>
      <c r="N2171" s="135"/>
      <c r="O2171" s="135"/>
      <c r="P2171" s="135"/>
      <c r="Q2171" s="135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 s="12"/>
      <c r="AJ2171" s="12"/>
      <c r="AK2171" s="12"/>
      <c r="AL2171" s="12"/>
      <c r="AM2171" s="12"/>
      <c r="AN2171" s="12"/>
      <c r="AO2171" s="12"/>
      <c r="AP2171" s="12"/>
      <c r="AQ2171" s="12"/>
      <c r="AR2171" s="12"/>
      <c r="AS2171" s="12"/>
      <c r="AT2171" s="12"/>
      <c r="AU2171" s="12"/>
      <c r="AV2171" s="12"/>
      <c r="AW2171" s="12"/>
      <c r="AX2171" s="12"/>
      <c r="AY2171" s="12"/>
      <c r="AZ2171" s="12"/>
      <c r="BA2171" s="12"/>
    </row>
    <row r="2172" spans="12:53" x14ac:dyDescent="0.25">
      <c r="L2172" s="135"/>
      <c r="M2172" s="135"/>
      <c r="N2172" s="135"/>
      <c r="O2172" s="135"/>
      <c r="P2172" s="135"/>
      <c r="Q2172" s="135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 s="12"/>
      <c r="AJ2172" s="12"/>
      <c r="AK2172" s="12"/>
      <c r="AL2172" s="12"/>
      <c r="AM2172" s="12"/>
      <c r="AN2172" s="12"/>
      <c r="AO2172" s="12"/>
      <c r="AP2172" s="12"/>
      <c r="AQ2172" s="12"/>
      <c r="AR2172" s="12"/>
      <c r="AS2172" s="12"/>
      <c r="AT2172" s="12"/>
      <c r="AU2172" s="12"/>
      <c r="AV2172" s="12"/>
      <c r="AW2172" s="12"/>
      <c r="AX2172" s="12"/>
      <c r="AY2172" s="12"/>
      <c r="AZ2172" s="12"/>
      <c r="BA2172" s="12"/>
    </row>
    <row r="2173" spans="12:53" x14ac:dyDescent="0.25">
      <c r="L2173" s="135"/>
      <c r="M2173" s="135"/>
      <c r="N2173" s="135"/>
      <c r="O2173" s="135"/>
      <c r="P2173" s="135"/>
      <c r="Q2173" s="135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 s="12"/>
      <c r="AJ2173" s="12"/>
      <c r="AK2173" s="12"/>
      <c r="AL2173" s="12"/>
      <c r="AM2173" s="12"/>
      <c r="AN2173" s="12"/>
      <c r="AO2173" s="12"/>
      <c r="AP2173" s="12"/>
      <c r="AQ2173" s="12"/>
      <c r="AR2173" s="12"/>
      <c r="AS2173" s="12"/>
      <c r="AT2173" s="12"/>
      <c r="AU2173" s="12"/>
      <c r="AV2173" s="12"/>
      <c r="AW2173" s="12"/>
      <c r="AX2173" s="12"/>
      <c r="AY2173" s="12"/>
      <c r="AZ2173" s="12"/>
      <c r="BA2173" s="12"/>
    </row>
    <row r="2174" spans="12:53" x14ac:dyDescent="0.25">
      <c r="L2174" s="135"/>
      <c r="M2174" s="135"/>
      <c r="N2174" s="135"/>
      <c r="O2174" s="135"/>
      <c r="P2174" s="135"/>
      <c r="Q2174" s="135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 s="12"/>
      <c r="AJ2174" s="12"/>
      <c r="AK2174" s="12"/>
      <c r="AL2174" s="12"/>
      <c r="AM2174" s="12"/>
      <c r="AN2174" s="12"/>
      <c r="AO2174" s="12"/>
      <c r="AP2174" s="12"/>
      <c r="AQ2174" s="12"/>
      <c r="AR2174" s="12"/>
      <c r="AS2174" s="12"/>
      <c r="AT2174" s="12"/>
      <c r="AU2174" s="12"/>
      <c r="AV2174" s="12"/>
      <c r="AW2174" s="12"/>
      <c r="AX2174" s="12"/>
      <c r="AY2174" s="12"/>
      <c r="AZ2174" s="12"/>
      <c r="BA2174" s="12"/>
    </row>
    <row r="2175" spans="12:53" x14ac:dyDescent="0.25">
      <c r="L2175" s="135"/>
      <c r="M2175" s="135"/>
      <c r="N2175" s="135"/>
      <c r="O2175" s="135"/>
      <c r="P2175" s="135"/>
      <c r="Q2175" s="135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 s="12"/>
      <c r="AJ2175" s="12"/>
      <c r="AK2175" s="12"/>
      <c r="AL2175" s="12"/>
      <c r="AM2175" s="12"/>
      <c r="AN2175" s="12"/>
      <c r="AO2175" s="12"/>
      <c r="AP2175" s="12"/>
      <c r="AQ2175" s="12"/>
      <c r="AR2175" s="12"/>
      <c r="AS2175" s="12"/>
      <c r="AT2175" s="12"/>
      <c r="AU2175" s="12"/>
      <c r="AV2175" s="12"/>
      <c r="AW2175" s="12"/>
      <c r="AX2175" s="12"/>
      <c r="AY2175" s="12"/>
      <c r="AZ2175" s="12"/>
      <c r="BA2175" s="12"/>
    </row>
    <row r="2176" spans="12:53" x14ac:dyDescent="0.25">
      <c r="L2176" s="135"/>
      <c r="M2176" s="135"/>
      <c r="N2176" s="135"/>
      <c r="O2176" s="135"/>
      <c r="P2176" s="135"/>
      <c r="Q2176" s="135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 s="12"/>
      <c r="AJ2176" s="12"/>
      <c r="AK2176" s="12"/>
      <c r="AL2176" s="12"/>
      <c r="AM2176" s="12"/>
      <c r="AN2176" s="12"/>
      <c r="AO2176" s="12"/>
      <c r="AP2176" s="12"/>
      <c r="AQ2176" s="12"/>
      <c r="AR2176" s="12"/>
      <c r="AS2176" s="12"/>
      <c r="AT2176" s="12"/>
      <c r="AU2176" s="12"/>
      <c r="AV2176" s="12"/>
      <c r="AW2176" s="12"/>
      <c r="AX2176" s="12"/>
      <c r="AY2176" s="12"/>
      <c r="AZ2176" s="12"/>
      <c r="BA2176" s="12"/>
    </row>
    <row r="2177" spans="12:53" x14ac:dyDescent="0.25">
      <c r="L2177" s="135"/>
      <c r="M2177" s="135"/>
      <c r="N2177" s="135"/>
      <c r="O2177" s="135"/>
      <c r="P2177" s="135"/>
      <c r="Q2177" s="135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 s="12"/>
      <c r="AJ2177" s="12"/>
      <c r="AK2177" s="12"/>
      <c r="AL2177" s="12"/>
      <c r="AM2177" s="12"/>
      <c r="AN2177" s="12"/>
      <c r="AO2177" s="12"/>
      <c r="AP2177" s="12"/>
      <c r="AQ2177" s="12"/>
      <c r="AR2177" s="12"/>
      <c r="AS2177" s="12"/>
      <c r="AT2177" s="12"/>
      <c r="AU2177" s="12"/>
      <c r="AV2177" s="12"/>
      <c r="AW2177" s="12"/>
      <c r="AX2177" s="12"/>
      <c r="AY2177" s="12"/>
      <c r="AZ2177" s="12"/>
      <c r="BA2177" s="12"/>
    </row>
    <row r="2178" spans="12:53" x14ac:dyDescent="0.25">
      <c r="L2178" s="135"/>
      <c r="M2178" s="135"/>
      <c r="N2178" s="135"/>
      <c r="O2178" s="135"/>
      <c r="P2178" s="135"/>
      <c r="Q2178" s="135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 s="12"/>
      <c r="AJ2178" s="12"/>
      <c r="AK2178" s="12"/>
      <c r="AL2178" s="12"/>
      <c r="AM2178" s="12"/>
      <c r="AN2178" s="12"/>
      <c r="AO2178" s="12"/>
      <c r="AP2178" s="12"/>
      <c r="AQ2178" s="12"/>
      <c r="AR2178" s="12"/>
      <c r="AS2178" s="12"/>
      <c r="AT2178" s="12"/>
      <c r="AU2178" s="12"/>
      <c r="AV2178" s="12"/>
      <c r="AW2178" s="12"/>
      <c r="AX2178" s="12"/>
      <c r="AY2178" s="12"/>
      <c r="AZ2178" s="12"/>
      <c r="BA2178" s="12"/>
    </row>
    <row r="2179" spans="12:53" x14ac:dyDescent="0.25">
      <c r="L2179" s="135"/>
      <c r="M2179" s="135"/>
      <c r="N2179" s="135"/>
      <c r="O2179" s="135"/>
      <c r="P2179" s="135"/>
      <c r="Q2179" s="135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 s="12"/>
      <c r="AJ2179" s="12"/>
      <c r="AK2179" s="12"/>
      <c r="AL2179" s="12"/>
      <c r="AM2179" s="12"/>
      <c r="AN2179" s="12"/>
      <c r="AO2179" s="12"/>
      <c r="AP2179" s="12"/>
      <c r="AQ2179" s="12"/>
      <c r="AR2179" s="12"/>
      <c r="AS2179" s="12"/>
      <c r="AT2179" s="12"/>
      <c r="AU2179" s="12"/>
      <c r="AV2179" s="12"/>
      <c r="AW2179" s="12"/>
      <c r="AX2179" s="12"/>
      <c r="AY2179" s="12"/>
      <c r="AZ2179" s="12"/>
      <c r="BA2179" s="12"/>
    </row>
    <row r="2180" spans="12:53" x14ac:dyDescent="0.25">
      <c r="L2180" s="135"/>
      <c r="M2180" s="135"/>
      <c r="N2180" s="135"/>
      <c r="O2180" s="135"/>
      <c r="P2180" s="135"/>
      <c r="Q2180" s="135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 s="12"/>
      <c r="AJ2180" s="12"/>
      <c r="AK2180" s="12"/>
      <c r="AL2180" s="12"/>
      <c r="AM2180" s="12"/>
      <c r="AN2180" s="12"/>
      <c r="AO2180" s="12"/>
      <c r="AP2180" s="12"/>
      <c r="AQ2180" s="12"/>
      <c r="AR2180" s="12"/>
      <c r="AS2180" s="12"/>
      <c r="AT2180" s="12"/>
      <c r="AU2180" s="12"/>
      <c r="AV2180" s="12"/>
      <c r="AW2180" s="12"/>
      <c r="AX2180" s="12"/>
      <c r="AY2180" s="12"/>
      <c r="AZ2180" s="12"/>
      <c r="BA2180" s="12"/>
    </row>
    <row r="2181" spans="12:53" x14ac:dyDescent="0.25">
      <c r="L2181" s="135"/>
      <c r="M2181" s="135"/>
      <c r="N2181" s="135"/>
      <c r="O2181" s="135"/>
      <c r="P2181" s="135"/>
      <c r="Q2181" s="135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 s="12"/>
      <c r="AJ2181" s="12"/>
      <c r="AK2181" s="12"/>
      <c r="AL2181" s="12"/>
      <c r="AM2181" s="12"/>
      <c r="AN2181" s="12"/>
      <c r="AO2181" s="12"/>
      <c r="AP2181" s="12"/>
      <c r="AQ2181" s="12"/>
      <c r="AR2181" s="12"/>
      <c r="AS2181" s="12"/>
      <c r="AT2181" s="12"/>
      <c r="AU2181" s="12"/>
      <c r="AV2181" s="12"/>
      <c r="AW2181" s="12"/>
      <c r="AX2181" s="12"/>
      <c r="AY2181" s="12"/>
      <c r="AZ2181" s="12"/>
      <c r="BA2181" s="12"/>
    </row>
    <row r="2182" spans="12:53" x14ac:dyDescent="0.25">
      <c r="L2182" s="135"/>
      <c r="M2182" s="135"/>
      <c r="N2182" s="135"/>
      <c r="O2182" s="135"/>
      <c r="P2182" s="135"/>
      <c r="Q2182" s="135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 s="12"/>
      <c r="AJ2182" s="12"/>
      <c r="AK2182" s="12"/>
      <c r="AL2182" s="12"/>
      <c r="AM2182" s="12"/>
      <c r="AN2182" s="12"/>
      <c r="AO2182" s="12"/>
      <c r="AP2182" s="12"/>
      <c r="AQ2182" s="12"/>
      <c r="AR2182" s="12"/>
      <c r="AS2182" s="12"/>
      <c r="AT2182" s="12"/>
      <c r="AU2182" s="12"/>
      <c r="AV2182" s="12"/>
      <c r="AW2182" s="12"/>
      <c r="AX2182" s="12"/>
      <c r="AY2182" s="12"/>
      <c r="AZ2182" s="12"/>
      <c r="BA2182" s="12"/>
    </row>
    <row r="2183" spans="12:53" x14ac:dyDescent="0.25">
      <c r="L2183" s="135"/>
      <c r="M2183" s="135"/>
      <c r="N2183" s="135"/>
      <c r="O2183" s="135"/>
      <c r="P2183" s="135"/>
      <c r="Q2183" s="135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 s="12"/>
      <c r="AJ2183" s="12"/>
      <c r="AK2183" s="12"/>
      <c r="AL2183" s="12"/>
      <c r="AM2183" s="12"/>
      <c r="AN2183" s="12"/>
      <c r="AO2183" s="12"/>
      <c r="AP2183" s="12"/>
      <c r="AQ2183" s="12"/>
      <c r="AR2183" s="12"/>
      <c r="AS2183" s="12"/>
      <c r="AT2183" s="12"/>
      <c r="AU2183" s="12"/>
      <c r="AV2183" s="12"/>
      <c r="AW2183" s="12"/>
      <c r="AX2183" s="12"/>
      <c r="AY2183" s="12"/>
      <c r="AZ2183" s="12"/>
      <c r="BA2183" s="12"/>
    </row>
    <row r="2184" spans="12:53" x14ac:dyDescent="0.25">
      <c r="L2184" s="135"/>
      <c r="M2184" s="135"/>
      <c r="N2184" s="135"/>
      <c r="O2184" s="135"/>
      <c r="P2184" s="135"/>
      <c r="Q2184" s="135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 s="12"/>
      <c r="AJ2184" s="12"/>
      <c r="AK2184" s="12"/>
      <c r="AL2184" s="12"/>
      <c r="AM2184" s="12"/>
      <c r="AN2184" s="12"/>
      <c r="AO2184" s="12"/>
      <c r="AP2184" s="12"/>
      <c r="AQ2184" s="12"/>
      <c r="AR2184" s="12"/>
      <c r="AS2184" s="12"/>
      <c r="AT2184" s="12"/>
      <c r="AU2184" s="12"/>
      <c r="AV2184" s="12"/>
      <c r="AW2184" s="12"/>
      <c r="AX2184" s="12"/>
      <c r="AY2184" s="12"/>
      <c r="AZ2184" s="12"/>
      <c r="BA2184" s="12"/>
    </row>
    <row r="2185" spans="12:53" x14ac:dyDescent="0.25">
      <c r="L2185" s="135"/>
      <c r="M2185" s="135"/>
      <c r="N2185" s="135"/>
      <c r="O2185" s="135"/>
      <c r="P2185" s="135"/>
      <c r="Q2185" s="135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 s="12"/>
      <c r="AJ2185" s="12"/>
      <c r="AK2185" s="12"/>
      <c r="AL2185" s="12"/>
      <c r="AM2185" s="12"/>
      <c r="AN2185" s="12"/>
      <c r="AO2185" s="12"/>
      <c r="AP2185" s="12"/>
      <c r="AQ2185" s="12"/>
      <c r="AR2185" s="12"/>
      <c r="AS2185" s="12"/>
      <c r="AT2185" s="12"/>
      <c r="AU2185" s="12"/>
      <c r="AV2185" s="12"/>
      <c r="AW2185" s="12"/>
      <c r="AX2185" s="12"/>
      <c r="AY2185" s="12"/>
      <c r="AZ2185" s="12"/>
      <c r="BA2185" s="12"/>
    </row>
    <row r="2186" spans="12:53" x14ac:dyDescent="0.25">
      <c r="L2186" s="135"/>
      <c r="M2186" s="135"/>
      <c r="N2186" s="135"/>
      <c r="O2186" s="135"/>
      <c r="P2186" s="135"/>
      <c r="Q2186" s="135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 s="12"/>
      <c r="AJ2186" s="12"/>
      <c r="AK2186" s="12"/>
      <c r="AL2186" s="12"/>
      <c r="AM2186" s="12"/>
      <c r="AN2186" s="12"/>
      <c r="AO2186" s="12"/>
      <c r="AP2186" s="12"/>
      <c r="AQ2186" s="12"/>
      <c r="AR2186" s="12"/>
      <c r="AS2186" s="12"/>
      <c r="AT2186" s="12"/>
      <c r="AU2186" s="12"/>
      <c r="AV2186" s="12"/>
      <c r="AW2186" s="12"/>
      <c r="AX2186" s="12"/>
      <c r="AY2186" s="12"/>
      <c r="AZ2186" s="12"/>
      <c r="BA2186" s="12"/>
    </row>
    <row r="2187" spans="12:53" x14ac:dyDescent="0.25">
      <c r="L2187" s="135"/>
      <c r="M2187" s="135"/>
      <c r="N2187" s="135"/>
      <c r="O2187" s="135"/>
      <c r="P2187" s="135"/>
      <c r="Q2187" s="135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 s="12"/>
      <c r="AJ2187" s="12"/>
      <c r="AK2187" s="12"/>
      <c r="AL2187" s="12"/>
      <c r="AM2187" s="12"/>
      <c r="AN2187" s="12"/>
      <c r="AO2187" s="12"/>
      <c r="AP2187" s="12"/>
      <c r="AQ2187" s="12"/>
      <c r="AR2187" s="12"/>
      <c r="AS2187" s="12"/>
      <c r="AT2187" s="12"/>
      <c r="AU2187" s="12"/>
      <c r="AV2187" s="12"/>
      <c r="AW2187" s="12"/>
      <c r="AX2187" s="12"/>
      <c r="AY2187" s="12"/>
      <c r="AZ2187" s="12"/>
      <c r="BA2187" s="12"/>
    </row>
    <row r="2188" spans="12:53" x14ac:dyDescent="0.25">
      <c r="L2188" s="135"/>
      <c r="M2188" s="135"/>
      <c r="N2188" s="135"/>
      <c r="O2188" s="135"/>
      <c r="P2188" s="135"/>
      <c r="Q2188" s="135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 s="12"/>
      <c r="AJ2188" s="12"/>
      <c r="AK2188" s="12"/>
      <c r="AL2188" s="12"/>
      <c r="AM2188" s="12"/>
      <c r="AN2188" s="12"/>
      <c r="AO2188" s="12"/>
      <c r="AP2188" s="12"/>
      <c r="AQ2188" s="12"/>
      <c r="AR2188" s="12"/>
      <c r="AS2188" s="12"/>
      <c r="AT2188" s="12"/>
      <c r="AU2188" s="12"/>
      <c r="AV2188" s="12"/>
      <c r="AW2188" s="12"/>
      <c r="AX2188" s="12"/>
      <c r="AY2188" s="12"/>
      <c r="AZ2188" s="12"/>
      <c r="BA2188" s="12"/>
    </row>
    <row r="2189" spans="12:53" x14ac:dyDescent="0.25">
      <c r="L2189" s="135"/>
      <c r="M2189" s="135"/>
      <c r="N2189" s="135"/>
      <c r="O2189" s="135"/>
      <c r="P2189" s="135"/>
      <c r="Q2189" s="135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 s="12"/>
      <c r="AJ2189" s="12"/>
      <c r="AK2189" s="12"/>
      <c r="AL2189" s="12"/>
      <c r="AM2189" s="12"/>
      <c r="AN2189" s="12"/>
      <c r="AO2189" s="12"/>
      <c r="AP2189" s="12"/>
      <c r="AQ2189" s="12"/>
      <c r="AR2189" s="12"/>
      <c r="AS2189" s="12"/>
      <c r="AT2189" s="12"/>
      <c r="AU2189" s="12"/>
      <c r="AV2189" s="12"/>
      <c r="AW2189" s="12"/>
      <c r="AX2189" s="12"/>
      <c r="AY2189" s="12"/>
      <c r="AZ2189" s="12"/>
      <c r="BA2189" s="12"/>
    </row>
    <row r="2190" spans="12:53" x14ac:dyDescent="0.25">
      <c r="L2190" s="135"/>
      <c r="M2190" s="135"/>
      <c r="N2190" s="135"/>
      <c r="O2190" s="135"/>
      <c r="P2190" s="135"/>
      <c r="Q2190" s="135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 s="12"/>
      <c r="AJ2190" s="12"/>
      <c r="AK2190" s="12"/>
      <c r="AL2190" s="12"/>
      <c r="AM2190" s="12"/>
      <c r="AN2190" s="12"/>
      <c r="AO2190" s="12"/>
      <c r="AP2190" s="12"/>
      <c r="AQ2190" s="12"/>
      <c r="AR2190" s="12"/>
      <c r="AS2190" s="12"/>
      <c r="AT2190" s="12"/>
      <c r="AU2190" s="12"/>
      <c r="AV2190" s="12"/>
      <c r="AW2190" s="12"/>
      <c r="AX2190" s="12"/>
      <c r="AY2190" s="12"/>
      <c r="AZ2190" s="12"/>
      <c r="BA2190" s="12"/>
    </row>
    <row r="2191" spans="12:53" x14ac:dyDescent="0.25">
      <c r="L2191" s="135"/>
      <c r="M2191" s="135"/>
      <c r="N2191" s="135"/>
      <c r="O2191" s="135"/>
      <c r="P2191" s="135"/>
      <c r="Q2191" s="135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 s="12"/>
      <c r="AJ2191" s="12"/>
      <c r="AK2191" s="12"/>
      <c r="AL2191" s="12"/>
      <c r="AM2191" s="12"/>
      <c r="AN2191" s="12"/>
      <c r="AO2191" s="12"/>
      <c r="AP2191" s="12"/>
      <c r="AQ2191" s="12"/>
      <c r="AR2191" s="12"/>
      <c r="AS2191" s="12"/>
      <c r="AT2191" s="12"/>
      <c r="AU2191" s="12"/>
      <c r="AV2191" s="12"/>
      <c r="AW2191" s="12"/>
      <c r="AX2191" s="12"/>
      <c r="AY2191" s="12"/>
      <c r="AZ2191" s="12"/>
      <c r="BA2191" s="12"/>
    </row>
    <row r="2192" spans="12:53" x14ac:dyDescent="0.25">
      <c r="L2192" s="135"/>
      <c r="M2192" s="135"/>
      <c r="N2192" s="135"/>
      <c r="O2192" s="135"/>
      <c r="P2192" s="135"/>
      <c r="Q2192" s="135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 s="12"/>
      <c r="AJ2192" s="12"/>
      <c r="AK2192" s="12"/>
      <c r="AL2192" s="12"/>
      <c r="AM2192" s="12"/>
      <c r="AN2192" s="12"/>
      <c r="AO2192" s="12"/>
      <c r="AP2192" s="12"/>
      <c r="AQ2192" s="12"/>
      <c r="AR2192" s="12"/>
      <c r="AS2192" s="12"/>
      <c r="AT2192" s="12"/>
      <c r="AU2192" s="12"/>
      <c r="AV2192" s="12"/>
      <c r="AW2192" s="12"/>
      <c r="AX2192" s="12"/>
      <c r="AY2192" s="12"/>
      <c r="AZ2192" s="12"/>
      <c r="BA2192" s="12"/>
    </row>
    <row r="2193" spans="12:53" x14ac:dyDescent="0.25">
      <c r="L2193" s="135"/>
      <c r="M2193" s="135"/>
      <c r="N2193" s="135"/>
      <c r="O2193" s="135"/>
      <c r="P2193" s="135"/>
      <c r="Q2193" s="135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 s="12"/>
      <c r="AJ2193" s="12"/>
      <c r="AK2193" s="12"/>
      <c r="AL2193" s="12"/>
      <c r="AM2193" s="12"/>
      <c r="AN2193" s="12"/>
      <c r="AO2193" s="12"/>
      <c r="AP2193" s="12"/>
      <c r="AQ2193" s="12"/>
      <c r="AR2193" s="12"/>
      <c r="AS2193" s="12"/>
      <c r="AT2193" s="12"/>
      <c r="AU2193" s="12"/>
      <c r="AV2193" s="12"/>
      <c r="AW2193" s="12"/>
      <c r="AX2193" s="12"/>
      <c r="AY2193" s="12"/>
      <c r="AZ2193" s="12"/>
      <c r="BA2193" s="12"/>
    </row>
    <row r="2194" spans="12:53" x14ac:dyDescent="0.25">
      <c r="L2194" s="135"/>
      <c r="M2194" s="135"/>
      <c r="N2194" s="135"/>
      <c r="O2194" s="135"/>
      <c r="P2194" s="135"/>
      <c r="Q2194" s="135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 s="12"/>
      <c r="AJ2194" s="12"/>
      <c r="AK2194" s="12"/>
      <c r="AL2194" s="12"/>
      <c r="AM2194" s="12"/>
      <c r="AN2194" s="12"/>
      <c r="AO2194" s="12"/>
      <c r="AP2194" s="12"/>
      <c r="AQ2194" s="12"/>
      <c r="AR2194" s="12"/>
      <c r="AS2194" s="12"/>
      <c r="AT2194" s="12"/>
      <c r="AU2194" s="12"/>
      <c r="AV2194" s="12"/>
      <c r="AW2194" s="12"/>
      <c r="AX2194" s="12"/>
      <c r="AY2194" s="12"/>
      <c r="AZ2194" s="12"/>
      <c r="BA2194" s="12"/>
    </row>
    <row r="2195" spans="12:53" x14ac:dyDescent="0.25">
      <c r="L2195" s="135"/>
      <c r="M2195" s="135"/>
      <c r="N2195" s="135"/>
      <c r="O2195" s="135"/>
      <c r="P2195" s="135"/>
      <c r="Q2195" s="135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 s="12"/>
      <c r="AJ2195" s="12"/>
      <c r="AK2195" s="12"/>
      <c r="AL2195" s="12"/>
      <c r="AM2195" s="12"/>
      <c r="AN2195" s="12"/>
      <c r="AO2195" s="12"/>
      <c r="AP2195" s="12"/>
      <c r="AQ2195" s="12"/>
      <c r="AR2195" s="12"/>
      <c r="AS2195" s="12"/>
      <c r="AT2195" s="12"/>
      <c r="AU2195" s="12"/>
      <c r="AV2195" s="12"/>
      <c r="AW2195" s="12"/>
      <c r="AX2195" s="12"/>
      <c r="AY2195" s="12"/>
      <c r="AZ2195" s="12"/>
      <c r="BA2195" s="12"/>
    </row>
    <row r="2196" spans="12:53" x14ac:dyDescent="0.25">
      <c r="L2196" s="135"/>
      <c r="M2196" s="135"/>
      <c r="N2196" s="135"/>
      <c r="O2196" s="135"/>
      <c r="P2196" s="135"/>
      <c r="Q2196" s="135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 s="12"/>
      <c r="AJ2196" s="12"/>
      <c r="AK2196" s="12"/>
      <c r="AL2196" s="12"/>
      <c r="AM2196" s="12"/>
      <c r="AN2196" s="12"/>
      <c r="AO2196" s="12"/>
      <c r="AP2196" s="12"/>
      <c r="AQ2196" s="12"/>
      <c r="AR2196" s="12"/>
      <c r="AS2196" s="12"/>
      <c r="AT2196" s="12"/>
      <c r="AU2196" s="12"/>
      <c r="AV2196" s="12"/>
      <c r="AW2196" s="12"/>
      <c r="AX2196" s="12"/>
      <c r="AY2196" s="12"/>
      <c r="AZ2196" s="12"/>
      <c r="BA2196" s="12"/>
    </row>
    <row r="2197" spans="12:53" x14ac:dyDescent="0.25">
      <c r="L2197" s="135"/>
      <c r="M2197" s="135"/>
      <c r="N2197" s="135"/>
      <c r="O2197" s="135"/>
      <c r="P2197" s="135"/>
      <c r="Q2197" s="135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 s="12"/>
      <c r="AJ2197" s="12"/>
      <c r="AK2197" s="12"/>
      <c r="AL2197" s="12"/>
      <c r="AM2197" s="12"/>
      <c r="AN2197" s="12"/>
      <c r="AO2197" s="12"/>
      <c r="AP2197" s="12"/>
      <c r="AQ2197" s="12"/>
      <c r="AR2197" s="12"/>
      <c r="AS2197" s="12"/>
      <c r="AT2197" s="12"/>
      <c r="AU2197" s="12"/>
      <c r="AV2197" s="12"/>
      <c r="AW2197" s="12"/>
      <c r="AX2197" s="12"/>
      <c r="AY2197" s="12"/>
      <c r="AZ2197" s="12"/>
      <c r="BA2197" s="12"/>
    </row>
    <row r="2198" spans="12:53" x14ac:dyDescent="0.25">
      <c r="L2198" s="135"/>
      <c r="M2198" s="135"/>
      <c r="N2198" s="135"/>
      <c r="O2198" s="135"/>
      <c r="P2198" s="135"/>
      <c r="Q2198" s="135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 s="12"/>
      <c r="AJ2198" s="12"/>
      <c r="AK2198" s="12"/>
      <c r="AL2198" s="12"/>
      <c r="AM2198" s="12"/>
      <c r="AN2198" s="12"/>
      <c r="AO2198" s="12"/>
      <c r="AP2198" s="12"/>
      <c r="AQ2198" s="12"/>
      <c r="AR2198" s="12"/>
      <c r="AS2198" s="12"/>
      <c r="AT2198" s="12"/>
      <c r="AU2198" s="12"/>
      <c r="AV2198" s="12"/>
      <c r="AW2198" s="12"/>
      <c r="AX2198" s="12"/>
      <c r="AY2198" s="12"/>
      <c r="AZ2198" s="12"/>
      <c r="BA2198" s="12"/>
    </row>
    <row r="2199" spans="12:53" x14ac:dyDescent="0.25">
      <c r="L2199" s="135"/>
      <c r="M2199" s="135"/>
      <c r="N2199" s="135"/>
      <c r="O2199" s="135"/>
      <c r="P2199" s="135"/>
      <c r="Q2199" s="135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 s="12"/>
      <c r="AJ2199" s="12"/>
      <c r="AK2199" s="12"/>
      <c r="AL2199" s="12"/>
      <c r="AM2199" s="12"/>
      <c r="AN2199" s="12"/>
      <c r="AO2199" s="12"/>
      <c r="AP2199" s="12"/>
      <c r="AQ2199" s="12"/>
      <c r="AR2199" s="12"/>
      <c r="AS2199" s="12"/>
      <c r="AT2199" s="12"/>
      <c r="AU2199" s="12"/>
      <c r="AV2199" s="12"/>
      <c r="AW2199" s="12"/>
      <c r="AX2199" s="12"/>
      <c r="AY2199" s="12"/>
      <c r="AZ2199" s="12"/>
      <c r="BA2199" s="12"/>
    </row>
    <row r="2200" spans="12:53" x14ac:dyDescent="0.25">
      <c r="L2200" s="135"/>
      <c r="M2200" s="135"/>
      <c r="N2200" s="135"/>
      <c r="O2200" s="135"/>
      <c r="P2200" s="135"/>
      <c r="Q2200" s="135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 s="12"/>
      <c r="AJ2200" s="12"/>
      <c r="AK2200" s="12"/>
      <c r="AL2200" s="12"/>
      <c r="AM2200" s="12"/>
      <c r="AN2200" s="12"/>
      <c r="AO2200" s="12"/>
      <c r="AP2200" s="12"/>
      <c r="AQ2200" s="12"/>
      <c r="AR2200" s="12"/>
      <c r="AS2200" s="12"/>
      <c r="AT2200" s="12"/>
      <c r="AU2200" s="12"/>
      <c r="AV2200" s="12"/>
      <c r="AW2200" s="12"/>
      <c r="AX2200" s="12"/>
      <c r="AY2200" s="12"/>
      <c r="AZ2200" s="12"/>
      <c r="BA2200" s="12"/>
    </row>
    <row r="2201" spans="12:53" x14ac:dyDescent="0.25">
      <c r="L2201" s="135"/>
      <c r="M2201" s="135"/>
      <c r="N2201" s="135"/>
      <c r="O2201" s="135"/>
      <c r="P2201" s="135"/>
      <c r="Q2201" s="135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 s="12"/>
      <c r="AJ2201" s="12"/>
      <c r="AK2201" s="12"/>
      <c r="AL2201" s="12"/>
      <c r="AM2201" s="12"/>
      <c r="AN2201" s="12"/>
      <c r="AO2201" s="12"/>
      <c r="AP2201" s="12"/>
      <c r="AQ2201" s="12"/>
      <c r="AR2201" s="12"/>
      <c r="AS2201" s="12"/>
      <c r="AT2201" s="12"/>
      <c r="AU2201" s="12"/>
      <c r="AV2201" s="12"/>
      <c r="AW2201" s="12"/>
      <c r="AX2201" s="12"/>
      <c r="AY2201" s="12"/>
      <c r="AZ2201" s="12"/>
      <c r="BA2201" s="12"/>
    </row>
    <row r="2202" spans="12:53" x14ac:dyDescent="0.25">
      <c r="L2202" s="135"/>
      <c r="M2202" s="135"/>
      <c r="N2202" s="135"/>
      <c r="O2202" s="135"/>
      <c r="P2202" s="135"/>
      <c r="Q2202" s="135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 s="12"/>
      <c r="AJ2202" s="12"/>
      <c r="AK2202" s="12"/>
      <c r="AL2202" s="12"/>
      <c r="AM2202" s="12"/>
      <c r="AN2202" s="12"/>
      <c r="AO2202" s="12"/>
      <c r="AP2202" s="12"/>
      <c r="AQ2202" s="12"/>
      <c r="AR2202" s="12"/>
      <c r="AS2202" s="12"/>
      <c r="AT2202" s="12"/>
      <c r="AU2202" s="12"/>
      <c r="AV2202" s="12"/>
      <c r="AW2202" s="12"/>
      <c r="AX2202" s="12"/>
      <c r="AY2202" s="12"/>
      <c r="AZ2202" s="12"/>
      <c r="BA2202" s="12"/>
    </row>
    <row r="2203" spans="12:53" x14ac:dyDescent="0.25">
      <c r="L2203" s="135"/>
      <c r="M2203" s="135"/>
      <c r="N2203" s="135"/>
      <c r="O2203" s="135"/>
      <c r="P2203" s="135"/>
      <c r="Q2203" s="135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 s="12"/>
      <c r="AJ2203" s="12"/>
      <c r="AK2203" s="12"/>
      <c r="AL2203" s="12"/>
      <c r="AM2203" s="12"/>
      <c r="AN2203" s="12"/>
      <c r="AO2203" s="12"/>
      <c r="AP2203" s="12"/>
      <c r="AQ2203" s="12"/>
      <c r="AR2203" s="12"/>
      <c r="AS2203" s="12"/>
      <c r="AT2203" s="12"/>
      <c r="AU2203" s="12"/>
      <c r="AV2203" s="12"/>
      <c r="AW2203" s="12"/>
      <c r="AX2203" s="12"/>
      <c r="AY2203" s="12"/>
      <c r="AZ2203" s="12"/>
      <c r="BA2203" s="12"/>
    </row>
    <row r="2204" spans="12:53" x14ac:dyDescent="0.25">
      <c r="L2204" s="135"/>
      <c r="M2204" s="135"/>
      <c r="N2204" s="135"/>
      <c r="O2204" s="135"/>
      <c r="P2204" s="135"/>
      <c r="Q2204" s="135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 s="12"/>
      <c r="AJ2204" s="12"/>
      <c r="AK2204" s="12"/>
      <c r="AL2204" s="12"/>
      <c r="AM2204" s="12"/>
      <c r="AN2204" s="12"/>
      <c r="AO2204" s="12"/>
      <c r="AP2204" s="12"/>
      <c r="AQ2204" s="12"/>
      <c r="AR2204" s="12"/>
      <c r="AS2204" s="12"/>
      <c r="AT2204" s="12"/>
      <c r="AU2204" s="12"/>
      <c r="AV2204" s="12"/>
      <c r="AW2204" s="12"/>
      <c r="AX2204" s="12"/>
      <c r="AY2204" s="12"/>
      <c r="AZ2204" s="12"/>
      <c r="BA2204" s="12"/>
    </row>
    <row r="2205" spans="12:53" x14ac:dyDescent="0.25">
      <c r="L2205" s="135"/>
      <c r="M2205" s="135"/>
      <c r="N2205" s="135"/>
      <c r="O2205" s="135"/>
      <c r="P2205" s="135"/>
      <c r="Q2205" s="135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 s="12"/>
      <c r="AJ2205" s="12"/>
      <c r="AK2205" s="12"/>
      <c r="AL2205" s="12"/>
      <c r="AM2205" s="12"/>
      <c r="AN2205" s="12"/>
      <c r="AO2205" s="12"/>
      <c r="AP2205" s="12"/>
      <c r="AQ2205" s="12"/>
      <c r="AR2205" s="12"/>
      <c r="AS2205" s="12"/>
      <c r="AT2205" s="12"/>
      <c r="AU2205" s="12"/>
      <c r="AV2205" s="12"/>
      <c r="AW2205" s="12"/>
      <c r="AX2205" s="12"/>
      <c r="AY2205" s="12"/>
      <c r="AZ2205" s="12"/>
      <c r="BA2205" s="12"/>
    </row>
    <row r="2206" spans="12:53" x14ac:dyDescent="0.25">
      <c r="L2206" s="135"/>
      <c r="M2206" s="135"/>
      <c r="N2206" s="135"/>
      <c r="O2206" s="135"/>
      <c r="P2206" s="135"/>
      <c r="Q2206" s="135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 s="12"/>
      <c r="AJ2206" s="12"/>
      <c r="AK2206" s="12"/>
      <c r="AL2206" s="12"/>
      <c r="AM2206" s="12"/>
      <c r="AN2206" s="12"/>
      <c r="AO2206" s="12"/>
      <c r="AP2206" s="12"/>
      <c r="AQ2206" s="12"/>
      <c r="AR2206" s="12"/>
      <c r="AS2206" s="12"/>
      <c r="AT2206" s="12"/>
      <c r="AU2206" s="12"/>
      <c r="AV2206" s="12"/>
      <c r="AW2206" s="12"/>
      <c r="AX2206" s="12"/>
      <c r="AY2206" s="12"/>
      <c r="AZ2206" s="12"/>
      <c r="BA2206" s="12"/>
    </row>
    <row r="2207" spans="12:53" x14ac:dyDescent="0.25">
      <c r="L2207" s="135"/>
      <c r="M2207" s="135"/>
      <c r="N2207" s="135"/>
      <c r="O2207" s="135"/>
      <c r="P2207" s="135"/>
      <c r="Q2207" s="135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 s="12"/>
      <c r="AJ2207" s="12"/>
      <c r="AK2207" s="12"/>
      <c r="AL2207" s="12"/>
      <c r="AM2207" s="12"/>
      <c r="AN2207" s="12"/>
      <c r="AO2207" s="12"/>
      <c r="AP2207" s="12"/>
      <c r="AQ2207" s="12"/>
      <c r="AR2207" s="12"/>
      <c r="AS2207" s="12"/>
      <c r="AT2207" s="12"/>
      <c r="AU2207" s="12"/>
      <c r="AV2207" s="12"/>
      <c r="AW2207" s="12"/>
      <c r="AX2207" s="12"/>
      <c r="AY2207" s="12"/>
      <c r="AZ2207" s="12"/>
      <c r="BA2207" s="12"/>
    </row>
    <row r="2208" spans="12:53" x14ac:dyDescent="0.25">
      <c r="L2208" s="135"/>
      <c r="M2208" s="135"/>
      <c r="N2208" s="135"/>
      <c r="O2208" s="135"/>
      <c r="P2208" s="135"/>
      <c r="Q2208" s="135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 s="12"/>
      <c r="AJ2208" s="12"/>
      <c r="AK2208" s="12"/>
      <c r="AL2208" s="12"/>
      <c r="AM2208" s="12"/>
      <c r="AN2208" s="12"/>
      <c r="AO2208" s="12"/>
      <c r="AP2208" s="12"/>
      <c r="AQ2208" s="12"/>
      <c r="AR2208" s="12"/>
      <c r="AS2208" s="12"/>
      <c r="AT2208" s="12"/>
      <c r="AU2208" s="12"/>
      <c r="AV2208" s="12"/>
      <c r="AW2208" s="12"/>
      <c r="AX2208" s="12"/>
      <c r="AY2208" s="12"/>
      <c r="AZ2208" s="12"/>
      <c r="BA2208" s="12"/>
    </row>
    <row r="2209" spans="12:53" x14ac:dyDescent="0.25">
      <c r="L2209" s="135"/>
      <c r="M2209" s="135"/>
      <c r="N2209" s="135"/>
      <c r="O2209" s="135"/>
      <c r="P2209" s="135"/>
      <c r="Q2209" s="135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 s="12"/>
      <c r="AJ2209" s="12"/>
      <c r="AK2209" s="12"/>
      <c r="AL2209" s="12"/>
      <c r="AM2209" s="12"/>
      <c r="AN2209" s="12"/>
      <c r="AO2209" s="12"/>
      <c r="AP2209" s="12"/>
      <c r="AQ2209" s="12"/>
      <c r="AR2209" s="12"/>
      <c r="AS2209" s="12"/>
      <c r="AT2209" s="12"/>
      <c r="AU2209" s="12"/>
      <c r="AV2209" s="12"/>
      <c r="AW2209" s="12"/>
      <c r="AX2209" s="12"/>
      <c r="AY2209" s="12"/>
      <c r="AZ2209" s="12"/>
      <c r="BA2209" s="12"/>
    </row>
    <row r="2210" spans="12:53" x14ac:dyDescent="0.25">
      <c r="L2210" s="135"/>
      <c r="M2210" s="135"/>
      <c r="N2210" s="135"/>
      <c r="O2210" s="135"/>
      <c r="P2210" s="135"/>
      <c r="Q2210" s="135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 s="12"/>
      <c r="AJ2210" s="12"/>
      <c r="AK2210" s="12"/>
      <c r="AL2210" s="12"/>
      <c r="AM2210" s="12"/>
      <c r="AN2210" s="12"/>
      <c r="AO2210" s="12"/>
      <c r="AP2210" s="12"/>
      <c r="AQ2210" s="12"/>
      <c r="AR2210" s="12"/>
      <c r="AS2210" s="12"/>
      <c r="AT2210" s="12"/>
      <c r="AU2210" s="12"/>
      <c r="AV2210" s="12"/>
      <c r="AW2210" s="12"/>
      <c r="AX2210" s="12"/>
      <c r="AY2210" s="12"/>
      <c r="AZ2210" s="12"/>
      <c r="BA2210" s="12"/>
    </row>
    <row r="2211" spans="12:53" x14ac:dyDescent="0.25">
      <c r="L2211" s="135"/>
      <c r="M2211" s="135"/>
      <c r="N2211" s="135"/>
      <c r="O2211" s="135"/>
      <c r="P2211" s="135"/>
      <c r="Q2211" s="135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  <c r="AI2211" s="12"/>
      <c r="AJ2211" s="12"/>
      <c r="AK2211" s="12"/>
      <c r="AL2211" s="12"/>
      <c r="AM2211" s="12"/>
      <c r="AN2211" s="12"/>
      <c r="AO2211" s="12"/>
      <c r="AP2211" s="12"/>
      <c r="AQ2211" s="12"/>
      <c r="AR2211" s="12"/>
      <c r="AS2211" s="12"/>
      <c r="AT2211" s="12"/>
      <c r="AU2211" s="12"/>
      <c r="AV2211" s="12"/>
      <c r="AW2211" s="12"/>
      <c r="AX2211" s="12"/>
      <c r="AY2211" s="12"/>
      <c r="AZ2211" s="12"/>
      <c r="BA2211" s="12"/>
    </row>
    <row r="2212" spans="12:53" x14ac:dyDescent="0.25">
      <c r="L2212" s="135"/>
      <c r="M2212" s="135"/>
      <c r="N2212" s="135"/>
      <c r="O2212" s="135"/>
      <c r="P2212" s="135"/>
      <c r="Q2212" s="135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 s="12"/>
      <c r="AN2212" s="12"/>
      <c r="AO2212" s="12"/>
      <c r="AP2212" s="12"/>
      <c r="AQ2212" s="12"/>
      <c r="AR2212" s="12"/>
      <c r="AS2212" s="12"/>
      <c r="AT2212" s="12"/>
      <c r="AU2212" s="12"/>
      <c r="AV2212" s="12"/>
      <c r="AW2212" s="12"/>
      <c r="AX2212" s="12"/>
      <c r="AY2212" s="12"/>
      <c r="AZ2212" s="12"/>
      <c r="BA2212" s="12"/>
    </row>
    <row r="2213" spans="12:53" x14ac:dyDescent="0.25">
      <c r="L2213" s="135"/>
      <c r="M2213" s="135"/>
      <c r="N2213" s="135"/>
      <c r="O2213" s="135"/>
      <c r="P2213" s="135"/>
      <c r="Q2213" s="135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  <c r="AN2213" s="12"/>
      <c r="AO2213" s="12"/>
      <c r="AP2213" s="12"/>
      <c r="AQ2213" s="12"/>
      <c r="AR2213" s="12"/>
      <c r="AS2213" s="12"/>
      <c r="AT2213" s="12"/>
      <c r="AU2213" s="12"/>
      <c r="AV2213" s="12"/>
      <c r="AW2213" s="12"/>
      <c r="AX2213" s="12"/>
      <c r="AY2213" s="12"/>
      <c r="AZ2213" s="12"/>
      <c r="BA2213" s="12"/>
    </row>
    <row r="2214" spans="12:53" x14ac:dyDescent="0.25">
      <c r="L2214" s="135"/>
      <c r="M2214" s="135"/>
      <c r="N2214" s="135"/>
      <c r="O2214" s="135"/>
      <c r="P2214" s="135"/>
      <c r="Q2214" s="135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 s="12"/>
      <c r="AN2214" s="12"/>
      <c r="AO2214" s="12"/>
      <c r="AP2214" s="12"/>
      <c r="AQ2214" s="12"/>
      <c r="AR2214" s="12"/>
      <c r="AS2214" s="12"/>
      <c r="AT2214" s="12"/>
      <c r="AU2214" s="12"/>
      <c r="AV2214" s="12"/>
      <c r="AW2214" s="12"/>
      <c r="AX2214" s="12"/>
      <c r="AY2214" s="12"/>
      <c r="AZ2214" s="12"/>
      <c r="BA2214" s="12"/>
    </row>
    <row r="2215" spans="12:53" x14ac:dyDescent="0.25">
      <c r="L2215" s="135"/>
      <c r="M2215" s="135"/>
      <c r="N2215" s="135"/>
      <c r="O2215" s="135"/>
      <c r="P2215" s="135"/>
      <c r="Q2215" s="135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 s="12"/>
      <c r="AN2215" s="12"/>
      <c r="AO2215" s="12"/>
      <c r="AP2215" s="12"/>
      <c r="AQ2215" s="12"/>
      <c r="AR2215" s="12"/>
      <c r="AS2215" s="12"/>
      <c r="AT2215" s="12"/>
      <c r="AU2215" s="12"/>
      <c r="AV2215" s="12"/>
      <c r="AW2215" s="12"/>
      <c r="AX2215" s="12"/>
      <c r="AY2215" s="12"/>
      <c r="AZ2215" s="12"/>
      <c r="BA2215" s="12"/>
    </row>
    <row r="2216" spans="12:53" x14ac:dyDescent="0.25">
      <c r="L2216" s="135"/>
      <c r="M2216" s="135"/>
      <c r="N2216" s="135"/>
      <c r="O2216" s="135"/>
      <c r="P2216" s="135"/>
      <c r="Q2216" s="135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  <c r="AN2216" s="12"/>
      <c r="AO2216" s="12"/>
      <c r="AP2216" s="12"/>
      <c r="AQ2216" s="12"/>
      <c r="AR2216" s="12"/>
      <c r="AS2216" s="12"/>
      <c r="AT2216" s="12"/>
      <c r="AU2216" s="12"/>
      <c r="AV2216" s="12"/>
      <c r="AW2216" s="12"/>
      <c r="AX2216" s="12"/>
      <c r="AY2216" s="12"/>
      <c r="AZ2216" s="12"/>
      <c r="BA2216" s="12"/>
    </row>
    <row r="2217" spans="12:53" x14ac:dyDescent="0.25">
      <c r="L2217" s="135"/>
      <c r="M2217" s="135"/>
      <c r="N2217" s="135"/>
      <c r="O2217" s="135"/>
      <c r="P2217" s="135"/>
      <c r="Q2217" s="135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 s="12"/>
      <c r="AN2217" s="12"/>
      <c r="AO2217" s="12"/>
      <c r="AP2217" s="12"/>
      <c r="AQ2217" s="12"/>
      <c r="AR2217" s="12"/>
      <c r="AS2217" s="12"/>
      <c r="AT2217" s="12"/>
      <c r="AU2217" s="12"/>
      <c r="AV2217" s="12"/>
      <c r="AW2217" s="12"/>
      <c r="AX2217" s="12"/>
      <c r="AY2217" s="12"/>
      <c r="AZ2217" s="12"/>
      <c r="BA2217" s="12"/>
    </row>
    <row r="2218" spans="12:53" x14ac:dyDescent="0.25">
      <c r="L2218" s="135"/>
      <c r="M2218" s="135"/>
      <c r="N2218" s="135"/>
      <c r="O2218" s="135"/>
      <c r="P2218" s="135"/>
      <c r="Q2218" s="135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  <c r="AO2218" s="12"/>
      <c r="AP2218" s="12"/>
      <c r="AQ2218" s="12"/>
      <c r="AR2218" s="12"/>
      <c r="AS2218" s="12"/>
      <c r="AT2218" s="12"/>
      <c r="AU2218" s="12"/>
      <c r="AV2218" s="12"/>
      <c r="AW2218" s="12"/>
      <c r="AX2218" s="12"/>
      <c r="AY2218" s="12"/>
      <c r="AZ2218" s="12"/>
      <c r="BA2218" s="12"/>
    </row>
    <row r="2219" spans="12:53" x14ac:dyDescent="0.25">
      <c r="L2219" s="135"/>
      <c r="M2219" s="135"/>
      <c r="N2219" s="135"/>
      <c r="O2219" s="135"/>
      <c r="P2219" s="135"/>
      <c r="Q2219" s="135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  <c r="AN2219" s="12"/>
      <c r="AO2219" s="12"/>
      <c r="AP2219" s="12"/>
      <c r="AQ2219" s="12"/>
      <c r="AR2219" s="12"/>
      <c r="AS2219" s="12"/>
      <c r="AT2219" s="12"/>
      <c r="AU2219" s="12"/>
      <c r="AV2219" s="12"/>
      <c r="AW2219" s="12"/>
      <c r="AX2219" s="12"/>
      <c r="AY2219" s="12"/>
      <c r="AZ2219" s="12"/>
      <c r="BA2219" s="12"/>
    </row>
    <row r="2220" spans="12:53" x14ac:dyDescent="0.25">
      <c r="L2220" s="135"/>
      <c r="M2220" s="135"/>
      <c r="N2220" s="135"/>
      <c r="O2220" s="135"/>
      <c r="P2220" s="135"/>
      <c r="Q2220" s="135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 s="12"/>
      <c r="AN2220" s="12"/>
      <c r="AO2220" s="12"/>
      <c r="AP2220" s="12"/>
      <c r="AQ2220" s="12"/>
      <c r="AR2220" s="12"/>
      <c r="AS2220" s="12"/>
      <c r="AT2220" s="12"/>
      <c r="AU2220" s="12"/>
      <c r="AV2220" s="12"/>
      <c r="AW2220" s="12"/>
      <c r="AX2220" s="12"/>
      <c r="AY2220" s="12"/>
      <c r="AZ2220" s="12"/>
      <c r="BA2220" s="12"/>
    </row>
    <row r="2221" spans="12:53" x14ac:dyDescent="0.25">
      <c r="L2221" s="135"/>
      <c r="M2221" s="135"/>
      <c r="N2221" s="135"/>
      <c r="O2221" s="135"/>
      <c r="P2221" s="135"/>
      <c r="Q2221" s="135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 s="12"/>
      <c r="AN2221" s="12"/>
      <c r="AO2221" s="12"/>
      <c r="AP2221" s="12"/>
      <c r="AQ2221" s="12"/>
      <c r="AR2221" s="12"/>
      <c r="AS2221" s="12"/>
      <c r="AT2221" s="12"/>
      <c r="AU2221" s="12"/>
      <c r="AV2221" s="12"/>
      <c r="AW2221" s="12"/>
      <c r="AX2221" s="12"/>
      <c r="AY2221" s="12"/>
      <c r="AZ2221" s="12"/>
      <c r="BA2221" s="12"/>
    </row>
    <row r="2222" spans="12:53" x14ac:dyDescent="0.25">
      <c r="L2222" s="135"/>
      <c r="M2222" s="135"/>
      <c r="N2222" s="135"/>
      <c r="O2222" s="135"/>
      <c r="P2222" s="135"/>
      <c r="Q2222" s="135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  <c r="AN2222" s="12"/>
      <c r="AO2222" s="12"/>
      <c r="AP2222" s="12"/>
      <c r="AQ2222" s="12"/>
      <c r="AR2222" s="12"/>
      <c r="AS2222" s="12"/>
      <c r="AT2222" s="12"/>
      <c r="AU2222" s="12"/>
      <c r="AV2222" s="12"/>
      <c r="AW2222" s="12"/>
      <c r="AX2222" s="12"/>
      <c r="AY2222" s="12"/>
      <c r="AZ2222" s="12"/>
      <c r="BA2222" s="12"/>
    </row>
    <row r="2223" spans="12:53" x14ac:dyDescent="0.25">
      <c r="L2223" s="135"/>
      <c r="M2223" s="135"/>
      <c r="N2223" s="135"/>
      <c r="O2223" s="135"/>
      <c r="P2223" s="135"/>
      <c r="Q2223" s="135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 s="12"/>
      <c r="AN2223" s="12"/>
      <c r="AO2223" s="12"/>
      <c r="AP2223" s="12"/>
      <c r="AQ2223" s="12"/>
      <c r="AR2223" s="12"/>
      <c r="AS2223" s="12"/>
      <c r="AT2223" s="12"/>
      <c r="AU2223" s="12"/>
      <c r="AV2223" s="12"/>
      <c r="AW2223" s="12"/>
      <c r="AX2223" s="12"/>
      <c r="AY2223" s="12"/>
      <c r="AZ2223" s="12"/>
      <c r="BA2223" s="12"/>
    </row>
    <row r="2224" spans="12:53" x14ac:dyDescent="0.25">
      <c r="L2224" s="135"/>
      <c r="M2224" s="135"/>
      <c r="N2224" s="135"/>
      <c r="O2224" s="135"/>
      <c r="P2224" s="135"/>
      <c r="Q2224" s="135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 s="12"/>
      <c r="AN2224" s="12"/>
      <c r="AO2224" s="12"/>
      <c r="AP2224" s="12"/>
      <c r="AQ2224" s="12"/>
      <c r="AR2224" s="12"/>
      <c r="AS2224" s="12"/>
      <c r="AT2224" s="12"/>
      <c r="AU2224" s="12"/>
      <c r="AV2224" s="12"/>
      <c r="AW2224" s="12"/>
      <c r="AX2224" s="12"/>
      <c r="AY2224" s="12"/>
      <c r="AZ2224" s="12"/>
      <c r="BA2224" s="12"/>
    </row>
    <row r="2225" spans="12:53" x14ac:dyDescent="0.25">
      <c r="L2225" s="135"/>
      <c r="M2225" s="135"/>
      <c r="N2225" s="135"/>
      <c r="O2225" s="135"/>
      <c r="P2225" s="135"/>
      <c r="Q2225" s="135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  <c r="AN2225" s="12"/>
      <c r="AO2225" s="12"/>
      <c r="AP2225" s="12"/>
      <c r="AQ2225" s="12"/>
      <c r="AR2225" s="12"/>
      <c r="AS2225" s="12"/>
      <c r="AT2225" s="12"/>
      <c r="AU2225" s="12"/>
      <c r="AV2225" s="12"/>
      <c r="AW2225" s="12"/>
      <c r="AX2225" s="12"/>
      <c r="AY2225" s="12"/>
      <c r="AZ2225" s="12"/>
      <c r="BA2225" s="12"/>
    </row>
    <row r="2226" spans="12:53" x14ac:dyDescent="0.25">
      <c r="L2226" s="135"/>
      <c r="M2226" s="135"/>
      <c r="N2226" s="135"/>
      <c r="O2226" s="135"/>
      <c r="P2226" s="135"/>
      <c r="Q2226" s="135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  <c r="AO2226" s="12"/>
      <c r="AP2226" s="12"/>
      <c r="AQ2226" s="12"/>
      <c r="AR2226" s="12"/>
      <c r="AS2226" s="12"/>
      <c r="AT2226" s="12"/>
      <c r="AU2226" s="12"/>
      <c r="AV2226" s="12"/>
      <c r="AW2226" s="12"/>
      <c r="AX2226" s="12"/>
      <c r="AY2226" s="12"/>
      <c r="AZ2226" s="12"/>
      <c r="BA2226" s="12"/>
    </row>
    <row r="2227" spans="12:53" x14ac:dyDescent="0.25">
      <c r="L2227" s="135"/>
      <c r="M2227" s="135"/>
      <c r="N2227" s="135"/>
      <c r="O2227" s="135"/>
      <c r="P2227" s="135"/>
      <c r="Q2227" s="135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 s="12"/>
      <c r="AN2227" s="12"/>
      <c r="AO2227" s="12"/>
      <c r="AP2227" s="12"/>
      <c r="AQ2227" s="12"/>
      <c r="AR2227" s="12"/>
      <c r="AS2227" s="12"/>
      <c r="AT2227" s="12"/>
      <c r="AU2227" s="12"/>
      <c r="AV2227" s="12"/>
      <c r="AW2227" s="12"/>
      <c r="AX2227" s="12"/>
      <c r="AY2227" s="12"/>
      <c r="AZ2227" s="12"/>
      <c r="BA2227" s="12"/>
    </row>
    <row r="2228" spans="12:53" x14ac:dyDescent="0.25">
      <c r="L2228" s="135"/>
      <c r="M2228" s="135"/>
      <c r="N2228" s="135"/>
      <c r="O2228" s="135"/>
      <c r="P2228" s="135"/>
      <c r="Q2228" s="135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  <c r="AN2228" s="12"/>
      <c r="AO2228" s="12"/>
      <c r="AP2228" s="12"/>
      <c r="AQ2228" s="12"/>
      <c r="AR2228" s="12"/>
      <c r="AS2228" s="12"/>
      <c r="AT2228" s="12"/>
      <c r="AU2228" s="12"/>
      <c r="AV2228" s="12"/>
      <c r="AW2228" s="12"/>
      <c r="AX2228" s="12"/>
      <c r="AY2228" s="12"/>
      <c r="AZ2228" s="12"/>
      <c r="BA2228" s="12"/>
    </row>
    <row r="2229" spans="12:53" x14ac:dyDescent="0.25">
      <c r="L2229" s="135"/>
      <c r="M2229" s="135"/>
      <c r="N2229" s="135"/>
      <c r="O2229" s="135"/>
      <c r="P2229" s="135"/>
      <c r="Q2229" s="135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 s="12"/>
      <c r="AN2229" s="12"/>
      <c r="AO2229" s="12"/>
      <c r="AP2229" s="12"/>
      <c r="AQ2229" s="12"/>
      <c r="AR2229" s="12"/>
      <c r="AS2229" s="12"/>
      <c r="AT2229" s="12"/>
      <c r="AU2229" s="12"/>
      <c r="AV2229" s="12"/>
      <c r="AW2229" s="12"/>
      <c r="AX2229" s="12"/>
      <c r="AY2229" s="12"/>
      <c r="AZ2229" s="12"/>
      <c r="BA2229" s="12"/>
    </row>
    <row r="2230" spans="12:53" x14ac:dyDescent="0.25">
      <c r="L2230" s="135"/>
      <c r="M2230" s="135"/>
      <c r="N2230" s="135"/>
      <c r="O2230" s="135"/>
      <c r="P2230" s="135"/>
      <c r="Q2230" s="135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 s="12"/>
      <c r="AN2230" s="12"/>
      <c r="AO2230" s="12"/>
      <c r="AP2230" s="12"/>
      <c r="AQ2230" s="12"/>
      <c r="AR2230" s="12"/>
      <c r="AS2230" s="12"/>
      <c r="AT2230" s="12"/>
      <c r="AU2230" s="12"/>
      <c r="AV2230" s="12"/>
      <c r="AW2230" s="12"/>
      <c r="AX2230" s="12"/>
      <c r="AY2230" s="12"/>
      <c r="AZ2230" s="12"/>
      <c r="BA2230" s="12"/>
    </row>
    <row r="2231" spans="12:53" x14ac:dyDescent="0.25">
      <c r="L2231" s="135"/>
      <c r="M2231" s="135"/>
      <c r="N2231" s="135"/>
      <c r="O2231" s="135"/>
      <c r="P2231" s="135"/>
      <c r="Q2231" s="135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  <c r="AN2231" s="12"/>
      <c r="AO2231" s="12"/>
      <c r="AP2231" s="12"/>
      <c r="AQ2231" s="12"/>
      <c r="AR2231" s="12"/>
      <c r="AS2231" s="12"/>
      <c r="AT2231" s="12"/>
      <c r="AU2231" s="12"/>
      <c r="AV2231" s="12"/>
      <c r="AW2231" s="12"/>
      <c r="AX2231" s="12"/>
      <c r="AY2231" s="12"/>
      <c r="AZ2231" s="12"/>
      <c r="BA2231" s="12"/>
    </row>
    <row r="2232" spans="12:53" x14ac:dyDescent="0.25">
      <c r="L2232" s="135"/>
      <c r="M2232" s="135"/>
      <c r="N2232" s="135"/>
      <c r="O2232" s="135"/>
      <c r="P2232" s="135"/>
      <c r="Q2232" s="135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 s="12"/>
      <c r="AN2232" s="12"/>
      <c r="AO2232" s="12"/>
      <c r="AP2232" s="12"/>
      <c r="AQ2232" s="12"/>
      <c r="AR2232" s="12"/>
      <c r="AS2232" s="12"/>
      <c r="AT2232" s="12"/>
      <c r="AU2232" s="12"/>
      <c r="AV2232" s="12"/>
      <c r="AW2232" s="12"/>
      <c r="AX2232" s="12"/>
      <c r="AY2232" s="12"/>
      <c r="AZ2232" s="12"/>
      <c r="BA2232" s="12"/>
    </row>
    <row r="2233" spans="12:53" x14ac:dyDescent="0.25">
      <c r="L2233" s="135"/>
      <c r="M2233" s="135"/>
      <c r="N2233" s="135"/>
      <c r="O2233" s="135"/>
      <c r="P2233" s="135"/>
      <c r="Q2233" s="135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 s="12"/>
      <c r="AN2233" s="12"/>
      <c r="AO2233" s="12"/>
      <c r="AP2233" s="12"/>
      <c r="AQ2233" s="12"/>
      <c r="AR2233" s="12"/>
      <c r="AS2233" s="12"/>
      <c r="AT2233" s="12"/>
      <c r="AU2233" s="12"/>
      <c r="AV2233" s="12"/>
      <c r="AW2233" s="12"/>
      <c r="AX2233" s="12"/>
      <c r="AY2233" s="12"/>
      <c r="AZ2233" s="12"/>
      <c r="BA2233" s="12"/>
    </row>
    <row r="2234" spans="12:53" x14ac:dyDescent="0.25">
      <c r="L2234" s="135"/>
      <c r="M2234" s="135"/>
      <c r="N2234" s="135"/>
      <c r="O2234" s="135"/>
      <c r="P2234" s="135"/>
      <c r="Q2234" s="135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  <c r="AN2234" s="12"/>
      <c r="AO2234" s="12"/>
      <c r="AP2234" s="12"/>
      <c r="AQ2234" s="12"/>
      <c r="AR2234" s="12"/>
      <c r="AS2234" s="12"/>
      <c r="AT2234" s="12"/>
      <c r="AU2234" s="12"/>
      <c r="AV2234" s="12"/>
      <c r="AW2234" s="12"/>
      <c r="AX2234" s="12"/>
      <c r="AY2234" s="12"/>
      <c r="AZ2234" s="12"/>
      <c r="BA2234" s="12"/>
    </row>
    <row r="2235" spans="12:53" x14ac:dyDescent="0.25">
      <c r="L2235" s="135"/>
      <c r="M2235" s="135"/>
      <c r="N2235" s="135"/>
      <c r="O2235" s="135"/>
      <c r="P2235" s="135"/>
      <c r="Q2235" s="135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 s="12"/>
      <c r="AN2235" s="12"/>
      <c r="AO2235" s="12"/>
      <c r="AP2235" s="12"/>
      <c r="AQ2235" s="12"/>
      <c r="AR2235" s="12"/>
      <c r="AS2235" s="12"/>
      <c r="AT2235" s="12"/>
      <c r="AU2235" s="12"/>
      <c r="AV2235" s="12"/>
      <c r="AW2235" s="12"/>
      <c r="AX2235" s="12"/>
      <c r="AY2235" s="12"/>
      <c r="AZ2235" s="12"/>
      <c r="BA2235" s="12"/>
    </row>
    <row r="2236" spans="12:53" x14ac:dyDescent="0.25">
      <c r="L2236" s="135"/>
      <c r="M2236" s="135"/>
      <c r="N2236" s="135"/>
      <c r="O2236" s="135"/>
      <c r="P2236" s="135"/>
      <c r="Q2236" s="135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 s="12"/>
      <c r="AN2236" s="12"/>
      <c r="AO2236" s="12"/>
      <c r="AP2236" s="12"/>
      <c r="AQ2236" s="12"/>
      <c r="AR2236" s="12"/>
      <c r="AS2236" s="12"/>
      <c r="AT2236" s="12"/>
      <c r="AU2236" s="12"/>
      <c r="AV2236" s="12"/>
      <c r="AW2236" s="12"/>
      <c r="AX2236" s="12"/>
      <c r="AY2236" s="12"/>
      <c r="AZ2236" s="12"/>
      <c r="BA2236" s="12"/>
    </row>
    <row r="2237" spans="12:53" x14ac:dyDescent="0.25">
      <c r="L2237" s="135"/>
      <c r="M2237" s="135"/>
      <c r="N2237" s="135"/>
      <c r="O2237" s="135"/>
      <c r="P2237" s="135"/>
      <c r="Q2237" s="135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  <c r="AN2237" s="12"/>
      <c r="AO2237" s="12"/>
      <c r="AP2237" s="12"/>
      <c r="AQ2237" s="12"/>
      <c r="AR2237" s="12"/>
      <c r="AS2237" s="12"/>
      <c r="AT2237" s="12"/>
      <c r="AU2237" s="12"/>
      <c r="AV2237" s="12"/>
      <c r="AW2237" s="12"/>
      <c r="AX2237" s="12"/>
      <c r="AY2237" s="12"/>
      <c r="AZ2237" s="12"/>
      <c r="BA2237" s="12"/>
    </row>
    <row r="2238" spans="12:53" x14ac:dyDescent="0.25">
      <c r="L2238" s="135"/>
      <c r="M2238" s="135"/>
      <c r="N2238" s="135"/>
      <c r="O2238" s="135"/>
      <c r="P2238" s="135"/>
      <c r="Q2238" s="135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 s="12"/>
      <c r="AN2238" s="12"/>
      <c r="AO2238" s="12"/>
      <c r="AP2238" s="12"/>
      <c r="AQ2238" s="12"/>
      <c r="AR2238" s="12"/>
      <c r="AS2238" s="12"/>
      <c r="AT2238" s="12"/>
      <c r="AU2238" s="12"/>
      <c r="AV2238" s="12"/>
      <c r="AW2238" s="12"/>
      <c r="AX2238" s="12"/>
      <c r="AY2238" s="12"/>
      <c r="AZ2238" s="12"/>
      <c r="BA2238" s="12"/>
    </row>
    <row r="2239" spans="12:53" x14ac:dyDescent="0.25">
      <c r="L2239" s="135"/>
      <c r="M2239" s="135"/>
      <c r="N2239" s="135"/>
      <c r="O2239" s="135"/>
      <c r="P2239" s="135"/>
      <c r="Q2239" s="135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 s="12"/>
      <c r="AN2239" s="12"/>
      <c r="AO2239" s="12"/>
      <c r="AP2239" s="12"/>
      <c r="AQ2239" s="12"/>
      <c r="AR2239" s="12"/>
      <c r="AS2239" s="12"/>
      <c r="AT2239" s="12"/>
      <c r="AU2239" s="12"/>
      <c r="AV2239" s="12"/>
      <c r="AW2239" s="12"/>
      <c r="AX2239" s="12"/>
      <c r="AY2239" s="12"/>
      <c r="AZ2239" s="12"/>
      <c r="BA2239" s="12"/>
    </row>
    <row r="2240" spans="12:53" x14ac:dyDescent="0.25">
      <c r="L2240" s="135"/>
      <c r="M2240" s="135"/>
      <c r="N2240" s="135"/>
      <c r="O2240" s="135"/>
      <c r="P2240" s="135"/>
      <c r="Q2240" s="135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  <c r="AN2240" s="12"/>
      <c r="AO2240" s="12"/>
      <c r="AP2240" s="12"/>
      <c r="AQ2240" s="12"/>
      <c r="AR2240" s="12"/>
      <c r="AS2240" s="12"/>
      <c r="AT2240" s="12"/>
      <c r="AU2240" s="12"/>
      <c r="AV2240" s="12"/>
      <c r="AW2240" s="12"/>
      <c r="AX2240" s="12"/>
      <c r="AY2240" s="12"/>
      <c r="AZ2240" s="12"/>
      <c r="BA2240" s="12"/>
    </row>
    <row r="2241" spans="12:53" x14ac:dyDescent="0.25">
      <c r="L2241" s="135"/>
      <c r="M2241" s="135"/>
      <c r="N2241" s="135"/>
      <c r="O2241" s="135"/>
      <c r="P2241" s="135"/>
      <c r="Q2241" s="135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 s="12"/>
      <c r="AN2241" s="12"/>
      <c r="AO2241" s="12"/>
      <c r="AP2241" s="12"/>
      <c r="AQ2241" s="12"/>
      <c r="AR2241" s="12"/>
      <c r="AS2241" s="12"/>
      <c r="AT2241" s="12"/>
      <c r="AU2241" s="12"/>
      <c r="AV2241" s="12"/>
      <c r="AW2241" s="12"/>
      <c r="AX2241" s="12"/>
      <c r="AY2241" s="12"/>
      <c r="AZ2241" s="12"/>
      <c r="BA2241" s="12"/>
    </row>
    <row r="2242" spans="12:53" x14ac:dyDescent="0.25">
      <c r="L2242" s="135"/>
      <c r="M2242" s="135"/>
      <c r="N2242" s="135"/>
      <c r="O2242" s="135"/>
      <c r="P2242" s="135"/>
      <c r="Q2242" s="135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 s="12"/>
      <c r="AN2242" s="12"/>
      <c r="AO2242" s="12"/>
      <c r="AP2242" s="12"/>
      <c r="AQ2242" s="12"/>
      <c r="AR2242" s="12"/>
      <c r="AS2242" s="12"/>
      <c r="AT2242" s="12"/>
      <c r="AU2242" s="12"/>
      <c r="AV2242" s="12"/>
      <c r="AW2242" s="12"/>
      <c r="AX2242" s="12"/>
      <c r="AY2242" s="12"/>
      <c r="AZ2242" s="12"/>
      <c r="BA2242" s="12"/>
    </row>
    <row r="2243" spans="12:53" x14ac:dyDescent="0.25">
      <c r="L2243" s="135"/>
      <c r="M2243" s="135"/>
      <c r="N2243" s="135"/>
      <c r="O2243" s="135"/>
      <c r="P2243" s="135"/>
      <c r="Q2243" s="135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  <c r="AN2243" s="12"/>
      <c r="AO2243" s="12"/>
      <c r="AP2243" s="12"/>
      <c r="AQ2243" s="12"/>
      <c r="AR2243" s="12"/>
      <c r="AS2243" s="12"/>
      <c r="AT2243" s="12"/>
      <c r="AU2243" s="12"/>
      <c r="AV2243" s="12"/>
      <c r="AW2243" s="12"/>
      <c r="AX2243" s="12"/>
      <c r="AY2243" s="12"/>
      <c r="AZ2243" s="12"/>
      <c r="BA2243" s="12"/>
    </row>
    <row r="2244" spans="12:53" x14ac:dyDescent="0.25">
      <c r="L2244" s="135"/>
      <c r="M2244" s="135"/>
      <c r="N2244" s="135"/>
      <c r="O2244" s="135"/>
      <c r="P2244" s="135"/>
      <c r="Q2244" s="135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 s="12"/>
      <c r="AN2244" s="12"/>
      <c r="AO2244" s="12"/>
      <c r="AP2244" s="12"/>
      <c r="AQ2244" s="12"/>
      <c r="AR2244" s="12"/>
      <c r="AS2244" s="12"/>
      <c r="AT2244" s="12"/>
      <c r="AU2244" s="12"/>
      <c r="AV2244" s="12"/>
      <c r="AW2244" s="12"/>
      <c r="AX2244" s="12"/>
      <c r="AY2244" s="12"/>
      <c r="AZ2244" s="12"/>
      <c r="BA2244" s="12"/>
    </row>
    <row r="2245" spans="12:53" x14ac:dyDescent="0.25">
      <c r="L2245" s="135"/>
      <c r="M2245" s="135"/>
      <c r="N2245" s="135"/>
      <c r="O2245" s="135"/>
      <c r="P2245" s="135"/>
      <c r="Q2245" s="135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 s="12"/>
      <c r="AN2245" s="12"/>
      <c r="AO2245" s="12"/>
      <c r="AP2245" s="12"/>
      <c r="AQ2245" s="12"/>
      <c r="AR2245" s="12"/>
      <c r="AS2245" s="12"/>
      <c r="AT2245" s="12"/>
      <c r="AU2245" s="12"/>
      <c r="AV2245" s="12"/>
      <c r="AW2245" s="12"/>
      <c r="AX2245" s="12"/>
      <c r="AY2245" s="12"/>
      <c r="AZ2245" s="12"/>
      <c r="BA2245" s="12"/>
    </row>
    <row r="2246" spans="12:53" x14ac:dyDescent="0.25">
      <c r="L2246" s="135"/>
      <c r="M2246" s="135"/>
      <c r="N2246" s="135"/>
      <c r="O2246" s="135"/>
      <c r="P2246" s="135"/>
      <c r="Q2246" s="135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  <c r="AN2246" s="12"/>
      <c r="AO2246" s="12"/>
      <c r="AP2246" s="12"/>
      <c r="AQ2246" s="12"/>
      <c r="AR2246" s="12"/>
      <c r="AS2246" s="12"/>
      <c r="AT2246" s="12"/>
      <c r="AU2246" s="12"/>
      <c r="AV2246" s="12"/>
      <c r="AW2246" s="12"/>
      <c r="AX2246" s="12"/>
      <c r="AY2246" s="12"/>
      <c r="AZ2246" s="12"/>
      <c r="BA2246" s="12"/>
    </row>
    <row r="2247" spans="12:53" x14ac:dyDescent="0.25">
      <c r="L2247" s="135"/>
      <c r="M2247" s="135"/>
      <c r="N2247" s="135"/>
      <c r="O2247" s="135"/>
      <c r="P2247" s="135"/>
      <c r="Q2247" s="135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 s="12"/>
      <c r="AN2247" s="12"/>
      <c r="AO2247" s="12"/>
      <c r="AP2247" s="12"/>
      <c r="AQ2247" s="12"/>
      <c r="AR2247" s="12"/>
      <c r="AS2247" s="12"/>
      <c r="AT2247" s="12"/>
      <c r="AU2247" s="12"/>
      <c r="AV2247" s="12"/>
      <c r="AW2247" s="12"/>
      <c r="AX2247" s="12"/>
      <c r="AY2247" s="12"/>
      <c r="AZ2247" s="12"/>
      <c r="BA2247" s="12"/>
    </row>
    <row r="2248" spans="12:53" x14ac:dyDescent="0.25">
      <c r="L2248" s="135"/>
      <c r="M2248" s="135"/>
      <c r="N2248" s="135"/>
      <c r="O2248" s="135"/>
      <c r="P2248" s="135"/>
      <c r="Q2248" s="135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  <c r="AI2248" s="12"/>
      <c r="AJ2248" s="12"/>
      <c r="AK2248" s="12"/>
      <c r="AL2248" s="12"/>
      <c r="AM2248" s="12"/>
      <c r="AN2248" s="12"/>
      <c r="AO2248" s="12"/>
      <c r="AP2248" s="12"/>
      <c r="AQ2248" s="12"/>
      <c r="AR2248" s="12"/>
      <c r="AS2248" s="12"/>
      <c r="AT2248" s="12"/>
      <c r="AU2248" s="12"/>
      <c r="AV2248" s="12"/>
      <c r="AW2248" s="12"/>
      <c r="AX2248" s="12"/>
      <c r="AY2248" s="12"/>
      <c r="AZ2248" s="12"/>
      <c r="BA2248" s="12"/>
    </row>
    <row r="2249" spans="12:53" x14ac:dyDescent="0.25">
      <c r="L2249" s="135"/>
      <c r="M2249" s="135"/>
      <c r="N2249" s="135"/>
      <c r="O2249" s="135"/>
      <c r="P2249" s="135"/>
      <c r="Q2249" s="135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 s="12"/>
      <c r="AJ2249" s="12"/>
      <c r="AK2249" s="12"/>
      <c r="AL2249" s="12"/>
      <c r="AM2249" s="12"/>
      <c r="AN2249" s="12"/>
      <c r="AO2249" s="12"/>
      <c r="AP2249" s="12"/>
      <c r="AQ2249" s="12"/>
      <c r="AR2249" s="12"/>
      <c r="AS2249" s="12"/>
      <c r="AT2249" s="12"/>
      <c r="AU2249" s="12"/>
      <c r="AV2249" s="12"/>
      <c r="AW2249" s="12"/>
      <c r="AX2249" s="12"/>
      <c r="AY2249" s="12"/>
      <c r="AZ2249" s="12"/>
      <c r="BA2249" s="12"/>
    </row>
    <row r="2250" spans="12:53" x14ac:dyDescent="0.25">
      <c r="L2250" s="135"/>
      <c r="M2250" s="135"/>
      <c r="N2250" s="135"/>
      <c r="O2250" s="135"/>
      <c r="P2250" s="135"/>
      <c r="Q2250" s="135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  <c r="AI2250" s="12"/>
      <c r="AJ2250" s="12"/>
      <c r="AK2250" s="12"/>
      <c r="AL2250" s="12"/>
      <c r="AM2250" s="12"/>
      <c r="AN2250" s="12"/>
      <c r="AO2250" s="12"/>
      <c r="AP2250" s="12"/>
      <c r="AQ2250" s="12"/>
      <c r="AR2250" s="12"/>
      <c r="AS2250" s="12"/>
      <c r="AT2250" s="12"/>
      <c r="AU2250" s="12"/>
      <c r="AV2250" s="12"/>
      <c r="AW2250" s="12"/>
      <c r="AX2250" s="12"/>
      <c r="AY2250" s="12"/>
      <c r="AZ2250" s="12"/>
      <c r="BA2250" s="12"/>
    </row>
    <row r="2251" spans="12:53" x14ac:dyDescent="0.25">
      <c r="L2251" s="135"/>
      <c r="M2251" s="135"/>
      <c r="N2251" s="135"/>
      <c r="O2251" s="135"/>
      <c r="P2251" s="135"/>
      <c r="Q2251" s="135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  <c r="AI2251" s="12"/>
      <c r="AJ2251" s="12"/>
      <c r="AK2251" s="12"/>
      <c r="AL2251" s="12"/>
      <c r="AM2251" s="12"/>
      <c r="AN2251" s="12"/>
      <c r="AO2251" s="12"/>
      <c r="AP2251" s="12"/>
      <c r="AQ2251" s="12"/>
      <c r="AR2251" s="12"/>
      <c r="AS2251" s="12"/>
      <c r="AT2251" s="12"/>
      <c r="AU2251" s="12"/>
      <c r="AV2251" s="12"/>
      <c r="AW2251" s="12"/>
      <c r="AX2251" s="12"/>
      <c r="AY2251" s="12"/>
      <c r="AZ2251" s="12"/>
      <c r="BA2251" s="12"/>
    </row>
    <row r="2252" spans="12:53" x14ac:dyDescent="0.25">
      <c r="L2252" s="135"/>
      <c r="M2252" s="135"/>
      <c r="N2252" s="135"/>
      <c r="O2252" s="135"/>
      <c r="P2252" s="135"/>
      <c r="Q2252" s="135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 s="12"/>
      <c r="AJ2252" s="12"/>
      <c r="AK2252" s="12"/>
      <c r="AL2252" s="12"/>
      <c r="AM2252" s="12"/>
      <c r="AN2252" s="12"/>
      <c r="AO2252" s="12"/>
      <c r="AP2252" s="12"/>
      <c r="AQ2252" s="12"/>
      <c r="AR2252" s="12"/>
      <c r="AS2252" s="12"/>
      <c r="AT2252" s="12"/>
      <c r="AU2252" s="12"/>
      <c r="AV2252" s="12"/>
      <c r="AW2252" s="12"/>
      <c r="AX2252" s="12"/>
      <c r="AY2252" s="12"/>
      <c r="AZ2252" s="12"/>
      <c r="BA2252" s="12"/>
    </row>
    <row r="2253" spans="12:53" x14ac:dyDescent="0.25">
      <c r="L2253" s="135"/>
      <c r="M2253" s="135"/>
      <c r="N2253" s="135"/>
      <c r="O2253" s="135"/>
      <c r="P2253" s="135"/>
      <c r="Q2253" s="135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  <c r="AI2253" s="12"/>
      <c r="AJ2253" s="12"/>
      <c r="AK2253" s="12"/>
      <c r="AL2253" s="12"/>
      <c r="AM2253" s="12"/>
      <c r="AN2253" s="12"/>
      <c r="AO2253" s="12"/>
      <c r="AP2253" s="12"/>
      <c r="AQ2253" s="12"/>
      <c r="AR2253" s="12"/>
      <c r="AS2253" s="12"/>
      <c r="AT2253" s="12"/>
      <c r="AU2253" s="12"/>
      <c r="AV2253" s="12"/>
      <c r="AW2253" s="12"/>
      <c r="AX2253" s="12"/>
      <c r="AY2253" s="12"/>
      <c r="AZ2253" s="12"/>
      <c r="BA2253" s="12"/>
    </row>
    <row r="2254" spans="12:53" x14ac:dyDescent="0.25">
      <c r="L2254" s="135"/>
      <c r="M2254" s="135"/>
      <c r="N2254" s="135"/>
      <c r="O2254" s="135"/>
      <c r="P2254" s="135"/>
      <c r="Q2254" s="135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  <c r="AI2254" s="12"/>
      <c r="AJ2254" s="12"/>
      <c r="AK2254" s="12"/>
      <c r="AL2254" s="12"/>
      <c r="AM2254" s="12"/>
      <c r="AN2254" s="12"/>
      <c r="AO2254" s="12"/>
      <c r="AP2254" s="12"/>
      <c r="AQ2254" s="12"/>
      <c r="AR2254" s="12"/>
      <c r="AS2254" s="12"/>
      <c r="AT2254" s="12"/>
      <c r="AU2254" s="12"/>
      <c r="AV2254" s="12"/>
      <c r="AW2254" s="12"/>
      <c r="AX2254" s="12"/>
      <c r="AY2254" s="12"/>
      <c r="AZ2254" s="12"/>
      <c r="BA2254" s="12"/>
    </row>
    <row r="2255" spans="12:53" x14ac:dyDescent="0.25">
      <c r="L2255" s="135"/>
      <c r="M2255" s="135"/>
      <c r="N2255" s="135"/>
      <c r="O2255" s="135"/>
      <c r="P2255" s="135"/>
      <c r="Q2255" s="135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 s="12"/>
      <c r="AJ2255" s="12"/>
      <c r="AK2255" s="12"/>
      <c r="AL2255" s="12"/>
      <c r="AM2255" s="12"/>
      <c r="AN2255" s="12"/>
      <c r="AO2255" s="12"/>
      <c r="AP2255" s="12"/>
      <c r="AQ2255" s="12"/>
      <c r="AR2255" s="12"/>
      <c r="AS2255" s="12"/>
      <c r="AT2255" s="12"/>
      <c r="AU2255" s="12"/>
      <c r="AV2255" s="12"/>
      <c r="AW2255" s="12"/>
      <c r="AX2255" s="12"/>
      <c r="AY2255" s="12"/>
      <c r="AZ2255" s="12"/>
      <c r="BA2255" s="12"/>
    </row>
    <row r="2256" spans="12:53" x14ac:dyDescent="0.25">
      <c r="L2256" s="135"/>
      <c r="M2256" s="135"/>
      <c r="N2256" s="135"/>
      <c r="O2256" s="135"/>
      <c r="P2256" s="135"/>
      <c r="Q2256" s="135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  <c r="AI2256" s="12"/>
      <c r="AJ2256" s="12"/>
      <c r="AK2256" s="12"/>
      <c r="AL2256" s="12"/>
      <c r="AM2256" s="12"/>
      <c r="AN2256" s="12"/>
      <c r="AO2256" s="12"/>
      <c r="AP2256" s="12"/>
      <c r="AQ2256" s="12"/>
      <c r="AR2256" s="12"/>
      <c r="AS2256" s="12"/>
      <c r="AT2256" s="12"/>
      <c r="AU2256" s="12"/>
      <c r="AV2256" s="12"/>
      <c r="AW2256" s="12"/>
      <c r="AX2256" s="12"/>
      <c r="AY2256" s="12"/>
      <c r="AZ2256" s="12"/>
      <c r="BA2256" s="12"/>
    </row>
    <row r="2257" spans="12:53" x14ac:dyDescent="0.25">
      <c r="L2257" s="135"/>
      <c r="M2257" s="135"/>
      <c r="N2257" s="135"/>
      <c r="O2257" s="135"/>
      <c r="P2257" s="135"/>
      <c r="Q2257" s="135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  <c r="AI2257" s="12"/>
      <c r="AJ2257" s="12"/>
      <c r="AK2257" s="12"/>
      <c r="AL2257" s="12"/>
      <c r="AM2257" s="12"/>
      <c r="AN2257" s="12"/>
      <c r="AO2257" s="12"/>
      <c r="AP2257" s="12"/>
      <c r="AQ2257" s="12"/>
      <c r="AR2257" s="12"/>
      <c r="AS2257" s="12"/>
      <c r="AT2257" s="12"/>
      <c r="AU2257" s="12"/>
      <c r="AV2257" s="12"/>
      <c r="AW2257" s="12"/>
      <c r="AX2257" s="12"/>
      <c r="AY2257" s="12"/>
      <c r="AZ2257" s="12"/>
      <c r="BA2257" s="12"/>
    </row>
    <row r="2258" spans="12:53" x14ac:dyDescent="0.25">
      <c r="L2258" s="135"/>
      <c r="M2258" s="135"/>
      <c r="N2258" s="135"/>
      <c r="O2258" s="135"/>
      <c r="P2258" s="135"/>
      <c r="Q2258" s="135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 s="12"/>
      <c r="AJ2258" s="12"/>
      <c r="AK2258" s="12"/>
      <c r="AL2258" s="12"/>
      <c r="AM2258" s="12"/>
      <c r="AN2258" s="12"/>
      <c r="AO2258" s="12"/>
      <c r="AP2258" s="12"/>
      <c r="AQ2258" s="12"/>
      <c r="AR2258" s="12"/>
      <c r="AS2258" s="12"/>
      <c r="AT2258" s="12"/>
      <c r="AU2258" s="12"/>
      <c r="AV2258" s="12"/>
      <c r="AW2258" s="12"/>
      <c r="AX2258" s="12"/>
      <c r="AY2258" s="12"/>
      <c r="AZ2258" s="12"/>
      <c r="BA2258" s="12"/>
    </row>
    <row r="2259" spans="12:53" x14ac:dyDescent="0.25">
      <c r="L2259" s="135"/>
      <c r="M2259" s="135"/>
      <c r="N2259" s="135"/>
      <c r="O2259" s="135"/>
      <c r="P2259" s="135"/>
      <c r="Q2259" s="135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  <c r="AI2259" s="12"/>
      <c r="AJ2259" s="12"/>
      <c r="AK2259" s="12"/>
      <c r="AL2259" s="12"/>
      <c r="AM2259" s="12"/>
      <c r="AN2259" s="12"/>
      <c r="AO2259" s="12"/>
      <c r="AP2259" s="12"/>
      <c r="AQ2259" s="12"/>
      <c r="AR2259" s="12"/>
      <c r="AS2259" s="12"/>
      <c r="AT2259" s="12"/>
      <c r="AU2259" s="12"/>
      <c r="AV2259" s="12"/>
      <c r="AW2259" s="12"/>
      <c r="AX2259" s="12"/>
      <c r="AY2259" s="12"/>
      <c r="AZ2259" s="12"/>
      <c r="BA2259" s="12"/>
    </row>
    <row r="2260" spans="12:53" x14ac:dyDescent="0.25">
      <c r="L2260" s="135"/>
      <c r="M2260" s="135"/>
      <c r="N2260" s="135"/>
      <c r="O2260" s="135"/>
      <c r="P2260" s="135"/>
      <c r="Q2260" s="135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  <c r="AI2260" s="12"/>
      <c r="AJ2260" s="12"/>
      <c r="AK2260" s="12"/>
      <c r="AL2260" s="12"/>
      <c r="AM2260" s="12"/>
      <c r="AN2260" s="12"/>
      <c r="AO2260" s="12"/>
      <c r="AP2260" s="12"/>
      <c r="AQ2260" s="12"/>
      <c r="AR2260" s="12"/>
      <c r="AS2260" s="12"/>
      <c r="AT2260" s="12"/>
      <c r="AU2260" s="12"/>
      <c r="AV2260" s="12"/>
      <c r="AW2260" s="12"/>
      <c r="AX2260" s="12"/>
      <c r="AY2260" s="12"/>
      <c r="AZ2260" s="12"/>
      <c r="BA2260" s="12"/>
    </row>
    <row r="2261" spans="12:53" x14ac:dyDescent="0.25">
      <c r="L2261" s="135"/>
      <c r="M2261" s="135"/>
      <c r="N2261" s="135"/>
      <c r="O2261" s="135"/>
      <c r="P2261" s="135"/>
      <c r="Q2261" s="135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 s="12"/>
      <c r="AJ2261" s="12"/>
      <c r="AK2261" s="12"/>
      <c r="AL2261" s="12"/>
      <c r="AM2261" s="12"/>
      <c r="AN2261" s="12"/>
      <c r="AO2261" s="12"/>
      <c r="AP2261" s="12"/>
      <c r="AQ2261" s="12"/>
      <c r="AR2261" s="12"/>
      <c r="AS2261" s="12"/>
      <c r="AT2261" s="12"/>
      <c r="AU2261" s="12"/>
      <c r="AV2261" s="12"/>
      <c r="AW2261" s="12"/>
      <c r="AX2261" s="12"/>
      <c r="AY2261" s="12"/>
      <c r="AZ2261" s="12"/>
      <c r="BA2261" s="12"/>
    </row>
    <row r="2262" spans="12:53" x14ac:dyDescent="0.25">
      <c r="L2262" s="135"/>
      <c r="M2262" s="135"/>
      <c r="N2262" s="135"/>
      <c r="O2262" s="135"/>
      <c r="P2262" s="135"/>
      <c r="Q2262" s="135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  <c r="AI2262" s="12"/>
      <c r="AJ2262" s="12"/>
      <c r="AK2262" s="12"/>
      <c r="AL2262" s="12"/>
      <c r="AM2262" s="12"/>
      <c r="AN2262" s="12"/>
      <c r="AO2262" s="12"/>
      <c r="AP2262" s="12"/>
      <c r="AQ2262" s="12"/>
      <c r="AR2262" s="12"/>
      <c r="AS2262" s="12"/>
      <c r="AT2262" s="12"/>
      <c r="AU2262" s="12"/>
      <c r="AV2262" s="12"/>
      <c r="AW2262" s="12"/>
      <c r="AX2262" s="12"/>
      <c r="AY2262" s="12"/>
      <c r="AZ2262" s="12"/>
      <c r="BA2262" s="12"/>
    </row>
    <row r="2263" spans="12:53" x14ac:dyDescent="0.25">
      <c r="L2263" s="135"/>
      <c r="M2263" s="135"/>
      <c r="N2263" s="135"/>
      <c r="O2263" s="135"/>
      <c r="P2263" s="135"/>
      <c r="Q2263" s="135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  <c r="AI2263" s="12"/>
      <c r="AJ2263" s="12"/>
      <c r="AK2263" s="12"/>
      <c r="AL2263" s="12"/>
      <c r="AM2263" s="12"/>
      <c r="AN2263" s="12"/>
      <c r="AO2263" s="12"/>
      <c r="AP2263" s="12"/>
      <c r="AQ2263" s="12"/>
      <c r="AR2263" s="12"/>
      <c r="AS2263" s="12"/>
      <c r="AT2263" s="12"/>
      <c r="AU2263" s="12"/>
      <c r="AV2263" s="12"/>
      <c r="AW2263" s="12"/>
      <c r="AX2263" s="12"/>
      <c r="AY2263" s="12"/>
      <c r="AZ2263" s="12"/>
      <c r="BA2263" s="12"/>
    </row>
    <row r="2264" spans="12:53" x14ac:dyDescent="0.25">
      <c r="L2264" s="135"/>
      <c r="M2264" s="135"/>
      <c r="N2264" s="135"/>
      <c r="O2264" s="135"/>
      <c r="P2264" s="135"/>
      <c r="Q2264" s="135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 s="12"/>
      <c r="AJ2264" s="12"/>
      <c r="AK2264" s="12"/>
      <c r="AL2264" s="12"/>
      <c r="AM2264" s="12"/>
      <c r="AN2264" s="12"/>
      <c r="AO2264" s="12"/>
      <c r="AP2264" s="12"/>
      <c r="AQ2264" s="12"/>
      <c r="AR2264" s="12"/>
      <c r="AS2264" s="12"/>
      <c r="AT2264" s="12"/>
      <c r="AU2264" s="12"/>
      <c r="AV2264" s="12"/>
      <c r="AW2264" s="12"/>
      <c r="AX2264" s="12"/>
      <c r="AY2264" s="12"/>
      <c r="AZ2264" s="12"/>
      <c r="BA2264" s="12"/>
    </row>
    <row r="2265" spans="12:53" x14ac:dyDescent="0.25">
      <c r="L2265" s="135"/>
      <c r="M2265" s="135"/>
      <c r="N2265" s="135"/>
      <c r="O2265" s="135"/>
      <c r="P2265" s="135"/>
      <c r="Q2265" s="135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  <c r="AI2265" s="12"/>
      <c r="AJ2265" s="12"/>
      <c r="AK2265" s="12"/>
      <c r="AL2265" s="12"/>
      <c r="AM2265" s="12"/>
      <c r="AN2265" s="12"/>
      <c r="AO2265" s="12"/>
      <c r="AP2265" s="12"/>
      <c r="AQ2265" s="12"/>
      <c r="AR2265" s="12"/>
      <c r="AS2265" s="12"/>
      <c r="AT2265" s="12"/>
      <c r="AU2265" s="12"/>
      <c r="AV2265" s="12"/>
      <c r="AW2265" s="12"/>
      <c r="AX2265" s="12"/>
      <c r="AY2265" s="12"/>
      <c r="AZ2265" s="12"/>
      <c r="BA2265" s="12"/>
    </row>
    <row r="2266" spans="12:53" x14ac:dyDescent="0.25">
      <c r="L2266" s="135"/>
      <c r="M2266" s="135"/>
      <c r="N2266" s="135"/>
      <c r="O2266" s="135"/>
      <c r="P2266" s="135"/>
      <c r="Q2266" s="135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  <c r="AI2266" s="12"/>
      <c r="AJ2266" s="12"/>
      <c r="AK2266" s="12"/>
      <c r="AL2266" s="12"/>
      <c r="AM2266" s="12"/>
      <c r="AN2266" s="12"/>
      <c r="AO2266" s="12"/>
      <c r="AP2266" s="12"/>
      <c r="AQ2266" s="12"/>
      <c r="AR2266" s="12"/>
      <c r="AS2266" s="12"/>
      <c r="AT2266" s="12"/>
      <c r="AU2266" s="12"/>
      <c r="AV2266" s="12"/>
      <c r="AW2266" s="12"/>
      <c r="AX2266" s="12"/>
      <c r="AY2266" s="12"/>
      <c r="AZ2266" s="12"/>
      <c r="BA2266" s="12"/>
    </row>
    <row r="2267" spans="12:53" x14ac:dyDescent="0.25">
      <c r="L2267" s="135"/>
      <c r="M2267" s="135"/>
      <c r="N2267" s="135"/>
      <c r="O2267" s="135"/>
      <c r="P2267" s="135"/>
      <c r="Q2267" s="135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 s="12"/>
      <c r="AJ2267" s="12"/>
      <c r="AK2267" s="12"/>
      <c r="AL2267" s="12"/>
      <c r="AM2267" s="12"/>
      <c r="AN2267" s="12"/>
      <c r="AO2267" s="12"/>
      <c r="AP2267" s="12"/>
      <c r="AQ2267" s="12"/>
      <c r="AR2267" s="12"/>
      <c r="AS2267" s="12"/>
      <c r="AT2267" s="12"/>
      <c r="AU2267" s="12"/>
      <c r="AV2267" s="12"/>
      <c r="AW2267" s="12"/>
      <c r="AX2267" s="12"/>
      <c r="AY2267" s="12"/>
      <c r="AZ2267" s="12"/>
      <c r="BA2267" s="12"/>
    </row>
    <row r="2268" spans="12:53" x14ac:dyDescent="0.25">
      <c r="L2268" s="135"/>
      <c r="M2268" s="135"/>
      <c r="N2268" s="135"/>
      <c r="O2268" s="135"/>
      <c r="P2268" s="135"/>
      <c r="Q2268" s="135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  <c r="AI2268" s="12"/>
      <c r="AJ2268" s="12"/>
      <c r="AK2268" s="12"/>
      <c r="AL2268" s="12"/>
      <c r="AM2268" s="12"/>
      <c r="AN2268" s="12"/>
      <c r="AO2268" s="12"/>
      <c r="AP2268" s="12"/>
      <c r="AQ2268" s="12"/>
      <c r="AR2268" s="12"/>
      <c r="AS2268" s="12"/>
      <c r="AT2268" s="12"/>
      <c r="AU2268" s="12"/>
      <c r="AV2268" s="12"/>
      <c r="AW2268" s="12"/>
      <c r="AX2268" s="12"/>
      <c r="AY2268" s="12"/>
      <c r="AZ2268" s="12"/>
      <c r="BA2268" s="12"/>
    </row>
    <row r="2269" spans="12:53" x14ac:dyDescent="0.25">
      <c r="L2269" s="135"/>
      <c r="M2269" s="135"/>
      <c r="N2269" s="135"/>
      <c r="O2269" s="135"/>
      <c r="P2269" s="135"/>
      <c r="Q2269" s="135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  <c r="AI2269" s="12"/>
      <c r="AJ2269" s="12"/>
      <c r="AK2269" s="12"/>
      <c r="AL2269" s="12"/>
      <c r="AM2269" s="12"/>
      <c r="AN2269" s="12"/>
      <c r="AO2269" s="12"/>
      <c r="AP2269" s="12"/>
      <c r="AQ2269" s="12"/>
      <c r="AR2269" s="12"/>
      <c r="AS2269" s="12"/>
      <c r="AT2269" s="12"/>
      <c r="AU2269" s="12"/>
      <c r="AV2269" s="12"/>
      <c r="AW2269" s="12"/>
      <c r="AX2269" s="12"/>
      <c r="AY2269" s="12"/>
      <c r="AZ2269" s="12"/>
      <c r="BA2269" s="12"/>
    </row>
    <row r="2270" spans="12:53" x14ac:dyDescent="0.25">
      <c r="L2270" s="135"/>
      <c r="M2270" s="135"/>
      <c r="N2270" s="135"/>
      <c r="O2270" s="135"/>
      <c r="P2270" s="135"/>
      <c r="Q2270" s="135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 s="12"/>
      <c r="AJ2270" s="12"/>
      <c r="AK2270" s="12"/>
      <c r="AL2270" s="12"/>
      <c r="AM2270" s="12"/>
      <c r="AN2270" s="12"/>
      <c r="AO2270" s="12"/>
      <c r="AP2270" s="12"/>
      <c r="AQ2270" s="12"/>
      <c r="AR2270" s="12"/>
      <c r="AS2270" s="12"/>
      <c r="AT2270" s="12"/>
      <c r="AU2270" s="12"/>
      <c r="AV2270" s="12"/>
      <c r="AW2270" s="12"/>
      <c r="AX2270" s="12"/>
      <c r="AY2270" s="12"/>
      <c r="AZ2270" s="12"/>
      <c r="BA2270" s="12"/>
    </row>
    <row r="2271" spans="12:53" x14ac:dyDescent="0.25">
      <c r="L2271" s="135"/>
      <c r="M2271" s="135"/>
      <c r="N2271" s="135"/>
      <c r="O2271" s="135"/>
      <c r="P2271" s="135"/>
      <c r="Q2271" s="135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  <c r="AI2271" s="12"/>
      <c r="AJ2271" s="12"/>
      <c r="AK2271" s="12"/>
      <c r="AL2271" s="12"/>
      <c r="AM2271" s="12"/>
      <c r="AN2271" s="12"/>
      <c r="AO2271" s="12"/>
      <c r="AP2271" s="12"/>
      <c r="AQ2271" s="12"/>
      <c r="AR2271" s="12"/>
      <c r="AS2271" s="12"/>
      <c r="AT2271" s="12"/>
      <c r="AU2271" s="12"/>
      <c r="AV2271" s="12"/>
      <c r="AW2271" s="12"/>
      <c r="AX2271" s="12"/>
      <c r="AY2271" s="12"/>
      <c r="AZ2271" s="12"/>
      <c r="BA2271" s="12"/>
    </row>
    <row r="2272" spans="12:53" x14ac:dyDescent="0.25">
      <c r="L2272" s="135"/>
      <c r="M2272" s="135"/>
      <c r="N2272" s="135"/>
      <c r="O2272" s="135"/>
      <c r="P2272" s="135"/>
      <c r="Q2272" s="135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  <c r="AI2272" s="12"/>
      <c r="AJ2272" s="12"/>
      <c r="AK2272" s="12"/>
      <c r="AL2272" s="12"/>
      <c r="AM2272" s="12"/>
      <c r="AN2272" s="12"/>
      <c r="AO2272" s="12"/>
      <c r="AP2272" s="12"/>
      <c r="AQ2272" s="12"/>
      <c r="AR2272" s="12"/>
      <c r="AS2272" s="12"/>
      <c r="AT2272" s="12"/>
      <c r="AU2272" s="12"/>
      <c r="AV2272" s="12"/>
      <c r="AW2272" s="12"/>
      <c r="AX2272" s="12"/>
      <c r="AY2272" s="12"/>
      <c r="AZ2272" s="12"/>
      <c r="BA2272" s="12"/>
    </row>
    <row r="2273" spans="12:53" x14ac:dyDescent="0.25">
      <c r="L2273" s="135"/>
      <c r="M2273" s="135"/>
      <c r="N2273" s="135"/>
      <c r="O2273" s="135"/>
      <c r="P2273" s="135"/>
      <c r="Q2273" s="135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 s="12"/>
      <c r="AJ2273" s="12"/>
      <c r="AK2273" s="12"/>
      <c r="AL2273" s="12"/>
      <c r="AM2273" s="12"/>
      <c r="AN2273" s="12"/>
      <c r="AO2273" s="12"/>
      <c r="AP2273" s="12"/>
      <c r="AQ2273" s="12"/>
      <c r="AR2273" s="12"/>
      <c r="AS2273" s="12"/>
      <c r="AT2273" s="12"/>
      <c r="AU2273" s="12"/>
      <c r="AV2273" s="12"/>
      <c r="AW2273" s="12"/>
      <c r="AX2273" s="12"/>
      <c r="AY2273" s="12"/>
      <c r="AZ2273" s="12"/>
      <c r="BA2273" s="12"/>
    </row>
    <row r="2274" spans="12:53" x14ac:dyDescent="0.25">
      <c r="L2274" s="135"/>
      <c r="M2274" s="135"/>
      <c r="N2274" s="135"/>
      <c r="O2274" s="135"/>
      <c r="P2274" s="135"/>
      <c r="Q2274" s="135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  <c r="AI2274" s="12"/>
      <c r="AJ2274" s="12"/>
      <c r="AK2274" s="12"/>
      <c r="AL2274" s="12"/>
      <c r="AM2274" s="12"/>
      <c r="AN2274" s="12"/>
      <c r="AO2274" s="12"/>
      <c r="AP2274" s="12"/>
      <c r="AQ2274" s="12"/>
      <c r="AR2274" s="12"/>
      <c r="AS2274" s="12"/>
      <c r="AT2274" s="12"/>
      <c r="AU2274" s="12"/>
      <c r="AV2274" s="12"/>
      <c r="AW2274" s="12"/>
      <c r="AX2274" s="12"/>
      <c r="AY2274" s="12"/>
      <c r="AZ2274" s="12"/>
      <c r="BA2274" s="12"/>
    </row>
    <row r="2275" spans="12:53" x14ac:dyDescent="0.25">
      <c r="L2275" s="135"/>
      <c r="M2275" s="135"/>
      <c r="N2275" s="135"/>
      <c r="O2275" s="135"/>
      <c r="P2275" s="135"/>
      <c r="Q2275" s="135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  <c r="AI2275" s="12"/>
      <c r="AJ2275" s="12"/>
      <c r="AK2275" s="12"/>
      <c r="AL2275" s="12"/>
      <c r="AM2275" s="12"/>
      <c r="AN2275" s="12"/>
      <c r="AO2275" s="12"/>
      <c r="AP2275" s="12"/>
      <c r="AQ2275" s="12"/>
      <c r="AR2275" s="12"/>
      <c r="AS2275" s="12"/>
      <c r="AT2275" s="12"/>
      <c r="AU2275" s="12"/>
      <c r="AV2275" s="12"/>
      <c r="AW2275" s="12"/>
      <c r="AX2275" s="12"/>
      <c r="AY2275" s="12"/>
      <c r="AZ2275" s="12"/>
      <c r="BA2275" s="12"/>
    </row>
    <row r="2276" spans="12:53" x14ac:dyDescent="0.25">
      <c r="L2276" s="135"/>
      <c r="M2276" s="135"/>
      <c r="N2276" s="135"/>
      <c r="O2276" s="135"/>
      <c r="P2276" s="135"/>
      <c r="Q2276" s="135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 s="12"/>
      <c r="AJ2276" s="12"/>
      <c r="AK2276" s="12"/>
      <c r="AL2276" s="12"/>
      <c r="AM2276" s="12"/>
      <c r="AN2276" s="12"/>
      <c r="AO2276" s="12"/>
      <c r="AP2276" s="12"/>
      <c r="AQ2276" s="12"/>
      <c r="AR2276" s="12"/>
      <c r="AS2276" s="12"/>
      <c r="AT2276" s="12"/>
      <c r="AU2276" s="12"/>
      <c r="AV2276" s="12"/>
      <c r="AW2276" s="12"/>
      <c r="AX2276" s="12"/>
      <c r="AY2276" s="12"/>
      <c r="AZ2276" s="12"/>
      <c r="BA2276" s="12"/>
    </row>
    <row r="2277" spans="12:53" x14ac:dyDescent="0.25">
      <c r="L2277" s="135"/>
      <c r="M2277" s="135"/>
      <c r="N2277" s="135"/>
      <c r="O2277" s="135"/>
      <c r="P2277" s="135"/>
      <c r="Q2277" s="135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  <c r="AI2277" s="12"/>
      <c r="AJ2277" s="12"/>
      <c r="AK2277" s="12"/>
      <c r="AL2277" s="12"/>
      <c r="AM2277" s="12"/>
      <c r="AN2277" s="12"/>
      <c r="AO2277" s="12"/>
      <c r="AP2277" s="12"/>
      <c r="AQ2277" s="12"/>
      <c r="AR2277" s="12"/>
      <c r="AS2277" s="12"/>
      <c r="AT2277" s="12"/>
      <c r="AU2277" s="12"/>
      <c r="AV2277" s="12"/>
      <c r="AW2277" s="12"/>
      <c r="AX2277" s="12"/>
      <c r="AY2277" s="12"/>
      <c r="AZ2277" s="12"/>
      <c r="BA2277" s="12"/>
    </row>
    <row r="2278" spans="12:53" x14ac:dyDescent="0.25">
      <c r="L2278" s="135"/>
      <c r="M2278" s="135"/>
      <c r="N2278" s="135"/>
      <c r="O2278" s="135"/>
      <c r="P2278" s="135"/>
      <c r="Q2278" s="135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  <c r="AI2278" s="12"/>
      <c r="AJ2278" s="12"/>
      <c r="AK2278" s="12"/>
      <c r="AL2278" s="12"/>
      <c r="AM2278" s="12"/>
      <c r="AN2278" s="12"/>
      <c r="AO2278" s="12"/>
      <c r="AP2278" s="12"/>
      <c r="AQ2278" s="12"/>
      <c r="AR2278" s="12"/>
      <c r="AS2278" s="12"/>
      <c r="AT2278" s="12"/>
      <c r="AU2278" s="12"/>
      <c r="AV2278" s="12"/>
      <c r="AW2278" s="12"/>
      <c r="AX2278" s="12"/>
      <c r="AY2278" s="12"/>
      <c r="AZ2278" s="12"/>
      <c r="BA2278" s="12"/>
    </row>
    <row r="2279" spans="12:53" x14ac:dyDescent="0.25">
      <c r="L2279" s="135"/>
      <c r="M2279" s="135"/>
      <c r="N2279" s="135"/>
      <c r="O2279" s="135"/>
      <c r="P2279" s="135"/>
      <c r="Q2279" s="135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 s="12"/>
      <c r="AJ2279" s="12"/>
      <c r="AK2279" s="12"/>
      <c r="AL2279" s="12"/>
      <c r="AM2279" s="12"/>
      <c r="AN2279" s="12"/>
      <c r="AO2279" s="12"/>
      <c r="AP2279" s="12"/>
      <c r="AQ2279" s="12"/>
      <c r="AR2279" s="12"/>
      <c r="AS2279" s="12"/>
      <c r="AT2279" s="12"/>
      <c r="AU2279" s="12"/>
      <c r="AV2279" s="12"/>
      <c r="AW2279" s="12"/>
      <c r="AX2279" s="12"/>
      <c r="AY2279" s="12"/>
      <c r="AZ2279" s="12"/>
      <c r="BA2279" s="12"/>
    </row>
    <row r="2280" spans="12:53" x14ac:dyDescent="0.25">
      <c r="L2280" s="135"/>
      <c r="M2280" s="135"/>
      <c r="N2280" s="135"/>
      <c r="O2280" s="135"/>
      <c r="P2280" s="135"/>
      <c r="Q2280" s="135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  <c r="AI2280" s="12"/>
      <c r="AJ2280" s="12"/>
      <c r="AK2280" s="12"/>
      <c r="AL2280" s="12"/>
      <c r="AM2280" s="12"/>
      <c r="AN2280" s="12"/>
      <c r="AO2280" s="12"/>
      <c r="AP2280" s="12"/>
      <c r="AQ2280" s="12"/>
      <c r="AR2280" s="12"/>
      <c r="AS2280" s="12"/>
      <c r="AT2280" s="12"/>
      <c r="AU2280" s="12"/>
      <c r="AV2280" s="12"/>
      <c r="AW2280" s="12"/>
      <c r="AX2280" s="12"/>
      <c r="AY2280" s="12"/>
      <c r="AZ2280" s="12"/>
      <c r="BA2280" s="12"/>
    </row>
    <row r="2281" spans="12:53" x14ac:dyDescent="0.25">
      <c r="L2281" s="135"/>
      <c r="M2281" s="135"/>
      <c r="N2281" s="135"/>
      <c r="O2281" s="135"/>
      <c r="P2281" s="135"/>
      <c r="Q2281" s="135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  <c r="AI2281" s="12"/>
      <c r="AJ2281" s="12"/>
      <c r="AK2281" s="12"/>
      <c r="AL2281" s="12"/>
      <c r="AM2281" s="12"/>
      <c r="AN2281" s="12"/>
      <c r="AO2281" s="12"/>
      <c r="AP2281" s="12"/>
      <c r="AQ2281" s="12"/>
      <c r="AR2281" s="12"/>
      <c r="AS2281" s="12"/>
      <c r="AT2281" s="12"/>
      <c r="AU2281" s="12"/>
      <c r="AV2281" s="12"/>
      <c r="AW2281" s="12"/>
      <c r="AX2281" s="12"/>
      <c r="AY2281" s="12"/>
      <c r="AZ2281" s="12"/>
      <c r="BA2281" s="12"/>
    </row>
    <row r="2282" spans="12:53" x14ac:dyDescent="0.25">
      <c r="L2282" s="135"/>
      <c r="M2282" s="135"/>
      <c r="N2282" s="135"/>
      <c r="O2282" s="135"/>
      <c r="P2282" s="135"/>
      <c r="Q2282" s="135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 s="12"/>
      <c r="AJ2282" s="12"/>
      <c r="AK2282" s="12"/>
      <c r="AL2282" s="12"/>
      <c r="AM2282" s="12"/>
      <c r="AN2282" s="12"/>
      <c r="AO2282" s="12"/>
      <c r="AP2282" s="12"/>
      <c r="AQ2282" s="12"/>
      <c r="AR2282" s="12"/>
      <c r="AS2282" s="12"/>
      <c r="AT2282" s="12"/>
      <c r="AU2282" s="12"/>
      <c r="AV2282" s="12"/>
      <c r="AW2282" s="12"/>
      <c r="AX2282" s="12"/>
      <c r="AY2282" s="12"/>
      <c r="AZ2282" s="12"/>
      <c r="BA2282" s="12"/>
    </row>
    <row r="2283" spans="12:53" x14ac:dyDescent="0.25">
      <c r="L2283" s="135"/>
      <c r="M2283" s="135"/>
      <c r="N2283" s="135"/>
      <c r="O2283" s="135"/>
      <c r="P2283" s="135"/>
      <c r="Q2283" s="135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  <c r="AI2283" s="12"/>
      <c r="AJ2283" s="12"/>
      <c r="AK2283" s="12"/>
      <c r="AL2283" s="12"/>
      <c r="AM2283" s="12"/>
      <c r="AN2283" s="12"/>
      <c r="AO2283" s="12"/>
      <c r="AP2283" s="12"/>
      <c r="AQ2283" s="12"/>
      <c r="AR2283" s="12"/>
      <c r="AS2283" s="12"/>
      <c r="AT2283" s="12"/>
      <c r="AU2283" s="12"/>
      <c r="AV2283" s="12"/>
      <c r="AW2283" s="12"/>
      <c r="AX2283" s="12"/>
      <c r="AY2283" s="12"/>
      <c r="AZ2283" s="12"/>
      <c r="BA2283" s="12"/>
    </row>
    <row r="2284" spans="12:53" x14ac:dyDescent="0.25">
      <c r="L2284" s="135"/>
      <c r="M2284" s="135"/>
      <c r="N2284" s="135"/>
      <c r="O2284" s="135"/>
      <c r="P2284" s="135"/>
      <c r="Q2284" s="135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  <c r="AI2284" s="12"/>
      <c r="AJ2284" s="12"/>
      <c r="AK2284" s="12"/>
      <c r="AL2284" s="12"/>
      <c r="AM2284" s="12"/>
      <c r="AN2284" s="12"/>
      <c r="AO2284" s="12"/>
      <c r="AP2284" s="12"/>
      <c r="AQ2284" s="12"/>
      <c r="AR2284" s="12"/>
      <c r="AS2284" s="12"/>
      <c r="AT2284" s="12"/>
      <c r="AU2284" s="12"/>
      <c r="AV2284" s="12"/>
      <c r="AW2284" s="12"/>
      <c r="AX2284" s="12"/>
      <c r="AY2284" s="12"/>
      <c r="AZ2284" s="12"/>
      <c r="BA2284" s="12"/>
    </row>
    <row r="2285" spans="12:53" x14ac:dyDescent="0.25">
      <c r="L2285" s="135"/>
      <c r="M2285" s="135"/>
      <c r="N2285" s="135"/>
      <c r="O2285" s="135"/>
      <c r="P2285" s="135"/>
      <c r="Q2285" s="135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 s="12"/>
      <c r="AJ2285" s="12"/>
      <c r="AK2285" s="12"/>
      <c r="AL2285" s="12"/>
      <c r="AM2285" s="12"/>
      <c r="AN2285" s="12"/>
      <c r="AO2285" s="12"/>
      <c r="AP2285" s="12"/>
      <c r="AQ2285" s="12"/>
      <c r="AR2285" s="12"/>
      <c r="AS2285" s="12"/>
      <c r="AT2285" s="12"/>
      <c r="AU2285" s="12"/>
      <c r="AV2285" s="12"/>
      <c r="AW2285" s="12"/>
      <c r="AX2285" s="12"/>
      <c r="AY2285" s="12"/>
      <c r="AZ2285" s="12"/>
      <c r="BA2285" s="12"/>
    </row>
    <row r="2286" spans="12:53" x14ac:dyDescent="0.25">
      <c r="L2286" s="135"/>
      <c r="M2286" s="135"/>
      <c r="N2286" s="135"/>
      <c r="O2286" s="135"/>
      <c r="P2286" s="135"/>
      <c r="Q2286" s="135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  <c r="AI2286" s="12"/>
      <c r="AJ2286" s="12"/>
      <c r="AK2286" s="12"/>
      <c r="AL2286" s="12"/>
      <c r="AM2286" s="12"/>
      <c r="AN2286" s="12"/>
      <c r="AO2286" s="12"/>
      <c r="AP2286" s="12"/>
      <c r="AQ2286" s="12"/>
      <c r="AR2286" s="12"/>
      <c r="AS2286" s="12"/>
      <c r="AT2286" s="12"/>
      <c r="AU2286" s="12"/>
      <c r="AV2286" s="12"/>
      <c r="AW2286" s="12"/>
      <c r="AX2286" s="12"/>
      <c r="AY2286" s="12"/>
      <c r="AZ2286" s="12"/>
      <c r="BA2286" s="12"/>
    </row>
    <row r="2287" spans="12:53" x14ac:dyDescent="0.25">
      <c r="L2287" s="135"/>
      <c r="M2287" s="135"/>
      <c r="N2287" s="135"/>
      <c r="O2287" s="135"/>
      <c r="P2287" s="135"/>
      <c r="Q2287" s="135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 s="12"/>
      <c r="AJ2287" s="12"/>
      <c r="AK2287" s="12"/>
      <c r="AL2287" s="12"/>
      <c r="AM2287" s="12"/>
      <c r="AN2287" s="12"/>
      <c r="AO2287" s="12"/>
      <c r="AP2287" s="12"/>
      <c r="AQ2287" s="12"/>
      <c r="AR2287" s="12"/>
      <c r="AS2287" s="12"/>
      <c r="AT2287" s="12"/>
      <c r="AU2287" s="12"/>
      <c r="AV2287" s="12"/>
      <c r="AW2287" s="12"/>
      <c r="AX2287" s="12"/>
      <c r="AY2287" s="12"/>
      <c r="AZ2287" s="12"/>
      <c r="BA2287" s="12"/>
    </row>
    <row r="2288" spans="12:53" x14ac:dyDescent="0.25">
      <c r="L2288" s="135"/>
      <c r="M2288" s="135"/>
      <c r="N2288" s="135"/>
      <c r="O2288" s="135"/>
      <c r="P2288" s="135"/>
      <c r="Q2288" s="135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 s="12"/>
      <c r="AJ2288" s="12"/>
      <c r="AK2288" s="12"/>
      <c r="AL2288" s="12"/>
      <c r="AM2288" s="12"/>
      <c r="AN2288" s="12"/>
      <c r="AO2288" s="12"/>
      <c r="AP2288" s="12"/>
      <c r="AQ2288" s="12"/>
      <c r="AR2288" s="12"/>
      <c r="AS2288" s="12"/>
      <c r="AT2288" s="12"/>
      <c r="AU2288" s="12"/>
      <c r="AV2288" s="12"/>
      <c r="AW2288" s="12"/>
      <c r="AX2288" s="12"/>
      <c r="AY2288" s="12"/>
      <c r="AZ2288" s="12"/>
      <c r="BA2288" s="12"/>
    </row>
    <row r="2289" spans="12:53" x14ac:dyDescent="0.25">
      <c r="L2289" s="135"/>
      <c r="M2289" s="135"/>
      <c r="N2289" s="135"/>
      <c r="O2289" s="135"/>
      <c r="P2289" s="135"/>
      <c r="Q2289" s="135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  <c r="AI2289" s="12"/>
      <c r="AJ2289" s="12"/>
      <c r="AK2289" s="12"/>
      <c r="AL2289" s="12"/>
      <c r="AM2289" s="12"/>
      <c r="AN2289" s="12"/>
      <c r="AO2289" s="12"/>
      <c r="AP2289" s="12"/>
      <c r="AQ2289" s="12"/>
      <c r="AR2289" s="12"/>
      <c r="AS2289" s="12"/>
      <c r="AT2289" s="12"/>
      <c r="AU2289" s="12"/>
      <c r="AV2289" s="12"/>
      <c r="AW2289" s="12"/>
      <c r="AX2289" s="12"/>
      <c r="AY2289" s="12"/>
      <c r="AZ2289" s="12"/>
      <c r="BA2289" s="12"/>
    </row>
    <row r="2290" spans="12:53" x14ac:dyDescent="0.25">
      <c r="L2290" s="135"/>
      <c r="M2290" s="135"/>
      <c r="N2290" s="135"/>
      <c r="O2290" s="135"/>
      <c r="P2290" s="135"/>
      <c r="Q2290" s="135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  <c r="AI2290" s="12"/>
      <c r="AJ2290" s="12"/>
      <c r="AK2290" s="12"/>
      <c r="AL2290" s="12"/>
      <c r="AM2290" s="12"/>
      <c r="AN2290" s="12"/>
      <c r="AO2290" s="12"/>
      <c r="AP2290" s="12"/>
      <c r="AQ2290" s="12"/>
      <c r="AR2290" s="12"/>
      <c r="AS2290" s="12"/>
      <c r="AT2290" s="12"/>
      <c r="AU2290" s="12"/>
      <c r="AV2290" s="12"/>
      <c r="AW2290" s="12"/>
      <c r="AX2290" s="12"/>
      <c r="AY2290" s="12"/>
      <c r="AZ2290" s="12"/>
      <c r="BA2290" s="12"/>
    </row>
    <row r="2291" spans="12:53" x14ac:dyDescent="0.25">
      <c r="L2291" s="135"/>
      <c r="M2291" s="135"/>
      <c r="N2291" s="135"/>
      <c r="O2291" s="135"/>
      <c r="P2291" s="135"/>
      <c r="Q2291" s="135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 s="12"/>
      <c r="AJ2291" s="12"/>
      <c r="AK2291" s="12"/>
      <c r="AL2291" s="12"/>
      <c r="AM2291" s="12"/>
      <c r="AN2291" s="12"/>
      <c r="AO2291" s="12"/>
      <c r="AP2291" s="12"/>
      <c r="AQ2291" s="12"/>
      <c r="AR2291" s="12"/>
      <c r="AS2291" s="12"/>
      <c r="AT2291" s="12"/>
      <c r="AU2291" s="12"/>
      <c r="AV2291" s="12"/>
      <c r="AW2291" s="12"/>
      <c r="AX2291" s="12"/>
      <c r="AY2291" s="12"/>
      <c r="AZ2291" s="12"/>
      <c r="BA2291" s="12"/>
    </row>
    <row r="2292" spans="12:53" x14ac:dyDescent="0.25">
      <c r="L2292" s="135"/>
      <c r="M2292" s="135"/>
      <c r="N2292" s="135"/>
      <c r="O2292" s="135"/>
      <c r="P2292" s="135"/>
      <c r="Q2292" s="135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  <c r="AI2292" s="12"/>
      <c r="AJ2292" s="12"/>
      <c r="AK2292" s="12"/>
      <c r="AL2292" s="12"/>
      <c r="AM2292" s="12"/>
      <c r="AN2292" s="12"/>
      <c r="AO2292" s="12"/>
      <c r="AP2292" s="12"/>
      <c r="AQ2292" s="12"/>
      <c r="AR2292" s="12"/>
      <c r="AS2292" s="12"/>
      <c r="AT2292" s="12"/>
      <c r="AU2292" s="12"/>
      <c r="AV2292" s="12"/>
      <c r="AW2292" s="12"/>
      <c r="AX2292" s="12"/>
      <c r="AY2292" s="12"/>
      <c r="AZ2292" s="12"/>
      <c r="BA2292" s="12"/>
    </row>
    <row r="2293" spans="12:53" x14ac:dyDescent="0.25">
      <c r="L2293" s="135"/>
      <c r="M2293" s="135"/>
      <c r="N2293" s="135"/>
      <c r="O2293" s="135"/>
      <c r="P2293" s="135"/>
      <c r="Q2293" s="135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  <c r="AI2293" s="12"/>
      <c r="AJ2293" s="12"/>
      <c r="AK2293" s="12"/>
      <c r="AL2293" s="12"/>
      <c r="AM2293" s="12"/>
      <c r="AN2293" s="12"/>
      <c r="AO2293" s="12"/>
      <c r="AP2293" s="12"/>
      <c r="AQ2293" s="12"/>
      <c r="AR2293" s="12"/>
      <c r="AS2293" s="12"/>
      <c r="AT2293" s="12"/>
      <c r="AU2293" s="12"/>
      <c r="AV2293" s="12"/>
      <c r="AW2293" s="12"/>
      <c r="AX2293" s="12"/>
      <c r="AY2293" s="12"/>
      <c r="AZ2293" s="12"/>
      <c r="BA2293" s="12"/>
    </row>
    <row r="2294" spans="12:53" x14ac:dyDescent="0.25">
      <c r="L2294" s="135"/>
      <c r="M2294" s="135"/>
      <c r="N2294" s="135"/>
      <c r="O2294" s="135"/>
      <c r="P2294" s="135"/>
      <c r="Q2294" s="135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 s="12"/>
      <c r="AJ2294" s="12"/>
      <c r="AK2294" s="12"/>
      <c r="AL2294" s="12"/>
      <c r="AM2294" s="12"/>
      <c r="AN2294" s="12"/>
      <c r="AO2294" s="12"/>
      <c r="AP2294" s="12"/>
      <c r="AQ2294" s="12"/>
      <c r="AR2294" s="12"/>
      <c r="AS2294" s="12"/>
      <c r="AT2294" s="12"/>
      <c r="AU2294" s="12"/>
      <c r="AV2294" s="12"/>
      <c r="AW2294" s="12"/>
      <c r="AX2294" s="12"/>
      <c r="AY2294" s="12"/>
      <c r="AZ2294" s="12"/>
      <c r="BA2294" s="12"/>
    </row>
    <row r="2295" spans="12:53" x14ac:dyDescent="0.25">
      <c r="L2295" s="135"/>
      <c r="M2295" s="135"/>
      <c r="N2295" s="135"/>
      <c r="O2295" s="135"/>
      <c r="P2295" s="135"/>
      <c r="Q2295" s="135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  <c r="AI2295" s="12"/>
      <c r="AJ2295" s="12"/>
      <c r="AK2295" s="12"/>
      <c r="AL2295" s="12"/>
      <c r="AM2295" s="12"/>
      <c r="AN2295" s="12"/>
      <c r="AO2295" s="12"/>
      <c r="AP2295" s="12"/>
      <c r="AQ2295" s="12"/>
      <c r="AR2295" s="12"/>
      <c r="AS2295" s="12"/>
      <c r="AT2295" s="12"/>
      <c r="AU2295" s="12"/>
      <c r="AV2295" s="12"/>
      <c r="AW2295" s="12"/>
      <c r="AX2295" s="12"/>
      <c r="AY2295" s="12"/>
      <c r="AZ2295" s="12"/>
      <c r="BA2295" s="12"/>
    </row>
    <row r="2296" spans="12:53" x14ac:dyDescent="0.25">
      <c r="L2296" s="135"/>
      <c r="M2296" s="135"/>
      <c r="N2296" s="135"/>
      <c r="O2296" s="135"/>
      <c r="P2296" s="135"/>
      <c r="Q2296" s="135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  <c r="AI2296" s="12"/>
      <c r="AJ2296" s="12"/>
      <c r="AK2296" s="12"/>
      <c r="AL2296" s="12"/>
      <c r="AM2296" s="12"/>
      <c r="AN2296" s="12"/>
      <c r="AO2296" s="12"/>
      <c r="AP2296" s="12"/>
      <c r="AQ2296" s="12"/>
      <c r="AR2296" s="12"/>
      <c r="AS2296" s="12"/>
      <c r="AT2296" s="12"/>
      <c r="AU2296" s="12"/>
      <c r="AV2296" s="12"/>
      <c r="AW2296" s="12"/>
      <c r="AX2296" s="12"/>
      <c r="AY2296" s="12"/>
      <c r="AZ2296" s="12"/>
      <c r="BA2296" s="12"/>
    </row>
    <row r="2297" spans="12:53" x14ac:dyDescent="0.25">
      <c r="L2297" s="135"/>
      <c r="M2297" s="135"/>
      <c r="N2297" s="135"/>
      <c r="O2297" s="135"/>
      <c r="P2297" s="135"/>
      <c r="Q2297" s="135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 s="12"/>
      <c r="AJ2297" s="12"/>
      <c r="AK2297" s="12"/>
      <c r="AL2297" s="12"/>
      <c r="AM2297" s="12"/>
      <c r="AN2297" s="12"/>
      <c r="AO2297" s="12"/>
      <c r="AP2297" s="12"/>
      <c r="AQ2297" s="12"/>
      <c r="AR2297" s="12"/>
      <c r="AS2297" s="12"/>
      <c r="AT2297" s="12"/>
      <c r="AU2297" s="12"/>
      <c r="AV2297" s="12"/>
      <c r="AW2297" s="12"/>
      <c r="AX2297" s="12"/>
      <c r="AY2297" s="12"/>
      <c r="AZ2297" s="12"/>
      <c r="BA2297" s="12"/>
    </row>
    <row r="2298" spans="12:53" x14ac:dyDescent="0.25">
      <c r="L2298" s="135"/>
      <c r="M2298" s="135"/>
      <c r="N2298" s="135"/>
      <c r="O2298" s="135"/>
      <c r="P2298" s="135"/>
      <c r="Q2298" s="135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  <c r="AI2298" s="12"/>
      <c r="AJ2298" s="12"/>
      <c r="AK2298" s="12"/>
      <c r="AL2298" s="12"/>
      <c r="AM2298" s="12"/>
      <c r="AN2298" s="12"/>
      <c r="AO2298" s="12"/>
      <c r="AP2298" s="12"/>
      <c r="AQ2298" s="12"/>
      <c r="AR2298" s="12"/>
      <c r="AS2298" s="12"/>
      <c r="AT2298" s="12"/>
      <c r="AU2298" s="12"/>
      <c r="AV2298" s="12"/>
      <c r="AW2298" s="12"/>
      <c r="AX2298" s="12"/>
      <c r="AY2298" s="12"/>
      <c r="AZ2298" s="12"/>
      <c r="BA2298" s="12"/>
    </row>
    <row r="2299" spans="12:53" x14ac:dyDescent="0.25">
      <c r="L2299" s="135"/>
      <c r="M2299" s="135"/>
      <c r="N2299" s="135"/>
      <c r="O2299" s="135"/>
      <c r="P2299" s="135"/>
      <c r="Q2299" s="135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  <c r="AI2299" s="12"/>
      <c r="AJ2299" s="12"/>
      <c r="AK2299" s="12"/>
      <c r="AL2299" s="12"/>
      <c r="AM2299" s="12"/>
      <c r="AN2299" s="12"/>
      <c r="AO2299" s="12"/>
      <c r="AP2299" s="12"/>
      <c r="AQ2299" s="12"/>
      <c r="AR2299" s="12"/>
      <c r="AS2299" s="12"/>
      <c r="AT2299" s="12"/>
      <c r="AU2299" s="12"/>
      <c r="AV2299" s="12"/>
      <c r="AW2299" s="12"/>
      <c r="AX2299" s="12"/>
      <c r="AY2299" s="12"/>
      <c r="AZ2299" s="12"/>
      <c r="BA2299" s="12"/>
    </row>
    <row r="2300" spans="12:53" x14ac:dyDescent="0.25">
      <c r="L2300" s="135"/>
      <c r="M2300" s="135"/>
      <c r="N2300" s="135"/>
      <c r="O2300" s="135"/>
      <c r="P2300" s="135"/>
      <c r="Q2300" s="135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 s="12"/>
      <c r="AJ2300" s="12"/>
      <c r="AK2300" s="12"/>
      <c r="AL2300" s="12"/>
      <c r="AM2300" s="12"/>
      <c r="AN2300" s="12"/>
      <c r="AO2300" s="12"/>
      <c r="AP2300" s="12"/>
      <c r="AQ2300" s="12"/>
      <c r="AR2300" s="12"/>
      <c r="AS2300" s="12"/>
      <c r="AT2300" s="12"/>
      <c r="AU2300" s="12"/>
      <c r="AV2300" s="12"/>
      <c r="AW2300" s="12"/>
      <c r="AX2300" s="12"/>
      <c r="AY2300" s="12"/>
      <c r="AZ2300" s="12"/>
      <c r="BA2300" s="12"/>
    </row>
    <row r="2301" spans="12:53" x14ac:dyDescent="0.25">
      <c r="L2301" s="135"/>
      <c r="M2301" s="135"/>
      <c r="N2301" s="135"/>
      <c r="O2301" s="135"/>
      <c r="P2301" s="135"/>
      <c r="Q2301" s="135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  <c r="AI2301" s="12"/>
      <c r="AJ2301" s="12"/>
      <c r="AK2301" s="12"/>
      <c r="AL2301" s="12"/>
      <c r="AM2301" s="12"/>
      <c r="AN2301" s="12"/>
      <c r="AO2301" s="12"/>
      <c r="AP2301" s="12"/>
      <c r="AQ2301" s="12"/>
      <c r="AR2301" s="12"/>
      <c r="AS2301" s="12"/>
      <c r="AT2301" s="12"/>
      <c r="AU2301" s="12"/>
      <c r="AV2301" s="12"/>
      <c r="AW2301" s="12"/>
      <c r="AX2301" s="12"/>
      <c r="AY2301" s="12"/>
      <c r="AZ2301" s="12"/>
      <c r="BA2301" s="12"/>
    </row>
    <row r="2302" spans="12:53" x14ac:dyDescent="0.25">
      <c r="L2302" s="135"/>
      <c r="M2302" s="135"/>
      <c r="N2302" s="135"/>
      <c r="O2302" s="135"/>
      <c r="P2302" s="135"/>
      <c r="Q2302" s="135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  <c r="AI2302" s="12"/>
      <c r="AJ2302" s="12"/>
      <c r="AK2302" s="12"/>
      <c r="AL2302" s="12"/>
      <c r="AM2302" s="12"/>
      <c r="AN2302" s="12"/>
      <c r="AO2302" s="12"/>
      <c r="AP2302" s="12"/>
      <c r="AQ2302" s="12"/>
      <c r="AR2302" s="12"/>
      <c r="AS2302" s="12"/>
      <c r="AT2302" s="12"/>
      <c r="AU2302" s="12"/>
      <c r="AV2302" s="12"/>
      <c r="AW2302" s="12"/>
      <c r="AX2302" s="12"/>
      <c r="AY2302" s="12"/>
      <c r="AZ2302" s="12"/>
      <c r="BA2302" s="12"/>
    </row>
    <row r="2303" spans="12:53" x14ac:dyDescent="0.25">
      <c r="L2303" s="135"/>
      <c r="M2303" s="135"/>
      <c r="N2303" s="135"/>
      <c r="O2303" s="135"/>
      <c r="P2303" s="135"/>
      <c r="Q2303" s="135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 s="12"/>
      <c r="AJ2303" s="12"/>
      <c r="AK2303" s="12"/>
      <c r="AL2303" s="12"/>
      <c r="AM2303" s="12"/>
      <c r="AN2303" s="12"/>
      <c r="AO2303" s="12"/>
      <c r="AP2303" s="12"/>
      <c r="AQ2303" s="12"/>
      <c r="AR2303" s="12"/>
      <c r="AS2303" s="12"/>
      <c r="AT2303" s="12"/>
      <c r="AU2303" s="12"/>
      <c r="AV2303" s="12"/>
      <c r="AW2303" s="12"/>
      <c r="AX2303" s="12"/>
      <c r="AY2303" s="12"/>
      <c r="AZ2303" s="12"/>
      <c r="BA2303" s="12"/>
    </row>
    <row r="2304" spans="12:53" x14ac:dyDescent="0.25">
      <c r="L2304" s="135"/>
      <c r="M2304" s="135"/>
      <c r="N2304" s="135"/>
      <c r="O2304" s="135"/>
      <c r="P2304" s="135"/>
      <c r="Q2304" s="135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  <c r="AI2304" s="12"/>
      <c r="AJ2304" s="12"/>
      <c r="AK2304" s="12"/>
      <c r="AL2304" s="12"/>
      <c r="AM2304" s="12"/>
      <c r="AN2304" s="12"/>
      <c r="AO2304" s="12"/>
      <c r="AP2304" s="12"/>
      <c r="AQ2304" s="12"/>
      <c r="AR2304" s="12"/>
      <c r="AS2304" s="12"/>
      <c r="AT2304" s="12"/>
      <c r="AU2304" s="12"/>
      <c r="AV2304" s="12"/>
      <c r="AW2304" s="12"/>
      <c r="AX2304" s="12"/>
      <c r="AY2304" s="12"/>
      <c r="AZ2304" s="12"/>
      <c r="BA2304" s="12"/>
    </row>
    <row r="2305" spans="12:53" x14ac:dyDescent="0.25">
      <c r="L2305" s="135"/>
      <c r="M2305" s="135"/>
      <c r="N2305" s="135"/>
      <c r="O2305" s="135"/>
      <c r="P2305" s="135"/>
      <c r="Q2305" s="135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  <c r="AI2305" s="12"/>
      <c r="AJ2305" s="12"/>
      <c r="AK2305" s="12"/>
      <c r="AL2305" s="12"/>
      <c r="AM2305" s="12"/>
      <c r="AN2305" s="12"/>
      <c r="AO2305" s="12"/>
      <c r="AP2305" s="12"/>
      <c r="AQ2305" s="12"/>
      <c r="AR2305" s="12"/>
      <c r="AS2305" s="12"/>
      <c r="AT2305" s="12"/>
      <c r="AU2305" s="12"/>
      <c r="AV2305" s="12"/>
      <c r="AW2305" s="12"/>
      <c r="AX2305" s="12"/>
      <c r="AY2305" s="12"/>
      <c r="AZ2305" s="12"/>
      <c r="BA2305" s="12"/>
    </row>
    <row r="2306" spans="12:53" x14ac:dyDescent="0.25">
      <c r="L2306" s="135"/>
      <c r="M2306" s="135"/>
      <c r="N2306" s="135"/>
      <c r="O2306" s="135"/>
      <c r="P2306" s="135"/>
      <c r="Q2306" s="135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 s="12"/>
      <c r="AJ2306" s="12"/>
      <c r="AK2306" s="12"/>
      <c r="AL2306" s="12"/>
      <c r="AM2306" s="12"/>
      <c r="AN2306" s="12"/>
      <c r="AO2306" s="12"/>
      <c r="AP2306" s="12"/>
      <c r="AQ2306" s="12"/>
      <c r="AR2306" s="12"/>
      <c r="AS2306" s="12"/>
      <c r="AT2306" s="12"/>
      <c r="AU2306" s="12"/>
      <c r="AV2306" s="12"/>
      <c r="AW2306" s="12"/>
      <c r="AX2306" s="12"/>
      <c r="AY2306" s="12"/>
      <c r="AZ2306" s="12"/>
      <c r="BA2306" s="12"/>
    </row>
    <row r="2307" spans="12:53" x14ac:dyDescent="0.25">
      <c r="L2307" s="135"/>
      <c r="M2307" s="135"/>
      <c r="N2307" s="135"/>
      <c r="O2307" s="135"/>
      <c r="P2307" s="135"/>
      <c r="Q2307" s="135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  <c r="AI2307" s="12"/>
      <c r="AJ2307" s="12"/>
      <c r="AK2307" s="12"/>
      <c r="AL2307" s="12"/>
      <c r="AM2307" s="12"/>
      <c r="AN2307" s="12"/>
      <c r="AO2307" s="12"/>
      <c r="AP2307" s="12"/>
      <c r="AQ2307" s="12"/>
      <c r="AR2307" s="12"/>
      <c r="AS2307" s="12"/>
      <c r="AT2307" s="12"/>
      <c r="AU2307" s="12"/>
      <c r="AV2307" s="12"/>
      <c r="AW2307" s="12"/>
      <c r="AX2307" s="12"/>
      <c r="AY2307" s="12"/>
      <c r="AZ2307" s="12"/>
      <c r="BA2307" s="12"/>
    </row>
    <row r="2308" spans="12:53" x14ac:dyDescent="0.25">
      <c r="L2308" s="135"/>
      <c r="M2308" s="135"/>
      <c r="N2308" s="135"/>
      <c r="O2308" s="135"/>
      <c r="P2308" s="135"/>
      <c r="Q2308" s="135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  <c r="AI2308" s="12"/>
      <c r="AJ2308" s="12"/>
      <c r="AK2308" s="12"/>
      <c r="AL2308" s="12"/>
      <c r="AM2308" s="12"/>
      <c r="AN2308" s="12"/>
      <c r="AO2308" s="12"/>
      <c r="AP2308" s="12"/>
      <c r="AQ2308" s="12"/>
      <c r="AR2308" s="12"/>
      <c r="AS2308" s="12"/>
      <c r="AT2308" s="12"/>
      <c r="AU2308" s="12"/>
      <c r="AV2308" s="12"/>
      <c r="AW2308" s="12"/>
      <c r="AX2308" s="12"/>
      <c r="AY2308" s="12"/>
      <c r="AZ2308" s="12"/>
      <c r="BA2308" s="12"/>
    </row>
    <row r="2309" spans="12:53" x14ac:dyDescent="0.25">
      <c r="L2309" s="135"/>
      <c r="M2309" s="135"/>
      <c r="N2309" s="135"/>
      <c r="O2309" s="135"/>
      <c r="P2309" s="135"/>
      <c r="Q2309" s="135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 s="12"/>
      <c r="AJ2309" s="12"/>
      <c r="AK2309" s="12"/>
      <c r="AL2309" s="12"/>
      <c r="AM2309" s="12"/>
      <c r="AN2309" s="12"/>
      <c r="AO2309" s="12"/>
      <c r="AP2309" s="12"/>
      <c r="AQ2309" s="12"/>
      <c r="AR2309" s="12"/>
      <c r="AS2309" s="12"/>
      <c r="AT2309" s="12"/>
      <c r="AU2309" s="12"/>
      <c r="AV2309" s="12"/>
      <c r="AW2309" s="12"/>
      <c r="AX2309" s="12"/>
      <c r="AY2309" s="12"/>
      <c r="AZ2309" s="12"/>
      <c r="BA2309" s="12"/>
    </row>
    <row r="2310" spans="12:53" x14ac:dyDescent="0.25">
      <c r="L2310" s="135"/>
      <c r="M2310" s="135"/>
      <c r="N2310" s="135"/>
      <c r="O2310" s="135"/>
      <c r="P2310" s="135"/>
      <c r="Q2310" s="135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  <c r="AI2310" s="12"/>
      <c r="AJ2310" s="12"/>
      <c r="AK2310" s="12"/>
      <c r="AL2310" s="12"/>
      <c r="AM2310" s="12"/>
      <c r="AN2310" s="12"/>
      <c r="AO2310" s="12"/>
      <c r="AP2310" s="12"/>
      <c r="AQ2310" s="12"/>
      <c r="AR2310" s="12"/>
      <c r="AS2310" s="12"/>
      <c r="AT2310" s="12"/>
      <c r="AU2310" s="12"/>
      <c r="AV2310" s="12"/>
      <c r="AW2310" s="12"/>
      <c r="AX2310" s="12"/>
      <c r="AY2310" s="12"/>
      <c r="AZ2310" s="12"/>
      <c r="BA2310" s="12"/>
    </row>
    <row r="2311" spans="12:53" x14ac:dyDescent="0.25">
      <c r="L2311" s="135"/>
      <c r="M2311" s="135"/>
      <c r="N2311" s="135"/>
      <c r="O2311" s="135"/>
      <c r="P2311" s="135"/>
      <c r="Q2311" s="135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  <c r="AI2311" s="12"/>
      <c r="AJ2311" s="12"/>
      <c r="AK2311" s="12"/>
      <c r="AL2311" s="12"/>
      <c r="AM2311" s="12"/>
      <c r="AN2311" s="12"/>
      <c r="AO2311" s="12"/>
      <c r="AP2311" s="12"/>
      <c r="AQ2311" s="12"/>
      <c r="AR2311" s="12"/>
      <c r="AS2311" s="12"/>
      <c r="AT2311" s="12"/>
      <c r="AU2311" s="12"/>
      <c r="AV2311" s="12"/>
      <c r="AW2311" s="12"/>
      <c r="AX2311" s="12"/>
      <c r="AY2311" s="12"/>
      <c r="AZ2311" s="12"/>
      <c r="BA2311" s="12"/>
    </row>
    <row r="2312" spans="12:53" x14ac:dyDescent="0.25">
      <c r="L2312" s="135"/>
      <c r="M2312" s="135"/>
      <c r="N2312" s="135"/>
      <c r="O2312" s="135"/>
      <c r="P2312" s="135"/>
      <c r="Q2312" s="135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 s="12"/>
      <c r="AJ2312" s="12"/>
      <c r="AK2312" s="12"/>
      <c r="AL2312" s="12"/>
      <c r="AM2312" s="12"/>
      <c r="AN2312" s="12"/>
      <c r="AO2312" s="12"/>
      <c r="AP2312" s="12"/>
      <c r="AQ2312" s="12"/>
      <c r="AR2312" s="12"/>
      <c r="AS2312" s="12"/>
      <c r="AT2312" s="12"/>
      <c r="AU2312" s="12"/>
      <c r="AV2312" s="12"/>
      <c r="AW2312" s="12"/>
      <c r="AX2312" s="12"/>
      <c r="AY2312" s="12"/>
      <c r="AZ2312" s="12"/>
      <c r="BA2312" s="12"/>
    </row>
    <row r="2313" spans="12:53" x14ac:dyDescent="0.25">
      <c r="L2313" s="135"/>
      <c r="M2313" s="135"/>
      <c r="N2313" s="135"/>
      <c r="O2313" s="135"/>
      <c r="P2313" s="135"/>
      <c r="Q2313" s="135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  <c r="AI2313" s="12"/>
      <c r="AJ2313" s="12"/>
      <c r="AK2313" s="12"/>
      <c r="AL2313" s="12"/>
      <c r="AM2313" s="12"/>
      <c r="AN2313" s="12"/>
      <c r="AO2313" s="12"/>
      <c r="AP2313" s="12"/>
      <c r="AQ2313" s="12"/>
      <c r="AR2313" s="12"/>
      <c r="AS2313" s="12"/>
      <c r="AT2313" s="12"/>
      <c r="AU2313" s="12"/>
      <c r="AV2313" s="12"/>
      <c r="AW2313" s="12"/>
      <c r="AX2313" s="12"/>
      <c r="AY2313" s="12"/>
      <c r="AZ2313" s="12"/>
      <c r="BA2313" s="12"/>
    </row>
    <row r="2314" spans="12:53" x14ac:dyDescent="0.25">
      <c r="L2314" s="135"/>
      <c r="M2314" s="135"/>
      <c r="N2314" s="135"/>
      <c r="O2314" s="135"/>
      <c r="P2314" s="135"/>
      <c r="Q2314" s="135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  <c r="AI2314" s="12"/>
      <c r="AJ2314" s="12"/>
      <c r="AK2314" s="12"/>
      <c r="AL2314" s="12"/>
      <c r="AM2314" s="12"/>
      <c r="AN2314" s="12"/>
      <c r="AO2314" s="12"/>
      <c r="AP2314" s="12"/>
      <c r="AQ2314" s="12"/>
      <c r="AR2314" s="12"/>
      <c r="AS2314" s="12"/>
      <c r="AT2314" s="12"/>
      <c r="AU2314" s="12"/>
      <c r="AV2314" s="12"/>
      <c r="AW2314" s="12"/>
      <c r="AX2314" s="12"/>
      <c r="AY2314" s="12"/>
      <c r="AZ2314" s="12"/>
      <c r="BA2314" s="12"/>
    </row>
    <row r="2315" spans="12:53" x14ac:dyDescent="0.25">
      <c r="L2315" s="135"/>
      <c r="M2315" s="135"/>
      <c r="N2315" s="135"/>
      <c r="O2315" s="135"/>
      <c r="P2315" s="135"/>
      <c r="Q2315" s="135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 s="12"/>
      <c r="AJ2315" s="12"/>
      <c r="AK2315" s="12"/>
      <c r="AL2315" s="12"/>
      <c r="AM2315" s="12"/>
      <c r="AN2315" s="12"/>
      <c r="AO2315" s="12"/>
      <c r="AP2315" s="12"/>
      <c r="AQ2315" s="12"/>
      <c r="AR2315" s="12"/>
      <c r="AS2315" s="12"/>
      <c r="AT2315" s="12"/>
      <c r="AU2315" s="12"/>
      <c r="AV2315" s="12"/>
      <c r="AW2315" s="12"/>
      <c r="AX2315" s="12"/>
      <c r="AY2315" s="12"/>
      <c r="AZ2315" s="12"/>
      <c r="BA2315" s="12"/>
    </row>
    <row r="2316" spans="12:53" x14ac:dyDescent="0.25">
      <c r="L2316" s="135"/>
      <c r="M2316" s="135"/>
      <c r="N2316" s="135"/>
      <c r="O2316" s="135"/>
      <c r="P2316" s="135"/>
      <c r="Q2316" s="135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  <c r="AI2316" s="12"/>
      <c r="AJ2316" s="12"/>
      <c r="AK2316" s="12"/>
      <c r="AL2316" s="12"/>
      <c r="AM2316" s="12"/>
      <c r="AN2316" s="12"/>
      <c r="AO2316" s="12"/>
      <c r="AP2316" s="12"/>
      <c r="AQ2316" s="12"/>
      <c r="AR2316" s="12"/>
      <c r="AS2316" s="12"/>
      <c r="AT2316" s="12"/>
      <c r="AU2316" s="12"/>
      <c r="AV2316" s="12"/>
      <c r="AW2316" s="12"/>
      <c r="AX2316" s="12"/>
      <c r="AY2316" s="12"/>
      <c r="AZ2316" s="12"/>
      <c r="BA2316" s="12"/>
    </row>
    <row r="2317" spans="12:53" x14ac:dyDescent="0.25">
      <c r="L2317" s="135"/>
      <c r="M2317" s="135"/>
      <c r="N2317" s="135"/>
      <c r="O2317" s="135"/>
      <c r="P2317" s="135"/>
      <c r="Q2317" s="135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  <c r="AI2317" s="12"/>
      <c r="AJ2317" s="12"/>
      <c r="AK2317" s="12"/>
      <c r="AL2317" s="12"/>
      <c r="AM2317" s="12"/>
      <c r="AN2317" s="12"/>
      <c r="AO2317" s="12"/>
      <c r="AP2317" s="12"/>
      <c r="AQ2317" s="12"/>
      <c r="AR2317" s="12"/>
      <c r="AS2317" s="12"/>
      <c r="AT2317" s="12"/>
      <c r="AU2317" s="12"/>
      <c r="AV2317" s="12"/>
      <c r="AW2317" s="12"/>
      <c r="AX2317" s="12"/>
      <c r="AY2317" s="12"/>
      <c r="AZ2317" s="12"/>
      <c r="BA2317" s="12"/>
    </row>
    <row r="2318" spans="12:53" x14ac:dyDescent="0.25">
      <c r="L2318" s="135"/>
      <c r="M2318" s="135"/>
      <c r="N2318" s="135"/>
      <c r="O2318" s="135"/>
      <c r="P2318" s="135"/>
      <c r="Q2318" s="135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 s="12"/>
      <c r="AJ2318" s="12"/>
      <c r="AK2318" s="12"/>
      <c r="AL2318" s="12"/>
      <c r="AM2318" s="12"/>
      <c r="AN2318" s="12"/>
      <c r="AO2318" s="12"/>
      <c r="AP2318" s="12"/>
      <c r="AQ2318" s="12"/>
      <c r="AR2318" s="12"/>
      <c r="AS2318" s="12"/>
      <c r="AT2318" s="12"/>
      <c r="AU2318" s="12"/>
      <c r="AV2318" s="12"/>
      <c r="AW2318" s="12"/>
      <c r="AX2318" s="12"/>
      <c r="AY2318" s="12"/>
      <c r="AZ2318" s="12"/>
      <c r="BA2318" s="12"/>
    </row>
    <row r="2319" spans="12:53" x14ac:dyDescent="0.25">
      <c r="L2319" s="135"/>
      <c r="M2319" s="135"/>
      <c r="N2319" s="135"/>
      <c r="O2319" s="135"/>
      <c r="P2319" s="135"/>
      <c r="Q2319" s="135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  <c r="AI2319" s="12"/>
      <c r="AJ2319" s="12"/>
      <c r="AK2319" s="12"/>
      <c r="AL2319" s="12"/>
      <c r="AM2319" s="12"/>
      <c r="AN2319" s="12"/>
      <c r="AO2319" s="12"/>
      <c r="AP2319" s="12"/>
      <c r="AQ2319" s="12"/>
      <c r="AR2319" s="12"/>
      <c r="AS2319" s="12"/>
      <c r="AT2319" s="12"/>
      <c r="AU2319" s="12"/>
      <c r="AV2319" s="12"/>
      <c r="AW2319" s="12"/>
      <c r="AX2319" s="12"/>
      <c r="AY2319" s="12"/>
      <c r="AZ2319" s="12"/>
      <c r="BA2319" s="12"/>
    </row>
    <row r="2320" spans="12:53" x14ac:dyDescent="0.25">
      <c r="L2320" s="135"/>
      <c r="M2320" s="135"/>
      <c r="N2320" s="135"/>
      <c r="O2320" s="135"/>
      <c r="P2320" s="135"/>
      <c r="Q2320" s="135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  <c r="AI2320" s="12"/>
      <c r="AJ2320" s="12"/>
      <c r="AK2320" s="12"/>
      <c r="AL2320" s="12"/>
      <c r="AM2320" s="12"/>
      <c r="AN2320" s="12"/>
      <c r="AO2320" s="12"/>
      <c r="AP2320" s="12"/>
      <c r="AQ2320" s="12"/>
      <c r="AR2320" s="12"/>
      <c r="AS2320" s="12"/>
      <c r="AT2320" s="12"/>
      <c r="AU2320" s="12"/>
      <c r="AV2320" s="12"/>
      <c r="AW2320" s="12"/>
      <c r="AX2320" s="12"/>
      <c r="AY2320" s="12"/>
      <c r="AZ2320" s="12"/>
      <c r="BA2320" s="12"/>
    </row>
    <row r="2321" spans="12:53" x14ac:dyDescent="0.25">
      <c r="L2321" s="135"/>
      <c r="M2321" s="135"/>
      <c r="N2321" s="135"/>
      <c r="O2321" s="135"/>
      <c r="P2321" s="135"/>
      <c r="Q2321" s="135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 s="12"/>
      <c r="AJ2321" s="12"/>
      <c r="AK2321" s="12"/>
      <c r="AL2321" s="12"/>
      <c r="AM2321" s="12"/>
      <c r="AN2321" s="12"/>
      <c r="AO2321" s="12"/>
      <c r="AP2321" s="12"/>
      <c r="AQ2321" s="12"/>
      <c r="AR2321" s="12"/>
      <c r="AS2321" s="12"/>
      <c r="AT2321" s="12"/>
      <c r="AU2321" s="12"/>
      <c r="AV2321" s="12"/>
      <c r="AW2321" s="12"/>
      <c r="AX2321" s="12"/>
      <c r="AY2321" s="12"/>
      <c r="AZ2321" s="12"/>
      <c r="BA2321" s="12"/>
    </row>
    <row r="2322" spans="12:53" x14ac:dyDescent="0.25">
      <c r="L2322" s="135"/>
      <c r="M2322" s="135"/>
      <c r="N2322" s="135"/>
      <c r="O2322" s="135"/>
      <c r="P2322" s="135"/>
      <c r="Q2322" s="135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  <c r="AI2322" s="12"/>
      <c r="AJ2322" s="12"/>
      <c r="AK2322" s="12"/>
      <c r="AL2322" s="12"/>
      <c r="AM2322" s="12"/>
      <c r="AN2322" s="12"/>
      <c r="AO2322" s="12"/>
      <c r="AP2322" s="12"/>
      <c r="AQ2322" s="12"/>
      <c r="AR2322" s="12"/>
      <c r="AS2322" s="12"/>
      <c r="AT2322" s="12"/>
      <c r="AU2322" s="12"/>
      <c r="AV2322" s="12"/>
      <c r="AW2322" s="12"/>
      <c r="AX2322" s="12"/>
      <c r="AY2322" s="12"/>
      <c r="AZ2322" s="12"/>
      <c r="BA2322" s="12"/>
    </row>
    <row r="2323" spans="12:53" x14ac:dyDescent="0.25">
      <c r="L2323" s="135"/>
      <c r="M2323" s="135"/>
      <c r="N2323" s="135"/>
      <c r="O2323" s="135"/>
      <c r="P2323" s="135"/>
      <c r="Q2323" s="135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  <c r="AI2323" s="12"/>
      <c r="AJ2323" s="12"/>
      <c r="AK2323" s="12"/>
      <c r="AL2323" s="12"/>
      <c r="AM2323" s="12"/>
      <c r="AN2323" s="12"/>
      <c r="AO2323" s="12"/>
      <c r="AP2323" s="12"/>
      <c r="AQ2323" s="12"/>
      <c r="AR2323" s="12"/>
      <c r="AS2323" s="12"/>
      <c r="AT2323" s="12"/>
      <c r="AU2323" s="12"/>
      <c r="AV2323" s="12"/>
      <c r="AW2323" s="12"/>
      <c r="AX2323" s="12"/>
      <c r="AY2323" s="12"/>
      <c r="AZ2323" s="12"/>
      <c r="BA2323" s="12"/>
    </row>
    <row r="2324" spans="12:53" x14ac:dyDescent="0.25">
      <c r="L2324" s="135"/>
      <c r="M2324" s="135"/>
      <c r="N2324" s="135"/>
      <c r="O2324" s="135"/>
      <c r="P2324" s="135"/>
      <c r="Q2324" s="135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 s="12"/>
      <c r="AJ2324" s="12"/>
      <c r="AK2324" s="12"/>
      <c r="AL2324" s="12"/>
      <c r="AM2324" s="12"/>
      <c r="AN2324" s="12"/>
      <c r="AO2324" s="12"/>
      <c r="AP2324" s="12"/>
      <c r="AQ2324" s="12"/>
      <c r="AR2324" s="12"/>
      <c r="AS2324" s="12"/>
      <c r="AT2324" s="12"/>
      <c r="AU2324" s="12"/>
      <c r="AV2324" s="12"/>
      <c r="AW2324" s="12"/>
      <c r="AX2324" s="12"/>
      <c r="AY2324" s="12"/>
      <c r="AZ2324" s="12"/>
      <c r="BA2324" s="12"/>
    </row>
    <row r="2325" spans="12:53" x14ac:dyDescent="0.25">
      <c r="L2325" s="135"/>
      <c r="M2325" s="135"/>
      <c r="N2325" s="135"/>
      <c r="O2325" s="135"/>
      <c r="P2325" s="135"/>
      <c r="Q2325" s="135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  <c r="AI2325" s="12"/>
      <c r="AJ2325" s="12"/>
      <c r="AK2325" s="12"/>
      <c r="AL2325" s="12"/>
      <c r="AM2325" s="12"/>
      <c r="AN2325" s="12"/>
      <c r="AO2325" s="12"/>
      <c r="AP2325" s="12"/>
      <c r="AQ2325" s="12"/>
      <c r="AR2325" s="12"/>
      <c r="AS2325" s="12"/>
      <c r="AT2325" s="12"/>
      <c r="AU2325" s="12"/>
      <c r="AV2325" s="12"/>
      <c r="AW2325" s="12"/>
      <c r="AX2325" s="12"/>
      <c r="AY2325" s="12"/>
      <c r="AZ2325" s="12"/>
      <c r="BA2325" s="12"/>
    </row>
    <row r="2326" spans="12:53" x14ac:dyDescent="0.25">
      <c r="L2326" s="135"/>
      <c r="M2326" s="135"/>
      <c r="N2326" s="135"/>
      <c r="O2326" s="135"/>
      <c r="P2326" s="135"/>
      <c r="Q2326" s="135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  <c r="AI2326" s="12"/>
      <c r="AJ2326" s="12"/>
      <c r="AK2326" s="12"/>
      <c r="AL2326" s="12"/>
      <c r="AM2326" s="12"/>
      <c r="AN2326" s="12"/>
      <c r="AO2326" s="12"/>
      <c r="AP2326" s="12"/>
      <c r="AQ2326" s="12"/>
      <c r="AR2326" s="12"/>
      <c r="AS2326" s="12"/>
      <c r="AT2326" s="12"/>
      <c r="AU2326" s="12"/>
      <c r="AV2326" s="12"/>
      <c r="AW2326" s="12"/>
      <c r="AX2326" s="12"/>
      <c r="AY2326" s="12"/>
      <c r="AZ2326" s="12"/>
      <c r="BA2326" s="12"/>
    </row>
    <row r="2327" spans="12:53" x14ac:dyDescent="0.25">
      <c r="L2327" s="135"/>
      <c r="M2327" s="135"/>
      <c r="N2327" s="135"/>
      <c r="O2327" s="135"/>
      <c r="P2327" s="135"/>
      <c r="Q2327" s="135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 s="12"/>
      <c r="AJ2327" s="12"/>
      <c r="AK2327" s="12"/>
      <c r="AL2327" s="12"/>
      <c r="AM2327" s="12"/>
      <c r="AN2327" s="12"/>
      <c r="AO2327" s="12"/>
      <c r="AP2327" s="12"/>
      <c r="AQ2327" s="12"/>
      <c r="AR2327" s="12"/>
      <c r="AS2327" s="12"/>
      <c r="AT2327" s="12"/>
      <c r="AU2327" s="12"/>
      <c r="AV2327" s="12"/>
      <c r="AW2327" s="12"/>
      <c r="AX2327" s="12"/>
      <c r="AY2327" s="12"/>
      <c r="AZ2327" s="12"/>
      <c r="BA2327" s="12"/>
    </row>
    <row r="2328" spans="12:53" x14ac:dyDescent="0.25">
      <c r="L2328" s="135"/>
      <c r="M2328" s="135"/>
      <c r="N2328" s="135"/>
      <c r="O2328" s="135"/>
      <c r="P2328" s="135"/>
      <c r="Q2328" s="135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  <c r="AI2328" s="12"/>
      <c r="AJ2328" s="12"/>
      <c r="AK2328" s="12"/>
      <c r="AL2328" s="12"/>
      <c r="AM2328" s="12"/>
      <c r="AN2328" s="12"/>
      <c r="AO2328" s="12"/>
      <c r="AP2328" s="12"/>
      <c r="AQ2328" s="12"/>
      <c r="AR2328" s="12"/>
      <c r="AS2328" s="12"/>
      <c r="AT2328" s="12"/>
      <c r="AU2328" s="12"/>
      <c r="AV2328" s="12"/>
      <c r="AW2328" s="12"/>
      <c r="AX2328" s="12"/>
      <c r="AY2328" s="12"/>
      <c r="AZ2328" s="12"/>
      <c r="BA2328" s="12"/>
    </row>
    <row r="2329" spans="12:53" x14ac:dyDescent="0.25">
      <c r="L2329" s="135"/>
      <c r="M2329" s="135"/>
      <c r="N2329" s="135"/>
      <c r="O2329" s="135"/>
      <c r="P2329" s="135"/>
      <c r="Q2329" s="135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 s="12"/>
      <c r="AJ2329" s="12"/>
      <c r="AK2329" s="12"/>
      <c r="AL2329" s="12"/>
      <c r="AM2329" s="12"/>
      <c r="AN2329" s="12"/>
      <c r="AO2329" s="12"/>
      <c r="AP2329" s="12"/>
      <c r="AQ2329" s="12"/>
      <c r="AR2329" s="12"/>
      <c r="AS2329" s="12"/>
      <c r="AT2329" s="12"/>
      <c r="AU2329" s="12"/>
      <c r="AV2329" s="12"/>
      <c r="AW2329" s="12"/>
      <c r="AX2329" s="12"/>
      <c r="AY2329" s="12"/>
      <c r="AZ2329" s="12"/>
      <c r="BA2329" s="12"/>
    </row>
    <row r="2330" spans="12:53" x14ac:dyDescent="0.25">
      <c r="L2330" s="135"/>
      <c r="M2330" s="135"/>
      <c r="N2330" s="135"/>
      <c r="O2330" s="135"/>
      <c r="P2330" s="135"/>
      <c r="Q2330" s="135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 s="12"/>
      <c r="AJ2330" s="12"/>
      <c r="AK2330" s="12"/>
      <c r="AL2330" s="12"/>
      <c r="AM2330" s="12"/>
      <c r="AN2330" s="12"/>
      <c r="AO2330" s="12"/>
      <c r="AP2330" s="12"/>
      <c r="AQ2330" s="12"/>
      <c r="AR2330" s="12"/>
      <c r="AS2330" s="12"/>
      <c r="AT2330" s="12"/>
      <c r="AU2330" s="12"/>
      <c r="AV2330" s="12"/>
      <c r="AW2330" s="12"/>
      <c r="AX2330" s="12"/>
      <c r="AY2330" s="12"/>
      <c r="AZ2330" s="12"/>
      <c r="BA2330" s="12"/>
    </row>
    <row r="2331" spans="12:53" x14ac:dyDescent="0.25">
      <c r="L2331" s="135"/>
      <c r="M2331" s="135"/>
      <c r="N2331" s="135"/>
      <c r="O2331" s="135"/>
      <c r="P2331" s="135"/>
      <c r="Q2331" s="135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  <c r="AI2331" s="12"/>
      <c r="AJ2331" s="12"/>
      <c r="AK2331" s="12"/>
      <c r="AL2331" s="12"/>
      <c r="AM2331" s="12"/>
      <c r="AN2331" s="12"/>
      <c r="AO2331" s="12"/>
      <c r="AP2331" s="12"/>
      <c r="AQ2331" s="12"/>
      <c r="AR2331" s="12"/>
      <c r="AS2331" s="12"/>
      <c r="AT2331" s="12"/>
      <c r="AU2331" s="12"/>
      <c r="AV2331" s="12"/>
      <c r="AW2331" s="12"/>
      <c r="AX2331" s="12"/>
      <c r="AY2331" s="12"/>
      <c r="AZ2331" s="12"/>
      <c r="BA2331" s="12"/>
    </row>
    <row r="2332" spans="12:53" x14ac:dyDescent="0.25">
      <c r="L2332" s="135"/>
      <c r="M2332" s="135"/>
      <c r="N2332" s="135"/>
      <c r="O2332" s="135"/>
      <c r="P2332" s="135"/>
      <c r="Q2332" s="135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  <c r="AI2332" s="12"/>
      <c r="AJ2332" s="12"/>
      <c r="AK2332" s="12"/>
      <c r="AL2332" s="12"/>
      <c r="AM2332" s="12"/>
      <c r="AN2332" s="12"/>
      <c r="AO2332" s="12"/>
      <c r="AP2332" s="12"/>
      <c r="AQ2332" s="12"/>
      <c r="AR2332" s="12"/>
      <c r="AS2332" s="12"/>
      <c r="AT2332" s="12"/>
      <c r="AU2332" s="12"/>
      <c r="AV2332" s="12"/>
      <c r="AW2332" s="12"/>
      <c r="AX2332" s="12"/>
      <c r="AY2332" s="12"/>
      <c r="AZ2332" s="12"/>
      <c r="BA2332" s="12"/>
    </row>
    <row r="2333" spans="12:53" x14ac:dyDescent="0.25">
      <c r="L2333" s="135"/>
      <c r="M2333" s="135"/>
      <c r="N2333" s="135"/>
      <c r="O2333" s="135"/>
      <c r="P2333" s="135"/>
      <c r="Q2333" s="135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 s="12"/>
      <c r="AJ2333" s="12"/>
      <c r="AK2333" s="12"/>
      <c r="AL2333" s="12"/>
      <c r="AM2333" s="12"/>
      <c r="AN2333" s="12"/>
      <c r="AO2333" s="12"/>
      <c r="AP2333" s="12"/>
      <c r="AQ2333" s="12"/>
      <c r="AR2333" s="12"/>
      <c r="AS2333" s="12"/>
      <c r="AT2333" s="12"/>
      <c r="AU2333" s="12"/>
      <c r="AV2333" s="12"/>
      <c r="AW2333" s="12"/>
      <c r="AX2333" s="12"/>
      <c r="AY2333" s="12"/>
      <c r="AZ2333" s="12"/>
      <c r="BA2333" s="12"/>
    </row>
    <row r="2334" spans="12:53" x14ac:dyDescent="0.25">
      <c r="L2334" s="135"/>
      <c r="M2334" s="135"/>
      <c r="N2334" s="135"/>
      <c r="O2334" s="135"/>
      <c r="P2334" s="135"/>
      <c r="Q2334" s="135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  <c r="AI2334" s="12"/>
      <c r="AJ2334" s="12"/>
      <c r="AK2334" s="12"/>
      <c r="AL2334" s="12"/>
      <c r="AM2334" s="12"/>
      <c r="AN2334" s="12"/>
      <c r="AO2334" s="12"/>
      <c r="AP2334" s="12"/>
      <c r="AQ2334" s="12"/>
      <c r="AR2334" s="12"/>
      <c r="AS2334" s="12"/>
      <c r="AT2334" s="12"/>
      <c r="AU2334" s="12"/>
      <c r="AV2334" s="12"/>
      <c r="AW2334" s="12"/>
      <c r="AX2334" s="12"/>
      <c r="AY2334" s="12"/>
      <c r="AZ2334" s="12"/>
      <c r="BA2334" s="12"/>
    </row>
    <row r="2335" spans="12:53" x14ac:dyDescent="0.25">
      <c r="L2335" s="135"/>
      <c r="M2335" s="135"/>
      <c r="N2335" s="135"/>
      <c r="O2335" s="135"/>
      <c r="P2335" s="135"/>
      <c r="Q2335" s="135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  <c r="AI2335" s="12"/>
      <c r="AJ2335" s="12"/>
      <c r="AK2335" s="12"/>
      <c r="AL2335" s="12"/>
      <c r="AM2335" s="12"/>
      <c r="AN2335" s="12"/>
      <c r="AO2335" s="12"/>
      <c r="AP2335" s="12"/>
      <c r="AQ2335" s="12"/>
      <c r="AR2335" s="12"/>
      <c r="AS2335" s="12"/>
      <c r="AT2335" s="12"/>
      <c r="AU2335" s="12"/>
      <c r="AV2335" s="12"/>
      <c r="AW2335" s="12"/>
      <c r="AX2335" s="12"/>
      <c r="AY2335" s="12"/>
      <c r="AZ2335" s="12"/>
      <c r="BA2335" s="12"/>
    </row>
    <row r="2336" spans="12:53" x14ac:dyDescent="0.25">
      <c r="L2336" s="135"/>
      <c r="M2336" s="135"/>
      <c r="N2336" s="135"/>
      <c r="O2336" s="135"/>
      <c r="P2336" s="135"/>
      <c r="Q2336" s="135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 s="12"/>
      <c r="AJ2336" s="12"/>
      <c r="AK2336" s="12"/>
      <c r="AL2336" s="12"/>
      <c r="AM2336" s="12"/>
      <c r="AN2336" s="12"/>
      <c r="AO2336" s="12"/>
      <c r="AP2336" s="12"/>
      <c r="AQ2336" s="12"/>
      <c r="AR2336" s="12"/>
      <c r="AS2336" s="12"/>
      <c r="AT2336" s="12"/>
      <c r="AU2336" s="12"/>
      <c r="AV2336" s="12"/>
      <c r="AW2336" s="12"/>
      <c r="AX2336" s="12"/>
      <c r="AY2336" s="12"/>
      <c r="AZ2336" s="12"/>
      <c r="BA2336" s="12"/>
    </row>
    <row r="2337" spans="12:53" x14ac:dyDescent="0.25">
      <c r="L2337" s="135"/>
      <c r="M2337" s="135"/>
      <c r="N2337" s="135"/>
      <c r="O2337" s="135"/>
      <c r="P2337" s="135"/>
      <c r="Q2337" s="135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  <c r="AI2337" s="12"/>
      <c r="AJ2337" s="12"/>
      <c r="AK2337" s="12"/>
      <c r="AL2337" s="12"/>
      <c r="AM2337" s="12"/>
      <c r="AN2337" s="12"/>
      <c r="AO2337" s="12"/>
      <c r="AP2337" s="12"/>
      <c r="AQ2337" s="12"/>
      <c r="AR2337" s="12"/>
      <c r="AS2337" s="12"/>
      <c r="AT2337" s="12"/>
      <c r="AU2337" s="12"/>
      <c r="AV2337" s="12"/>
      <c r="AW2337" s="12"/>
      <c r="AX2337" s="12"/>
      <c r="AY2337" s="12"/>
      <c r="AZ2337" s="12"/>
      <c r="BA2337" s="12"/>
    </row>
    <row r="2338" spans="12:53" x14ac:dyDescent="0.25">
      <c r="L2338" s="135"/>
      <c r="M2338" s="135"/>
      <c r="N2338" s="135"/>
      <c r="O2338" s="135"/>
      <c r="P2338" s="135"/>
      <c r="Q2338" s="135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  <c r="AI2338" s="12"/>
      <c r="AJ2338" s="12"/>
      <c r="AK2338" s="12"/>
      <c r="AL2338" s="12"/>
      <c r="AM2338" s="12"/>
      <c r="AN2338" s="12"/>
      <c r="AO2338" s="12"/>
      <c r="AP2338" s="12"/>
      <c r="AQ2338" s="12"/>
      <c r="AR2338" s="12"/>
      <c r="AS2338" s="12"/>
      <c r="AT2338" s="12"/>
      <c r="AU2338" s="12"/>
      <c r="AV2338" s="12"/>
      <c r="AW2338" s="12"/>
      <c r="AX2338" s="12"/>
      <c r="AY2338" s="12"/>
      <c r="AZ2338" s="12"/>
      <c r="BA2338" s="12"/>
    </row>
    <row r="2339" spans="12:53" x14ac:dyDescent="0.25">
      <c r="L2339" s="135"/>
      <c r="M2339" s="135"/>
      <c r="N2339" s="135"/>
      <c r="O2339" s="135"/>
      <c r="P2339" s="135"/>
      <c r="Q2339" s="135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 s="12"/>
      <c r="AJ2339" s="12"/>
      <c r="AK2339" s="12"/>
      <c r="AL2339" s="12"/>
      <c r="AM2339" s="12"/>
      <c r="AN2339" s="12"/>
      <c r="AO2339" s="12"/>
      <c r="AP2339" s="12"/>
      <c r="AQ2339" s="12"/>
      <c r="AR2339" s="12"/>
      <c r="AS2339" s="12"/>
      <c r="AT2339" s="12"/>
      <c r="AU2339" s="12"/>
      <c r="AV2339" s="12"/>
      <c r="AW2339" s="12"/>
      <c r="AX2339" s="12"/>
      <c r="AY2339" s="12"/>
      <c r="AZ2339" s="12"/>
      <c r="BA2339" s="12"/>
    </row>
    <row r="2340" spans="12:53" x14ac:dyDescent="0.25">
      <c r="L2340" s="135"/>
      <c r="M2340" s="135"/>
      <c r="N2340" s="135"/>
      <c r="O2340" s="135"/>
      <c r="P2340" s="135"/>
      <c r="Q2340" s="135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  <c r="AI2340" s="12"/>
      <c r="AJ2340" s="12"/>
      <c r="AK2340" s="12"/>
      <c r="AL2340" s="12"/>
      <c r="AM2340" s="12"/>
      <c r="AN2340" s="12"/>
      <c r="AO2340" s="12"/>
      <c r="AP2340" s="12"/>
      <c r="AQ2340" s="12"/>
      <c r="AR2340" s="12"/>
      <c r="AS2340" s="12"/>
      <c r="AT2340" s="12"/>
      <c r="AU2340" s="12"/>
      <c r="AV2340" s="12"/>
      <c r="AW2340" s="12"/>
      <c r="AX2340" s="12"/>
      <c r="AY2340" s="12"/>
      <c r="AZ2340" s="12"/>
      <c r="BA2340" s="12"/>
    </row>
    <row r="2341" spans="12:53" x14ac:dyDescent="0.25">
      <c r="L2341" s="135"/>
      <c r="M2341" s="135"/>
      <c r="N2341" s="135"/>
      <c r="O2341" s="135"/>
      <c r="P2341" s="135"/>
      <c r="Q2341" s="135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  <c r="AI2341" s="12"/>
      <c r="AJ2341" s="12"/>
      <c r="AK2341" s="12"/>
      <c r="AL2341" s="12"/>
      <c r="AM2341" s="12"/>
      <c r="AN2341" s="12"/>
      <c r="AO2341" s="12"/>
      <c r="AP2341" s="12"/>
      <c r="AQ2341" s="12"/>
      <c r="AR2341" s="12"/>
      <c r="AS2341" s="12"/>
      <c r="AT2341" s="12"/>
      <c r="AU2341" s="12"/>
      <c r="AV2341" s="12"/>
      <c r="AW2341" s="12"/>
      <c r="AX2341" s="12"/>
      <c r="AY2341" s="12"/>
      <c r="AZ2341" s="12"/>
      <c r="BA2341" s="12"/>
    </row>
    <row r="2342" spans="12:53" x14ac:dyDescent="0.25">
      <c r="L2342" s="135"/>
      <c r="M2342" s="135"/>
      <c r="N2342" s="135"/>
      <c r="O2342" s="135"/>
      <c r="P2342" s="135"/>
      <c r="Q2342" s="135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 s="12"/>
      <c r="AJ2342" s="12"/>
      <c r="AK2342" s="12"/>
      <c r="AL2342" s="12"/>
      <c r="AM2342" s="12"/>
      <c r="AN2342" s="12"/>
      <c r="AO2342" s="12"/>
      <c r="AP2342" s="12"/>
      <c r="AQ2342" s="12"/>
      <c r="AR2342" s="12"/>
      <c r="AS2342" s="12"/>
      <c r="AT2342" s="12"/>
      <c r="AU2342" s="12"/>
      <c r="AV2342" s="12"/>
      <c r="AW2342" s="12"/>
      <c r="AX2342" s="12"/>
      <c r="AY2342" s="12"/>
      <c r="AZ2342" s="12"/>
      <c r="BA2342" s="12"/>
    </row>
    <row r="2343" spans="12:53" x14ac:dyDescent="0.25">
      <c r="L2343" s="135"/>
      <c r="M2343" s="135"/>
      <c r="N2343" s="135"/>
      <c r="O2343" s="135"/>
      <c r="P2343" s="135"/>
      <c r="Q2343" s="135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  <c r="AI2343" s="12"/>
      <c r="AJ2343" s="12"/>
      <c r="AK2343" s="12"/>
      <c r="AL2343" s="12"/>
      <c r="AM2343" s="12"/>
      <c r="AN2343" s="12"/>
      <c r="AO2343" s="12"/>
      <c r="AP2343" s="12"/>
      <c r="AQ2343" s="12"/>
      <c r="AR2343" s="12"/>
      <c r="AS2343" s="12"/>
      <c r="AT2343" s="12"/>
      <c r="AU2343" s="12"/>
      <c r="AV2343" s="12"/>
      <c r="AW2343" s="12"/>
      <c r="AX2343" s="12"/>
      <c r="AY2343" s="12"/>
      <c r="AZ2343" s="12"/>
      <c r="BA2343" s="12"/>
    </row>
    <row r="2344" spans="12:53" x14ac:dyDescent="0.25">
      <c r="L2344" s="135"/>
      <c r="M2344" s="135"/>
      <c r="N2344" s="135"/>
      <c r="O2344" s="135"/>
      <c r="P2344" s="135"/>
      <c r="Q2344" s="135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  <c r="AI2344" s="12"/>
      <c r="AJ2344" s="12"/>
      <c r="AK2344" s="12"/>
      <c r="AL2344" s="12"/>
      <c r="AM2344" s="12"/>
      <c r="AN2344" s="12"/>
      <c r="AO2344" s="12"/>
      <c r="AP2344" s="12"/>
      <c r="AQ2344" s="12"/>
      <c r="AR2344" s="12"/>
      <c r="AS2344" s="12"/>
      <c r="AT2344" s="12"/>
      <c r="AU2344" s="12"/>
      <c r="AV2344" s="12"/>
      <c r="AW2344" s="12"/>
      <c r="AX2344" s="12"/>
      <c r="AY2344" s="12"/>
      <c r="AZ2344" s="12"/>
      <c r="BA2344" s="12"/>
    </row>
    <row r="2345" spans="12:53" x14ac:dyDescent="0.25">
      <c r="L2345" s="135"/>
      <c r="M2345" s="135"/>
      <c r="N2345" s="135"/>
      <c r="O2345" s="135"/>
      <c r="P2345" s="135"/>
      <c r="Q2345" s="135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 s="12"/>
      <c r="AJ2345" s="12"/>
      <c r="AK2345" s="12"/>
      <c r="AL2345" s="12"/>
      <c r="AM2345" s="12"/>
      <c r="AN2345" s="12"/>
      <c r="AO2345" s="12"/>
      <c r="AP2345" s="12"/>
      <c r="AQ2345" s="12"/>
      <c r="AR2345" s="12"/>
      <c r="AS2345" s="12"/>
      <c r="AT2345" s="12"/>
      <c r="AU2345" s="12"/>
      <c r="AV2345" s="12"/>
      <c r="AW2345" s="12"/>
      <c r="AX2345" s="12"/>
      <c r="AY2345" s="12"/>
      <c r="AZ2345" s="12"/>
      <c r="BA2345" s="12"/>
    </row>
    <row r="2346" spans="12:53" x14ac:dyDescent="0.25">
      <c r="L2346" s="135"/>
      <c r="M2346" s="135"/>
      <c r="N2346" s="135"/>
      <c r="O2346" s="135"/>
      <c r="P2346" s="135"/>
      <c r="Q2346" s="135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  <c r="AI2346" s="12"/>
      <c r="AJ2346" s="12"/>
      <c r="AK2346" s="12"/>
      <c r="AL2346" s="12"/>
      <c r="AM2346" s="12"/>
      <c r="AN2346" s="12"/>
      <c r="AO2346" s="12"/>
      <c r="AP2346" s="12"/>
      <c r="AQ2346" s="12"/>
      <c r="AR2346" s="12"/>
      <c r="AS2346" s="12"/>
      <c r="AT2346" s="12"/>
      <c r="AU2346" s="12"/>
      <c r="AV2346" s="12"/>
      <c r="AW2346" s="12"/>
      <c r="AX2346" s="12"/>
      <c r="AY2346" s="12"/>
      <c r="AZ2346" s="12"/>
      <c r="BA2346" s="12"/>
    </row>
    <row r="2347" spans="12:53" x14ac:dyDescent="0.25">
      <c r="L2347" s="135"/>
      <c r="M2347" s="135"/>
      <c r="N2347" s="135"/>
      <c r="O2347" s="135"/>
      <c r="P2347" s="135"/>
      <c r="Q2347" s="135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  <c r="AI2347" s="12"/>
      <c r="AJ2347" s="12"/>
      <c r="AK2347" s="12"/>
      <c r="AL2347" s="12"/>
      <c r="AM2347" s="12"/>
      <c r="AN2347" s="12"/>
      <c r="AO2347" s="12"/>
      <c r="AP2347" s="12"/>
      <c r="AQ2347" s="12"/>
      <c r="AR2347" s="12"/>
      <c r="AS2347" s="12"/>
      <c r="AT2347" s="12"/>
      <c r="AU2347" s="12"/>
      <c r="AV2347" s="12"/>
      <c r="AW2347" s="12"/>
      <c r="AX2347" s="12"/>
      <c r="AY2347" s="12"/>
      <c r="AZ2347" s="12"/>
      <c r="BA2347" s="12"/>
    </row>
    <row r="2348" spans="12:53" x14ac:dyDescent="0.25">
      <c r="L2348" s="135"/>
      <c r="M2348" s="135"/>
      <c r="N2348" s="135"/>
      <c r="O2348" s="135"/>
      <c r="P2348" s="135"/>
      <c r="Q2348" s="135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 s="12"/>
      <c r="AJ2348" s="12"/>
      <c r="AK2348" s="12"/>
      <c r="AL2348" s="12"/>
      <c r="AM2348" s="12"/>
      <c r="AN2348" s="12"/>
      <c r="AO2348" s="12"/>
      <c r="AP2348" s="12"/>
      <c r="AQ2348" s="12"/>
      <c r="AR2348" s="12"/>
      <c r="AS2348" s="12"/>
      <c r="AT2348" s="12"/>
      <c r="AU2348" s="12"/>
      <c r="AV2348" s="12"/>
      <c r="AW2348" s="12"/>
      <c r="AX2348" s="12"/>
      <c r="AY2348" s="12"/>
      <c r="AZ2348" s="12"/>
      <c r="BA2348" s="12"/>
    </row>
    <row r="2349" spans="12:53" x14ac:dyDescent="0.25">
      <c r="L2349" s="135"/>
      <c r="M2349" s="135"/>
      <c r="N2349" s="135"/>
      <c r="O2349" s="135"/>
      <c r="P2349" s="135"/>
      <c r="Q2349" s="135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  <c r="AI2349" s="12"/>
      <c r="AJ2349" s="12"/>
      <c r="AK2349" s="12"/>
      <c r="AL2349" s="12"/>
      <c r="AM2349" s="12"/>
      <c r="AN2349" s="12"/>
      <c r="AO2349" s="12"/>
      <c r="AP2349" s="12"/>
      <c r="AQ2349" s="12"/>
      <c r="AR2349" s="12"/>
      <c r="AS2349" s="12"/>
      <c r="AT2349" s="12"/>
      <c r="AU2349" s="12"/>
      <c r="AV2349" s="12"/>
      <c r="AW2349" s="12"/>
      <c r="AX2349" s="12"/>
      <c r="AY2349" s="12"/>
      <c r="AZ2349" s="12"/>
      <c r="BA2349" s="12"/>
    </row>
    <row r="2350" spans="12:53" x14ac:dyDescent="0.25">
      <c r="L2350" s="135"/>
      <c r="M2350" s="135"/>
      <c r="N2350" s="135"/>
      <c r="O2350" s="135"/>
      <c r="P2350" s="135"/>
      <c r="Q2350" s="135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  <c r="AI2350" s="12"/>
      <c r="AJ2350" s="12"/>
      <c r="AK2350" s="12"/>
      <c r="AL2350" s="12"/>
      <c r="AM2350" s="12"/>
      <c r="AN2350" s="12"/>
      <c r="AO2350" s="12"/>
      <c r="AP2350" s="12"/>
      <c r="AQ2350" s="12"/>
      <c r="AR2350" s="12"/>
      <c r="AS2350" s="12"/>
      <c r="AT2350" s="12"/>
      <c r="AU2350" s="12"/>
      <c r="AV2350" s="12"/>
      <c r="AW2350" s="12"/>
      <c r="AX2350" s="12"/>
      <c r="AY2350" s="12"/>
      <c r="AZ2350" s="12"/>
      <c r="BA2350" s="12"/>
    </row>
    <row r="2351" spans="12:53" x14ac:dyDescent="0.25">
      <c r="L2351" s="135"/>
      <c r="M2351" s="135"/>
      <c r="N2351" s="135"/>
      <c r="O2351" s="135"/>
      <c r="P2351" s="135"/>
      <c r="Q2351" s="135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 s="12"/>
      <c r="AJ2351" s="12"/>
      <c r="AK2351" s="12"/>
      <c r="AL2351" s="12"/>
      <c r="AM2351" s="12"/>
      <c r="AN2351" s="12"/>
      <c r="AO2351" s="12"/>
      <c r="AP2351" s="12"/>
      <c r="AQ2351" s="12"/>
      <c r="AR2351" s="12"/>
      <c r="AS2351" s="12"/>
      <c r="AT2351" s="12"/>
      <c r="AU2351" s="12"/>
      <c r="AV2351" s="12"/>
      <c r="AW2351" s="12"/>
      <c r="AX2351" s="12"/>
      <c r="AY2351" s="12"/>
      <c r="AZ2351" s="12"/>
      <c r="BA2351" s="12"/>
    </row>
    <row r="2352" spans="12:53" x14ac:dyDescent="0.25">
      <c r="L2352" s="135"/>
      <c r="M2352" s="135"/>
      <c r="N2352" s="135"/>
      <c r="O2352" s="135"/>
      <c r="P2352" s="135"/>
      <c r="Q2352" s="135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  <c r="AI2352" s="12"/>
      <c r="AJ2352" s="12"/>
      <c r="AK2352" s="12"/>
      <c r="AL2352" s="12"/>
      <c r="AM2352" s="12"/>
      <c r="AN2352" s="12"/>
      <c r="AO2352" s="12"/>
      <c r="AP2352" s="12"/>
      <c r="AQ2352" s="12"/>
      <c r="AR2352" s="12"/>
      <c r="AS2352" s="12"/>
      <c r="AT2352" s="12"/>
      <c r="AU2352" s="12"/>
      <c r="AV2352" s="12"/>
      <c r="AW2352" s="12"/>
      <c r="AX2352" s="12"/>
      <c r="AY2352" s="12"/>
      <c r="AZ2352" s="12"/>
      <c r="BA2352" s="12"/>
    </row>
    <row r="2353" spans="12:53" x14ac:dyDescent="0.25">
      <c r="L2353" s="135"/>
      <c r="M2353" s="135"/>
      <c r="N2353" s="135"/>
      <c r="O2353" s="135"/>
      <c r="P2353" s="135"/>
      <c r="Q2353" s="135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  <c r="AI2353" s="12"/>
      <c r="AJ2353" s="12"/>
      <c r="AK2353" s="12"/>
      <c r="AL2353" s="12"/>
      <c r="AM2353" s="12"/>
      <c r="AN2353" s="12"/>
      <c r="AO2353" s="12"/>
      <c r="AP2353" s="12"/>
      <c r="AQ2353" s="12"/>
      <c r="AR2353" s="12"/>
      <c r="AS2353" s="12"/>
      <c r="AT2353" s="12"/>
      <c r="AU2353" s="12"/>
      <c r="AV2353" s="12"/>
      <c r="AW2353" s="12"/>
      <c r="AX2353" s="12"/>
      <c r="AY2353" s="12"/>
      <c r="AZ2353" s="12"/>
      <c r="BA2353" s="12"/>
    </row>
    <row r="2354" spans="12:53" x14ac:dyDescent="0.25">
      <c r="L2354" s="135"/>
      <c r="M2354" s="135"/>
      <c r="N2354" s="135"/>
      <c r="O2354" s="135"/>
      <c r="P2354" s="135"/>
      <c r="Q2354" s="135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 s="12"/>
      <c r="AJ2354" s="12"/>
      <c r="AK2354" s="12"/>
      <c r="AL2354" s="12"/>
      <c r="AM2354" s="12"/>
      <c r="AN2354" s="12"/>
      <c r="AO2354" s="12"/>
      <c r="AP2354" s="12"/>
      <c r="AQ2354" s="12"/>
      <c r="AR2354" s="12"/>
      <c r="AS2354" s="12"/>
      <c r="AT2354" s="12"/>
      <c r="AU2354" s="12"/>
      <c r="AV2354" s="12"/>
      <c r="AW2354" s="12"/>
      <c r="AX2354" s="12"/>
      <c r="AY2354" s="12"/>
      <c r="AZ2354" s="12"/>
      <c r="BA2354" s="12"/>
    </row>
    <row r="2355" spans="12:53" x14ac:dyDescent="0.25">
      <c r="L2355" s="135"/>
      <c r="M2355" s="135"/>
      <c r="N2355" s="135"/>
      <c r="O2355" s="135"/>
      <c r="P2355" s="135"/>
      <c r="Q2355" s="135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  <c r="AI2355" s="12"/>
      <c r="AJ2355" s="12"/>
      <c r="AK2355" s="12"/>
      <c r="AL2355" s="12"/>
      <c r="AM2355" s="12"/>
      <c r="AN2355" s="12"/>
      <c r="AO2355" s="12"/>
      <c r="AP2355" s="12"/>
      <c r="AQ2355" s="12"/>
      <c r="AR2355" s="12"/>
      <c r="AS2355" s="12"/>
      <c r="AT2355" s="12"/>
      <c r="AU2355" s="12"/>
      <c r="AV2355" s="12"/>
      <c r="AW2355" s="12"/>
      <c r="AX2355" s="12"/>
      <c r="AY2355" s="12"/>
      <c r="AZ2355" s="12"/>
      <c r="BA2355" s="12"/>
    </row>
    <row r="2356" spans="12:53" x14ac:dyDescent="0.25">
      <c r="L2356" s="135"/>
      <c r="M2356" s="135"/>
      <c r="N2356" s="135"/>
      <c r="O2356" s="135"/>
      <c r="P2356" s="135"/>
      <c r="Q2356" s="135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  <c r="AI2356" s="12"/>
      <c r="AJ2356" s="12"/>
      <c r="AK2356" s="12"/>
      <c r="AL2356" s="12"/>
      <c r="AM2356" s="12"/>
      <c r="AN2356" s="12"/>
      <c r="AO2356" s="12"/>
      <c r="AP2356" s="12"/>
      <c r="AQ2356" s="12"/>
      <c r="AR2356" s="12"/>
      <c r="AS2356" s="12"/>
      <c r="AT2356" s="12"/>
      <c r="AU2356" s="12"/>
      <c r="AV2356" s="12"/>
      <c r="AW2356" s="12"/>
      <c r="AX2356" s="12"/>
      <c r="AY2356" s="12"/>
      <c r="AZ2356" s="12"/>
      <c r="BA2356" s="12"/>
    </row>
    <row r="2357" spans="12:53" x14ac:dyDescent="0.25">
      <c r="L2357" s="135"/>
      <c r="M2357" s="135"/>
      <c r="N2357" s="135"/>
      <c r="O2357" s="135"/>
      <c r="P2357" s="135"/>
      <c r="Q2357" s="135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 s="12"/>
      <c r="AJ2357" s="12"/>
      <c r="AK2357" s="12"/>
      <c r="AL2357" s="12"/>
      <c r="AM2357" s="12"/>
      <c r="AN2357" s="12"/>
      <c r="AO2357" s="12"/>
      <c r="AP2357" s="12"/>
      <c r="AQ2357" s="12"/>
      <c r="AR2357" s="12"/>
      <c r="AS2357" s="12"/>
      <c r="AT2357" s="12"/>
      <c r="AU2357" s="12"/>
      <c r="AV2357" s="12"/>
      <c r="AW2357" s="12"/>
      <c r="AX2357" s="12"/>
      <c r="AY2357" s="12"/>
      <c r="AZ2357" s="12"/>
      <c r="BA2357" s="12"/>
    </row>
    <row r="2358" spans="12:53" x14ac:dyDescent="0.25">
      <c r="L2358" s="135"/>
      <c r="M2358" s="135"/>
      <c r="N2358" s="135"/>
      <c r="O2358" s="135"/>
      <c r="P2358" s="135"/>
      <c r="Q2358" s="135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 s="12"/>
      <c r="AJ2358" s="12"/>
      <c r="AK2358" s="12"/>
      <c r="AL2358" s="12"/>
      <c r="AM2358" s="12"/>
      <c r="AN2358" s="12"/>
      <c r="AO2358" s="12"/>
      <c r="AP2358" s="12"/>
      <c r="AQ2358" s="12"/>
      <c r="AR2358" s="12"/>
      <c r="AS2358" s="12"/>
      <c r="AT2358" s="12"/>
      <c r="AU2358" s="12"/>
      <c r="AV2358" s="12"/>
      <c r="AW2358" s="12"/>
      <c r="AX2358" s="12"/>
      <c r="AY2358" s="12"/>
      <c r="AZ2358" s="12"/>
      <c r="BA2358" s="12"/>
    </row>
    <row r="2359" spans="12:53" x14ac:dyDescent="0.25">
      <c r="L2359" s="135"/>
      <c r="M2359" s="135"/>
      <c r="N2359" s="135"/>
      <c r="O2359" s="135"/>
      <c r="P2359" s="135"/>
      <c r="Q2359" s="135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  <c r="AI2359" s="12"/>
      <c r="AJ2359" s="12"/>
      <c r="AK2359" s="12"/>
      <c r="AL2359" s="12"/>
      <c r="AM2359" s="12"/>
      <c r="AN2359" s="12"/>
      <c r="AO2359" s="12"/>
      <c r="AP2359" s="12"/>
      <c r="AQ2359" s="12"/>
      <c r="AR2359" s="12"/>
      <c r="AS2359" s="12"/>
      <c r="AT2359" s="12"/>
      <c r="AU2359" s="12"/>
      <c r="AV2359" s="12"/>
      <c r="AW2359" s="12"/>
      <c r="AX2359" s="12"/>
      <c r="AY2359" s="12"/>
      <c r="AZ2359" s="12"/>
      <c r="BA2359" s="12"/>
    </row>
    <row r="2360" spans="12:53" x14ac:dyDescent="0.25">
      <c r="L2360" s="135"/>
      <c r="M2360" s="135"/>
      <c r="N2360" s="135"/>
      <c r="O2360" s="135"/>
      <c r="P2360" s="135"/>
      <c r="Q2360" s="135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 s="12"/>
      <c r="AJ2360" s="12"/>
      <c r="AK2360" s="12"/>
      <c r="AL2360" s="12"/>
      <c r="AM2360" s="12"/>
      <c r="AN2360" s="12"/>
      <c r="AO2360" s="12"/>
      <c r="AP2360" s="12"/>
      <c r="AQ2360" s="12"/>
      <c r="AR2360" s="12"/>
      <c r="AS2360" s="12"/>
      <c r="AT2360" s="12"/>
      <c r="AU2360" s="12"/>
      <c r="AV2360" s="12"/>
      <c r="AW2360" s="12"/>
      <c r="AX2360" s="12"/>
      <c r="AY2360" s="12"/>
      <c r="AZ2360" s="12"/>
      <c r="BA2360" s="12"/>
    </row>
    <row r="2361" spans="12:53" x14ac:dyDescent="0.25">
      <c r="L2361" s="135"/>
      <c r="M2361" s="135"/>
      <c r="N2361" s="135"/>
      <c r="O2361" s="135"/>
      <c r="P2361" s="135"/>
      <c r="Q2361" s="135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  <c r="AI2361" s="12"/>
      <c r="AJ2361" s="12"/>
      <c r="AK2361" s="12"/>
      <c r="AL2361" s="12"/>
      <c r="AM2361" s="12"/>
      <c r="AN2361" s="12"/>
      <c r="AO2361" s="12"/>
      <c r="AP2361" s="12"/>
      <c r="AQ2361" s="12"/>
      <c r="AR2361" s="12"/>
      <c r="AS2361" s="12"/>
      <c r="AT2361" s="12"/>
      <c r="AU2361" s="12"/>
      <c r="AV2361" s="12"/>
      <c r="AW2361" s="12"/>
      <c r="AX2361" s="12"/>
      <c r="AY2361" s="12"/>
      <c r="AZ2361" s="12"/>
      <c r="BA2361" s="12"/>
    </row>
    <row r="2362" spans="12:53" x14ac:dyDescent="0.25">
      <c r="L2362" s="135"/>
      <c r="M2362" s="135"/>
      <c r="N2362" s="135"/>
      <c r="O2362" s="135"/>
      <c r="P2362" s="135"/>
      <c r="Q2362" s="135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 s="12"/>
      <c r="AJ2362" s="12"/>
      <c r="AK2362" s="12"/>
      <c r="AL2362" s="12"/>
      <c r="AM2362" s="12"/>
      <c r="AN2362" s="12"/>
      <c r="AO2362" s="12"/>
      <c r="AP2362" s="12"/>
      <c r="AQ2362" s="12"/>
      <c r="AR2362" s="12"/>
      <c r="AS2362" s="12"/>
      <c r="AT2362" s="12"/>
      <c r="AU2362" s="12"/>
      <c r="AV2362" s="12"/>
      <c r="AW2362" s="12"/>
      <c r="AX2362" s="12"/>
      <c r="AY2362" s="12"/>
      <c r="AZ2362" s="12"/>
      <c r="BA2362" s="12"/>
    </row>
    <row r="2363" spans="12:53" x14ac:dyDescent="0.25">
      <c r="L2363" s="135"/>
      <c r="M2363" s="135"/>
      <c r="N2363" s="135"/>
      <c r="O2363" s="135"/>
      <c r="P2363" s="135"/>
      <c r="Q2363" s="135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 s="12"/>
      <c r="AJ2363" s="12"/>
      <c r="AK2363" s="12"/>
      <c r="AL2363" s="12"/>
      <c r="AM2363" s="12"/>
      <c r="AN2363" s="12"/>
      <c r="AO2363" s="12"/>
      <c r="AP2363" s="12"/>
      <c r="AQ2363" s="12"/>
      <c r="AR2363" s="12"/>
      <c r="AS2363" s="12"/>
      <c r="AT2363" s="12"/>
      <c r="AU2363" s="12"/>
      <c r="AV2363" s="12"/>
      <c r="AW2363" s="12"/>
      <c r="AX2363" s="12"/>
      <c r="AY2363" s="12"/>
      <c r="AZ2363" s="12"/>
      <c r="BA2363" s="12"/>
    </row>
    <row r="2364" spans="12:53" x14ac:dyDescent="0.25">
      <c r="L2364" s="135"/>
      <c r="M2364" s="135"/>
      <c r="N2364" s="135"/>
      <c r="O2364" s="135"/>
      <c r="P2364" s="135"/>
      <c r="Q2364" s="135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  <c r="AI2364" s="12"/>
      <c r="AJ2364" s="12"/>
      <c r="AK2364" s="12"/>
      <c r="AL2364" s="12"/>
      <c r="AM2364" s="12"/>
      <c r="AN2364" s="12"/>
      <c r="AO2364" s="12"/>
      <c r="AP2364" s="12"/>
      <c r="AQ2364" s="12"/>
      <c r="AR2364" s="12"/>
      <c r="AS2364" s="12"/>
      <c r="AT2364" s="12"/>
      <c r="AU2364" s="12"/>
      <c r="AV2364" s="12"/>
      <c r="AW2364" s="12"/>
      <c r="AX2364" s="12"/>
      <c r="AY2364" s="12"/>
      <c r="AZ2364" s="12"/>
      <c r="BA2364" s="12"/>
    </row>
    <row r="2365" spans="12:53" x14ac:dyDescent="0.25">
      <c r="L2365" s="135"/>
      <c r="M2365" s="135"/>
      <c r="N2365" s="135"/>
      <c r="O2365" s="135"/>
      <c r="P2365" s="135"/>
      <c r="Q2365" s="135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12"/>
      <c r="AI2365" s="12"/>
      <c r="AJ2365" s="12"/>
      <c r="AK2365" s="12"/>
      <c r="AL2365" s="12"/>
      <c r="AM2365" s="12"/>
      <c r="AN2365" s="12"/>
      <c r="AO2365" s="12"/>
      <c r="AP2365" s="12"/>
      <c r="AQ2365" s="12"/>
      <c r="AR2365" s="12"/>
      <c r="AS2365" s="12"/>
      <c r="AT2365" s="12"/>
      <c r="AU2365" s="12"/>
      <c r="AV2365" s="12"/>
      <c r="AW2365" s="12"/>
      <c r="AX2365" s="12"/>
      <c r="AY2365" s="12"/>
      <c r="AZ2365" s="12"/>
      <c r="BA2365" s="12"/>
    </row>
    <row r="2366" spans="12:53" x14ac:dyDescent="0.25">
      <c r="L2366" s="135"/>
      <c r="M2366" s="135"/>
      <c r="N2366" s="135"/>
      <c r="O2366" s="135"/>
      <c r="P2366" s="135"/>
      <c r="Q2366" s="135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 s="12"/>
      <c r="AJ2366" s="12"/>
      <c r="AK2366" s="12"/>
      <c r="AL2366" s="12"/>
      <c r="AM2366" s="12"/>
      <c r="AN2366" s="12"/>
      <c r="AO2366" s="12"/>
      <c r="AP2366" s="12"/>
      <c r="AQ2366" s="12"/>
      <c r="AR2366" s="12"/>
      <c r="AS2366" s="12"/>
      <c r="AT2366" s="12"/>
      <c r="AU2366" s="12"/>
      <c r="AV2366" s="12"/>
      <c r="AW2366" s="12"/>
      <c r="AX2366" s="12"/>
      <c r="AY2366" s="12"/>
      <c r="AZ2366" s="12"/>
      <c r="BA2366" s="12"/>
    </row>
    <row r="2367" spans="12:53" x14ac:dyDescent="0.25">
      <c r="L2367" s="135"/>
      <c r="M2367" s="135"/>
      <c r="N2367" s="135"/>
      <c r="O2367" s="135"/>
      <c r="P2367" s="135"/>
      <c r="Q2367" s="135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  <c r="AI2367" s="12"/>
      <c r="AJ2367" s="12"/>
      <c r="AK2367" s="12"/>
      <c r="AL2367" s="12"/>
      <c r="AM2367" s="12"/>
      <c r="AN2367" s="12"/>
      <c r="AO2367" s="12"/>
      <c r="AP2367" s="12"/>
      <c r="AQ2367" s="12"/>
      <c r="AR2367" s="12"/>
      <c r="AS2367" s="12"/>
      <c r="AT2367" s="12"/>
      <c r="AU2367" s="12"/>
      <c r="AV2367" s="12"/>
      <c r="AW2367" s="12"/>
      <c r="AX2367" s="12"/>
      <c r="AY2367" s="12"/>
      <c r="AZ2367" s="12"/>
      <c r="BA2367" s="12"/>
    </row>
    <row r="2368" spans="12:53" x14ac:dyDescent="0.25">
      <c r="L2368" s="135"/>
      <c r="M2368" s="135"/>
      <c r="N2368" s="135"/>
      <c r="O2368" s="135"/>
      <c r="P2368" s="135"/>
      <c r="Q2368" s="135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12"/>
      <c r="AI2368" s="12"/>
      <c r="AJ2368" s="12"/>
      <c r="AK2368" s="12"/>
      <c r="AL2368" s="12"/>
      <c r="AM2368" s="12"/>
      <c r="AN2368" s="12"/>
      <c r="AO2368" s="12"/>
      <c r="AP2368" s="12"/>
      <c r="AQ2368" s="12"/>
      <c r="AR2368" s="12"/>
      <c r="AS2368" s="12"/>
      <c r="AT2368" s="12"/>
      <c r="AU2368" s="12"/>
      <c r="AV2368" s="12"/>
      <c r="AW2368" s="12"/>
      <c r="AX2368" s="12"/>
      <c r="AY2368" s="12"/>
      <c r="AZ2368" s="12"/>
      <c r="BA2368" s="12"/>
    </row>
    <row r="2369" spans="12:53" x14ac:dyDescent="0.25">
      <c r="L2369" s="135"/>
      <c r="M2369" s="135"/>
      <c r="N2369" s="135"/>
      <c r="O2369" s="135"/>
      <c r="P2369" s="135"/>
      <c r="Q2369" s="135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 s="12"/>
      <c r="AJ2369" s="12"/>
      <c r="AK2369" s="12"/>
      <c r="AL2369" s="12"/>
      <c r="AM2369" s="12"/>
      <c r="AN2369" s="12"/>
      <c r="AO2369" s="12"/>
      <c r="AP2369" s="12"/>
      <c r="AQ2369" s="12"/>
      <c r="AR2369" s="12"/>
      <c r="AS2369" s="12"/>
      <c r="AT2369" s="12"/>
      <c r="AU2369" s="12"/>
      <c r="AV2369" s="12"/>
      <c r="AW2369" s="12"/>
      <c r="AX2369" s="12"/>
      <c r="AY2369" s="12"/>
      <c r="AZ2369" s="12"/>
      <c r="BA2369" s="12"/>
    </row>
    <row r="2370" spans="12:53" x14ac:dyDescent="0.25">
      <c r="L2370" s="135"/>
      <c r="M2370" s="135"/>
      <c r="N2370" s="135"/>
      <c r="O2370" s="135"/>
      <c r="P2370" s="135"/>
      <c r="Q2370" s="135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12"/>
      <c r="AI2370" s="12"/>
      <c r="AJ2370" s="12"/>
      <c r="AK2370" s="12"/>
      <c r="AL2370" s="12"/>
      <c r="AM2370" s="12"/>
      <c r="AN2370" s="12"/>
      <c r="AO2370" s="12"/>
      <c r="AP2370" s="12"/>
      <c r="AQ2370" s="12"/>
      <c r="AR2370" s="12"/>
      <c r="AS2370" s="12"/>
      <c r="AT2370" s="12"/>
      <c r="AU2370" s="12"/>
      <c r="AV2370" s="12"/>
      <c r="AW2370" s="12"/>
      <c r="AX2370" s="12"/>
      <c r="AY2370" s="12"/>
      <c r="AZ2370" s="12"/>
      <c r="BA2370" s="12"/>
    </row>
    <row r="2371" spans="12:53" x14ac:dyDescent="0.25">
      <c r="L2371" s="135"/>
      <c r="M2371" s="135"/>
      <c r="N2371" s="135"/>
      <c r="O2371" s="135"/>
      <c r="P2371" s="135"/>
      <c r="Q2371" s="135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12"/>
      <c r="AI2371" s="12"/>
      <c r="AJ2371" s="12"/>
      <c r="AK2371" s="12"/>
      <c r="AL2371" s="12"/>
      <c r="AM2371" s="12"/>
      <c r="AN2371" s="12"/>
      <c r="AO2371" s="12"/>
      <c r="AP2371" s="12"/>
      <c r="AQ2371" s="12"/>
      <c r="AR2371" s="12"/>
      <c r="AS2371" s="12"/>
      <c r="AT2371" s="12"/>
      <c r="AU2371" s="12"/>
      <c r="AV2371" s="12"/>
      <c r="AW2371" s="12"/>
      <c r="AX2371" s="12"/>
      <c r="AY2371" s="12"/>
      <c r="AZ2371" s="12"/>
      <c r="BA2371" s="12"/>
    </row>
    <row r="2372" spans="12:53" x14ac:dyDescent="0.25">
      <c r="L2372" s="135"/>
      <c r="M2372" s="135"/>
      <c r="N2372" s="135"/>
      <c r="O2372" s="135"/>
      <c r="P2372" s="135"/>
      <c r="Q2372" s="135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 s="12"/>
      <c r="AJ2372" s="12"/>
      <c r="AK2372" s="12"/>
      <c r="AL2372" s="12"/>
      <c r="AM2372" s="12"/>
      <c r="AN2372" s="12"/>
      <c r="AO2372" s="12"/>
      <c r="AP2372" s="12"/>
      <c r="AQ2372" s="12"/>
      <c r="AR2372" s="12"/>
      <c r="AS2372" s="12"/>
      <c r="AT2372" s="12"/>
      <c r="AU2372" s="12"/>
      <c r="AV2372" s="12"/>
      <c r="AW2372" s="12"/>
      <c r="AX2372" s="12"/>
      <c r="AY2372" s="12"/>
      <c r="AZ2372" s="12"/>
      <c r="BA2372" s="12"/>
    </row>
    <row r="2373" spans="12:53" x14ac:dyDescent="0.25">
      <c r="L2373" s="135"/>
      <c r="M2373" s="135"/>
      <c r="N2373" s="135"/>
      <c r="O2373" s="135"/>
      <c r="P2373" s="135"/>
      <c r="Q2373" s="135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  <c r="AI2373" s="12"/>
      <c r="AJ2373" s="12"/>
      <c r="AK2373" s="12"/>
      <c r="AL2373" s="12"/>
      <c r="AM2373" s="12"/>
      <c r="AN2373" s="12"/>
      <c r="AO2373" s="12"/>
      <c r="AP2373" s="12"/>
      <c r="AQ2373" s="12"/>
      <c r="AR2373" s="12"/>
      <c r="AS2373" s="12"/>
      <c r="AT2373" s="12"/>
      <c r="AU2373" s="12"/>
      <c r="AV2373" s="12"/>
      <c r="AW2373" s="12"/>
      <c r="AX2373" s="12"/>
      <c r="AY2373" s="12"/>
      <c r="AZ2373" s="12"/>
      <c r="BA2373" s="12"/>
    </row>
    <row r="2374" spans="12:53" x14ac:dyDescent="0.25">
      <c r="L2374" s="135"/>
      <c r="M2374" s="135"/>
      <c r="N2374" s="135"/>
      <c r="O2374" s="135"/>
      <c r="P2374" s="135"/>
      <c r="Q2374" s="135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12"/>
      <c r="AI2374" s="12"/>
      <c r="AJ2374" s="12"/>
      <c r="AK2374" s="12"/>
      <c r="AL2374" s="12"/>
      <c r="AM2374" s="12"/>
      <c r="AN2374" s="12"/>
      <c r="AO2374" s="12"/>
      <c r="AP2374" s="12"/>
      <c r="AQ2374" s="12"/>
      <c r="AR2374" s="12"/>
      <c r="AS2374" s="12"/>
      <c r="AT2374" s="12"/>
      <c r="AU2374" s="12"/>
      <c r="AV2374" s="12"/>
      <c r="AW2374" s="12"/>
      <c r="AX2374" s="12"/>
      <c r="AY2374" s="12"/>
      <c r="AZ2374" s="12"/>
      <c r="BA2374" s="12"/>
    </row>
    <row r="2375" spans="12:53" x14ac:dyDescent="0.25">
      <c r="L2375" s="135"/>
      <c r="M2375" s="135"/>
      <c r="N2375" s="135"/>
      <c r="O2375" s="135"/>
      <c r="P2375" s="135"/>
      <c r="Q2375" s="135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 s="12"/>
      <c r="AJ2375" s="12"/>
      <c r="AK2375" s="12"/>
      <c r="AL2375" s="12"/>
      <c r="AM2375" s="12"/>
      <c r="AN2375" s="12"/>
      <c r="AO2375" s="12"/>
      <c r="AP2375" s="12"/>
      <c r="AQ2375" s="12"/>
      <c r="AR2375" s="12"/>
      <c r="AS2375" s="12"/>
      <c r="AT2375" s="12"/>
      <c r="AU2375" s="12"/>
      <c r="AV2375" s="12"/>
      <c r="AW2375" s="12"/>
      <c r="AX2375" s="12"/>
      <c r="AY2375" s="12"/>
      <c r="AZ2375" s="12"/>
      <c r="BA2375" s="12"/>
    </row>
    <row r="2376" spans="12:53" x14ac:dyDescent="0.25">
      <c r="L2376" s="135"/>
      <c r="M2376" s="135"/>
      <c r="N2376" s="135"/>
      <c r="O2376" s="135"/>
      <c r="P2376" s="135"/>
      <c r="Q2376" s="135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12"/>
      <c r="AI2376" s="12"/>
      <c r="AJ2376" s="12"/>
      <c r="AK2376" s="12"/>
      <c r="AL2376" s="12"/>
      <c r="AM2376" s="12"/>
      <c r="AN2376" s="12"/>
      <c r="AO2376" s="12"/>
      <c r="AP2376" s="12"/>
      <c r="AQ2376" s="12"/>
      <c r="AR2376" s="12"/>
      <c r="AS2376" s="12"/>
      <c r="AT2376" s="12"/>
      <c r="AU2376" s="12"/>
      <c r="AV2376" s="12"/>
      <c r="AW2376" s="12"/>
      <c r="AX2376" s="12"/>
      <c r="AY2376" s="12"/>
      <c r="AZ2376" s="12"/>
      <c r="BA2376" s="12"/>
    </row>
    <row r="2377" spans="12:53" x14ac:dyDescent="0.25">
      <c r="L2377" s="135"/>
      <c r="M2377" s="135"/>
      <c r="N2377" s="135"/>
      <c r="O2377" s="135"/>
      <c r="P2377" s="135"/>
      <c r="Q2377" s="135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12"/>
      <c r="AI2377" s="12"/>
      <c r="AJ2377" s="12"/>
      <c r="AK2377" s="12"/>
      <c r="AL2377" s="12"/>
      <c r="AM2377" s="12"/>
      <c r="AN2377" s="12"/>
      <c r="AO2377" s="12"/>
      <c r="AP2377" s="12"/>
      <c r="AQ2377" s="12"/>
      <c r="AR2377" s="12"/>
      <c r="AS2377" s="12"/>
      <c r="AT2377" s="12"/>
      <c r="AU2377" s="12"/>
      <c r="AV2377" s="12"/>
      <c r="AW2377" s="12"/>
      <c r="AX2377" s="12"/>
      <c r="AY2377" s="12"/>
      <c r="AZ2377" s="12"/>
      <c r="BA2377" s="12"/>
    </row>
    <row r="2378" spans="12:53" x14ac:dyDescent="0.25">
      <c r="L2378" s="135"/>
      <c r="M2378" s="135"/>
      <c r="N2378" s="135"/>
      <c r="O2378" s="135"/>
      <c r="P2378" s="135"/>
      <c r="Q2378" s="135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 s="12"/>
      <c r="AJ2378" s="12"/>
      <c r="AK2378" s="12"/>
      <c r="AL2378" s="12"/>
      <c r="AM2378" s="12"/>
      <c r="AN2378" s="12"/>
      <c r="AO2378" s="12"/>
      <c r="AP2378" s="12"/>
      <c r="AQ2378" s="12"/>
      <c r="AR2378" s="12"/>
      <c r="AS2378" s="12"/>
      <c r="AT2378" s="12"/>
      <c r="AU2378" s="12"/>
      <c r="AV2378" s="12"/>
      <c r="AW2378" s="12"/>
      <c r="AX2378" s="12"/>
      <c r="AY2378" s="12"/>
      <c r="AZ2378" s="12"/>
      <c r="BA2378" s="12"/>
    </row>
    <row r="2379" spans="12:53" x14ac:dyDescent="0.25">
      <c r="L2379" s="135"/>
      <c r="M2379" s="135"/>
      <c r="N2379" s="135"/>
      <c r="O2379" s="135"/>
      <c r="P2379" s="135"/>
      <c r="Q2379" s="135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12"/>
      <c r="AI2379" s="12"/>
      <c r="AJ2379" s="12"/>
      <c r="AK2379" s="12"/>
      <c r="AL2379" s="12"/>
      <c r="AM2379" s="12"/>
      <c r="AN2379" s="12"/>
      <c r="AO2379" s="12"/>
      <c r="AP2379" s="12"/>
      <c r="AQ2379" s="12"/>
      <c r="AR2379" s="12"/>
      <c r="AS2379" s="12"/>
      <c r="AT2379" s="12"/>
      <c r="AU2379" s="12"/>
      <c r="AV2379" s="12"/>
      <c r="AW2379" s="12"/>
      <c r="AX2379" s="12"/>
      <c r="AY2379" s="12"/>
      <c r="AZ2379" s="12"/>
      <c r="BA2379" s="12"/>
    </row>
    <row r="2380" spans="12:53" x14ac:dyDescent="0.25">
      <c r="L2380" s="135"/>
      <c r="M2380" s="135"/>
      <c r="N2380" s="135"/>
      <c r="O2380" s="135"/>
      <c r="P2380" s="135"/>
      <c r="Q2380" s="135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12"/>
      <c r="AI2380" s="12"/>
      <c r="AJ2380" s="12"/>
      <c r="AK2380" s="12"/>
      <c r="AL2380" s="12"/>
      <c r="AM2380" s="12"/>
      <c r="AN2380" s="12"/>
      <c r="AO2380" s="12"/>
      <c r="AP2380" s="12"/>
      <c r="AQ2380" s="12"/>
      <c r="AR2380" s="12"/>
      <c r="AS2380" s="12"/>
      <c r="AT2380" s="12"/>
      <c r="AU2380" s="12"/>
      <c r="AV2380" s="12"/>
      <c r="AW2380" s="12"/>
      <c r="AX2380" s="12"/>
      <c r="AY2380" s="12"/>
      <c r="AZ2380" s="12"/>
      <c r="BA2380" s="12"/>
    </row>
    <row r="2381" spans="12:53" x14ac:dyDescent="0.25">
      <c r="L2381" s="135"/>
      <c r="M2381" s="135"/>
      <c r="N2381" s="135"/>
      <c r="O2381" s="135"/>
      <c r="P2381" s="135"/>
      <c r="Q2381" s="135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 s="12"/>
      <c r="AJ2381" s="12"/>
      <c r="AK2381" s="12"/>
      <c r="AL2381" s="12"/>
      <c r="AM2381" s="12"/>
      <c r="AN2381" s="12"/>
      <c r="AO2381" s="12"/>
      <c r="AP2381" s="12"/>
      <c r="AQ2381" s="12"/>
      <c r="AR2381" s="12"/>
      <c r="AS2381" s="12"/>
      <c r="AT2381" s="12"/>
      <c r="AU2381" s="12"/>
      <c r="AV2381" s="12"/>
      <c r="AW2381" s="12"/>
      <c r="AX2381" s="12"/>
      <c r="AY2381" s="12"/>
      <c r="AZ2381" s="12"/>
      <c r="BA2381" s="12"/>
    </row>
    <row r="2382" spans="12:53" x14ac:dyDescent="0.25">
      <c r="L2382" s="135"/>
      <c r="M2382" s="135"/>
      <c r="N2382" s="135"/>
      <c r="O2382" s="135"/>
      <c r="P2382" s="135"/>
      <c r="Q2382" s="135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12"/>
      <c r="AI2382" s="12"/>
      <c r="AJ2382" s="12"/>
      <c r="AK2382" s="12"/>
      <c r="AL2382" s="12"/>
      <c r="AM2382" s="12"/>
      <c r="AN2382" s="12"/>
      <c r="AO2382" s="12"/>
      <c r="AP2382" s="12"/>
      <c r="AQ2382" s="12"/>
      <c r="AR2382" s="12"/>
      <c r="AS2382" s="12"/>
      <c r="AT2382" s="12"/>
      <c r="AU2382" s="12"/>
      <c r="AV2382" s="12"/>
      <c r="AW2382" s="12"/>
      <c r="AX2382" s="12"/>
      <c r="AY2382" s="12"/>
      <c r="AZ2382" s="12"/>
      <c r="BA2382" s="12"/>
    </row>
    <row r="2383" spans="12:53" x14ac:dyDescent="0.25">
      <c r="L2383" s="135"/>
      <c r="M2383" s="135"/>
      <c r="N2383" s="135"/>
      <c r="O2383" s="135"/>
      <c r="P2383" s="135"/>
      <c r="Q2383" s="135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12"/>
      <c r="AI2383" s="12"/>
      <c r="AJ2383" s="12"/>
      <c r="AK2383" s="12"/>
      <c r="AL2383" s="12"/>
      <c r="AM2383" s="12"/>
      <c r="AN2383" s="12"/>
      <c r="AO2383" s="12"/>
      <c r="AP2383" s="12"/>
      <c r="AQ2383" s="12"/>
      <c r="AR2383" s="12"/>
      <c r="AS2383" s="12"/>
      <c r="AT2383" s="12"/>
      <c r="AU2383" s="12"/>
      <c r="AV2383" s="12"/>
      <c r="AW2383" s="12"/>
      <c r="AX2383" s="12"/>
      <c r="AY2383" s="12"/>
      <c r="AZ2383" s="12"/>
      <c r="BA2383" s="12"/>
    </row>
    <row r="2384" spans="12:53" x14ac:dyDescent="0.25">
      <c r="L2384" s="135"/>
      <c r="M2384" s="135"/>
      <c r="N2384" s="135"/>
      <c r="O2384" s="135"/>
      <c r="P2384" s="135"/>
      <c r="Q2384" s="135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 s="12"/>
      <c r="AJ2384" s="12"/>
      <c r="AK2384" s="12"/>
      <c r="AL2384" s="12"/>
      <c r="AM2384" s="12"/>
      <c r="AN2384" s="12"/>
      <c r="AO2384" s="12"/>
      <c r="AP2384" s="12"/>
      <c r="AQ2384" s="12"/>
      <c r="AR2384" s="12"/>
      <c r="AS2384" s="12"/>
      <c r="AT2384" s="12"/>
      <c r="AU2384" s="12"/>
      <c r="AV2384" s="12"/>
      <c r="AW2384" s="12"/>
      <c r="AX2384" s="12"/>
      <c r="AY2384" s="12"/>
      <c r="AZ2384" s="12"/>
      <c r="BA2384" s="12"/>
    </row>
    <row r="2385" spans="12:53" x14ac:dyDescent="0.25">
      <c r="L2385" s="135"/>
      <c r="M2385" s="135"/>
      <c r="N2385" s="135"/>
      <c r="O2385" s="135"/>
      <c r="P2385" s="135"/>
      <c r="Q2385" s="135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12"/>
      <c r="AI2385" s="12"/>
      <c r="AJ2385" s="12"/>
      <c r="AK2385" s="12"/>
      <c r="AL2385" s="12"/>
      <c r="AM2385" s="12"/>
      <c r="AN2385" s="12"/>
      <c r="AO2385" s="12"/>
      <c r="AP2385" s="12"/>
      <c r="AQ2385" s="12"/>
      <c r="AR2385" s="12"/>
      <c r="AS2385" s="12"/>
      <c r="AT2385" s="12"/>
      <c r="AU2385" s="12"/>
      <c r="AV2385" s="12"/>
      <c r="AW2385" s="12"/>
      <c r="AX2385" s="12"/>
      <c r="AY2385" s="12"/>
      <c r="AZ2385" s="12"/>
      <c r="BA2385" s="12"/>
    </row>
    <row r="2386" spans="12:53" x14ac:dyDescent="0.25">
      <c r="L2386" s="135"/>
      <c r="M2386" s="135"/>
      <c r="N2386" s="135"/>
      <c r="O2386" s="135"/>
      <c r="P2386" s="135"/>
      <c r="Q2386" s="135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12"/>
      <c r="AI2386" s="12"/>
      <c r="AJ2386" s="12"/>
      <c r="AK2386" s="12"/>
      <c r="AL2386" s="12"/>
      <c r="AM2386" s="12"/>
      <c r="AN2386" s="12"/>
      <c r="AO2386" s="12"/>
      <c r="AP2386" s="12"/>
      <c r="AQ2386" s="12"/>
      <c r="AR2386" s="12"/>
      <c r="AS2386" s="12"/>
      <c r="AT2386" s="12"/>
      <c r="AU2386" s="12"/>
      <c r="AV2386" s="12"/>
      <c r="AW2386" s="12"/>
      <c r="AX2386" s="12"/>
      <c r="AY2386" s="12"/>
      <c r="AZ2386" s="12"/>
      <c r="BA2386" s="12"/>
    </row>
    <row r="2387" spans="12:53" x14ac:dyDescent="0.25">
      <c r="L2387" s="135"/>
      <c r="M2387" s="135"/>
      <c r="N2387" s="135"/>
      <c r="O2387" s="135"/>
      <c r="P2387" s="135"/>
      <c r="Q2387" s="135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 s="12"/>
      <c r="AJ2387" s="12"/>
      <c r="AK2387" s="12"/>
      <c r="AL2387" s="12"/>
      <c r="AM2387" s="12"/>
      <c r="AN2387" s="12"/>
      <c r="AO2387" s="12"/>
      <c r="AP2387" s="12"/>
      <c r="AQ2387" s="12"/>
      <c r="AR2387" s="12"/>
      <c r="AS2387" s="12"/>
      <c r="AT2387" s="12"/>
      <c r="AU2387" s="12"/>
      <c r="AV2387" s="12"/>
      <c r="AW2387" s="12"/>
      <c r="AX2387" s="12"/>
      <c r="AY2387" s="12"/>
      <c r="AZ2387" s="12"/>
      <c r="BA2387" s="12"/>
    </row>
    <row r="2388" spans="12:53" x14ac:dyDescent="0.25">
      <c r="L2388" s="135"/>
      <c r="M2388" s="135"/>
      <c r="N2388" s="135"/>
      <c r="O2388" s="135"/>
      <c r="P2388" s="135"/>
      <c r="Q2388" s="135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12"/>
      <c r="AI2388" s="12"/>
      <c r="AJ2388" s="12"/>
      <c r="AK2388" s="12"/>
      <c r="AL2388" s="12"/>
      <c r="AM2388" s="12"/>
      <c r="AN2388" s="12"/>
      <c r="AO2388" s="12"/>
      <c r="AP2388" s="12"/>
      <c r="AQ2388" s="12"/>
      <c r="AR2388" s="12"/>
      <c r="AS2388" s="12"/>
      <c r="AT2388" s="12"/>
      <c r="AU2388" s="12"/>
      <c r="AV2388" s="12"/>
      <c r="AW2388" s="12"/>
      <c r="AX2388" s="12"/>
      <c r="AY2388" s="12"/>
      <c r="AZ2388" s="12"/>
      <c r="BA2388" s="12"/>
    </row>
    <row r="2389" spans="12:53" x14ac:dyDescent="0.25">
      <c r="L2389" s="135"/>
      <c r="M2389" s="135"/>
      <c r="N2389" s="135"/>
      <c r="O2389" s="135"/>
      <c r="P2389" s="135"/>
      <c r="Q2389" s="135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12"/>
      <c r="AI2389" s="12"/>
      <c r="AJ2389" s="12"/>
      <c r="AK2389" s="12"/>
      <c r="AL2389" s="12"/>
      <c r="AM2389" s="12"/>
      <c r="AN2389" s="12"/>
      <c r="AO2389" s="12"/>
      <c r="AP2389" s="12"/>
      <c r="AQ2389" s="12"/>
      <c r="AR2389" s="12"/>
      <c r="AS2389" s="12"/>
      <c r="AT2389" s="12"/>
      <c r="AU2389" s="12"/>
      <c r="AV2389" s="12"/>
      <c r="AW2389" s="12"/>
      <c r="AX2389" s="12"/>
      <c r="AY2389" s="12"/>
      <c r="AZ2389" s="12"/>
      <c r="BA2389" s="12"/>
    </row>
    <row r="2390" spans="12:53" x14ac:dyDescent="0.25">
      <c r="L2390" s="135"/>
      <c r="M2390" s="135"/>
      <c r="N2390" s="135"/>
      <c r="O2390" s="135"/>
      <c r="P2390" s="135"/>
      <c r="Q2390" s="135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 s="12"/>
      <c r="AJ2390" s="12"/>
      <c r="AK2390" s="12"/>
      <c r="AL2390" s="12"/>
      <c r="AM2390" s="12"/>
      <c r="AN2390" s="12"/>
      <c r="AO2390" s="12"/>
      <c r="AP2390" s="12"/>
      <c r="AQ2390" s="12"/>
      <c r="AR2390" s="12"/>
      <c r="AS2390" s="12"/>
      <c r="AT2390" s="12"/>
      <c r="AU2390" s="12"/>
      <c r="AV2390" s="12"/>
      <c r="AW2390" s="12"/>
      <c r="AX2390" s="12"/>
      <c r="AY2390" s="12"/>
      <c r="AZ2390" s="12"/>
      <c r="BA2390" s="12"/>
    </row>
    <row r="2391" spans="12:53" x14ac:dyDescent="0.25">
      <c r="L2391" s="135"/>
      <c r="M2391" s="135"/>
      <c r="N2391" s="135"/>
      <c r="O2391" s="135"/>
      <c r="P2391" s="135"/>
      <c r="Q2391" s="135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12"/>
      <c r="AI2391" s="12"/>
      <c r="AJ2391" s="12"/>
      <c r="AK2391" s="12"/>
      <c r="AL2391" s="12"/>
      <c r="AM2391" s="12"/>
      <c r="AN2391" s="12"/>
      <c r="AO2391" s="12"/>
      <c r="AP2391" s="12"/>
      <c r="AQ2391" s="12"/>
      <c r="AR2391" s="12"/>
      <c r="AS2391" s="12"/>
      <c r="AT2391" s="12"/>
      <c r="AU2391" s="12"/>
      <c r="AV2391" s="12"/>
      <c r="AW2391" s="12"/>
      <c r="AX2391" s="12"/>
      <c r="AY2391" s="12"/>
      <c r="AZ2391" s="12"/>
      <c r="BA2391" s="12"/>
    </row>
    <row r="2392" spans="12:53" x14ac:dyDescent="0.25">
      <c r="L2392" s="135"/>
      <c r="M2392" s="135"/>
      <c r="N2392" s="135"/>
      <c r="O2392" s="135"/>
      <c r="P2392" s="135"/>
      <c r="Q2392" s="135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12"/>
      <c r="AI2392" s="12"/>
      <c r="AJ2392" s="12"/>
      <c r="AK2392" s="12"/>
      <c r="AL2392" s="12"/>
      <c r="AM2392" s="12"/>
      <c r="AN2392" s="12"/>
      <c r="AO2392" s="12"/>
      <c r="AP2392" s="12"/>
      <c r="AQ2392" s="12"/>
      <c r="AR2392" s="12"/>
      <c r="AS2392" s="12"/>
      <c r="AT2392" s="12"/>
      <c r="AU2392" s="12"/>
      <c r="AV2392" s="12"/>
      <c r="AW2392" s="12"/>
      <c r="AX2392" s="12"/>
      <c r="AY2392" s="12"/>
      <c r="AZ2392" s="12"/>
      <c r="BA2392" s="12"/>
    </row>
    <row r="2393" spans="12:53" x14ac:dyDescent="0.25">
      <c r="L2393" s="135"/>
      <c r="M2393" s="135"/>
      <c r="N2393" s="135"/>
      <c r="O2393" s="135"/>
      <c r="P2393" s="135"/>
      <c r="Q2393" s="135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 s="12"/>
      <c r="AJ2393" s="12"/>
      <c r="AK2393" s="12"/>
      <c r="AL2393" s="12"/>
      <c r="AM2393" s="12"/>
      <c r="AN2393" s="12"/>
      <c r="AO2393" s="12"/>
      <c r="AP2393" s="12"/>
      <c r="AQ2393" s="12"/>
      <c r="AR2393" s="12"/>
      <c r="AS2393" s="12"/>
      <c r="AT2393" s="12"/>
      <c r="AU2393" s="12"/>
      <c r="AV2393" s="12"/>
      <c r="AW2393" s="12"/>
      <c r="AX2393" s="12"/>
      <c r="AY2393" s="12"/>
      <c r="AZ2393" s="12"/>
      <c r="BA2393" s="12"/>
    </row>
    <row r="2394" spans="12:53" x14ac:dyDescent="0.25">
      <c r="L2394" s="135"/>
      <c r="M2394" s="135"/>
      <c r="N2394" s="135"/>
      <c r="O2394" s="135"/>
      <c r="P2394" s="135"/>
      <c r="Q2394" s="135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  <c r="AI2394" s="12"/>
      <c r="AJ2394" s="12"/>
      <c r="AK2394" s="12"/>
      <c r="AL2394" s="12"/>
      <c r="AM2394" s="12"/>
      <c r="AN2394" s="12"/>
      <c r="AO2394" s="12"/>
      <c r="AP2394" s="12"/>
      <c r="AQ2394" s="12"/>
      <c r="AR2394" s="12"/>
      <c r="AS2394" s="12"/>
      <c r="AT2394" s="12"/>
      <c r="AU2394" s="12"/>
      <c r="AV2394" s="12"/>
      <c r="AW2394" s="12"/>
      <c r="AX2394" s="12"/>
      <c r="AY2394" s="12"/>
      <c r="AZ2394" s="12"/>
      <c r="BA2394" s="12"/>
    </row>
    <row r="2395" spans="12:53" x14ac:dyDescent="0.25">
      <c r="L2395" s="135"/>
      <c r="M2395" s="135"/>
      <c r="N2395" s="135"/>
      <c r="O2395" s="135"/>
      <c r="P2395" s="135"/>
      <c r="Q2395" s="135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12"/>
      <c r="AI2395" s="12"/>
      <c r="AJ2395" s="12"/>
      <c r="AK2395" s="12"/>
      <c r="AL2395" s="12"/>
      <c r="AM2395" s="12"/>
      <c r="AN2395" s="12"/>
      <c r="AO2395" s="12"/>
      <c r="AP2395" s="12"/>
      <c r="AQ2395" s="12"/>
      <c r="AR2395" s="12"/>
      <c r="AS2395" s="12"/>
      <c r="AT2395" s="12"/>
      <c r="AU2395" s="12"/>
      <c r="AV2395" s="12"/>
      <c r="AW2395" s="12"/>
      <c r="AX2395" s="12"/>
      <c r="AY2395" s="12"/>
      <c r="AZ2395" s="12"/>
      <c r="BA2395" s="12"/>
    </row>
    <row r="2396" spans="12:53" x14ac:dyDescent="0.25">
      <c r="L2396" s="135"/>
      <c r="M2396" s="135"/>
      <c r="N2396" s="135"/>
      <c r="O2396" s="135"/>
      <c r="P2396" s="135"/>
      <c r="Q2396" s="135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 s="12"/>
      <c r="AJ2396" s="12"/>
      <c r="AK2396" s="12"/>
      <c r="AL2396" s="12"/>
      <c r="AM2396" s="12"/>
      <c r="AN2396" s="12"/>
      <c r="AO2396" s="12"/>
      <c r="AP2396" s="12"/>
      <c r="AQ2396" s="12"/>
      <c r="AR2396" s="12"/>
      <c r="AS2396" s="12"/>
      <c r="AT2396" s="12"/>
      <c r="AU2396" s="12"/>
      <c r="AV2396" s="12"/>
      <c r="AW2396" s="12"/>
      <c r="AX2396" s="12"/>
      <c r="AY2396" s="12"/>
      <c r="AZ2396" s="12"/>
      <c r="BA2396" s="12"/>
    </row>
    <row r="2397" spans="12:53" x14ac:dyDescent="0.25">
      <c r="L2397" s="135"/>
      <c r="M2397" s="135"/>
      <c r="N2397" s="135"/>
      <c r="O2397" s="135"/>
      <c r="P2397" s="135"/>
      <c r="Q2397" s="135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  <c r="AI2397" s="12"/>
      <c r="AJ2397" s="12"/>
      <c r="AK2397" s="12"/>
      <c r="AL2397" s="12"/>
      <c r="AM2397" s="12"/>
      <c r="AN2397" s="12"/>
      <c r="AO2397" s="12"/>
      <c r="AP2397" s="12"/>
      <c r="AQ2397" s="12"/>
      <c r="AR2397" s="12"/>
      <c r="AS2397" s="12"/>
      <c r="AT2397" s="12"/>
      <c r="AU2397" s="12"/>
      <c r="AV2397" s="12"/>
      <c r="AW2397" s="12"/>
      <c r="AX2397" s="12"/>
      <c r="AY2397" s="12"/>
      <c r="AZ2397" s="12"/>
      <c r="BA2397" s="12"/>
    </row>
    <row r="2398" spans="12:53" x14ac:dyDescent="0.25">
      <c r="L2398" s="135"/>
      <c r="M2398" s="135"/>
      <c r="N2398" s="135"/>
      <c r="O2398" s="135"/>
      <c r="P2398" s="135"/>
      <c r="Q2398" s="135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12"/>
      <c r="AI2398" s="12"/>
      <c r="AJ2398" s="12"/>
      <c r="AK2398" s="12"/>
      <c r="AL2398" s="12"/>
      <c r="AM2398" s="12"/>
      <c r="AN2398" s="12"/>
      <c r="AO2398" s="12"/>
      <c r="AP2398" s="12"/>
      <c r="AQ2398" s="12"/>
      <c r="AR2398" s="12"/>
      <c r="AS2398" s="12"/>
      <c r="AT2398" s="12"/>
      <c r="AU2398" s="12"/>
      <c r="AV2398" s="12"/>
      <c r="AW2398" s="12"/>
      <c r="AX2398" s="12"/>
      <c r="AY2398" s="12"/>
      <c r="AZ2398" s="12"/>
      <c r="BA2398" s="12"/>
    </row>
    <row r="2399" spans="12:53" x14ac:dyDescent="0.25">
      <c r="L2399" s="135"/>
      <c r="M2399" s="135"/>
      <c r="N2399" s="135"/>
      <c r="O2399" s="135"/>
      <c r="P2399" s="135"/>
      <c r="Q2399" s="135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 s="12"/>
      <c r="AJ2399" s="12"/>
      <c r="AK2399" s="12"/>
      <c r="AL2399" s="12"/>
      <c r="AM2399" s="12"/>
      <c r="AN2399" s="12"/>
      <c r="AO2399" s="12"/>
      <c r="AP2399" s="12"/>
      <c r="AQ2399" s="12"/>
      <c r="AR2399" s="12"/>
      <c r="AS2399" s="12"/>
      <c r="AT2399" s="12"/>
      <c r="AU2399" s="12"/>
      <c r="AV2399" s="12"/>
      <c r="AW2399" s="12"/>
      <c r="AX2399" s="12"/>
      <c r="AY2399" s="12"/>
      <c r="AZ2399" s="12"/>
      <c r="BA2399" s="12"/>
    </row>
    <row r="2400" spans="12:53" x14ac:dyDescent="0.25">
      <c r="L2400" s="135"/>
      <c r="M2400" s="135"/>
      <c r="N2400" s="135"/>
      <c r="O2400" s="135"/>
      <c r="P2400" s="135"/>
      <c r="Q2400" s="135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12"/>
      <c r="AI2400" s="12"/>
      <c r="AJ2400" s="12"/>
      <c r="AK2400" s="12"/>
      <c r="AL2400" s="12"/>
      <c r="AM2400" s="12"/>
      <c r="AN2400" s="12"/>
      <c r="AO2400" s="12"/>
      <c r="AP2400" s="12"/>
      <c r="AQ2400" s="12"/>
      <c r="AR2400" s="12"/>
      <c r="AS2400" s="12"/>
      <c r="AT2400" s="12"/>
      <c r="AU2400" s="12"/>
      <c r="AV2400" s="12"/>
      <c r="AW2400" s="12"/>
      <c r="AX2400" s="12"/>
      <c r="AY2400" s="12"/>
      <c r="AZ2400" s="12"/>
      <c r="BA2400" s="12"/>
    </row>
    <row r="2401" spans="12:53" x14ac:dyDescent="0.25">
      <c r="L2401" s="135"/>
      <c r="M2401" s="135"/>
      <c r="N2401" s="135"/>
      <c r="O2401" s="135"/>
      <c r="P2401" s="135"/>
      <c r="Q2401" s="135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  <c r="AI2401" s="12"/>
      <c r="AJ2401" s="12"/>
      <c r="AK2401" s="12"/>
      <c r="AL2401" s="12"/>
      <c r="AM2401" s="12"/>
      <c r="AN2401" s="12"/>
      <c r="AO2401" s="12"/>
      <c r="AP2401" s="12"/>
      <c r="AQ2401" s="12"/>
      <c r="AR2401" s="12"/>
      <c r="AS2401" s="12"/>
      <c r="AT2401" s="12"/>
      <c r="AU2401" s="12"/>
      <c r="AV2401" s="12"/>
      <c r="AW2401" s="12"/>
      <c r="AX2401" s="12"/>
      <c r="AY2401" s="12"/>
      <c r="AZ2401" s="12"/>
      <c r="BA2401" s="12"/>
    </row>
    <row r="2402" spans="12:53" x14ac:dyDescent="0.25">
      <c r="L2402" s="135"/>
      <c r="M2402" s="135"/>
      <c r="N2402" s="135"/>
      <c r="O2402" s="135"/>
      <c r="P2402" s="135"/>
      <c r="Q2402" s="135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 s="12"/>
      <c r="AJ2402" s="12"/>
      <c r="AK2402" s="12"/>
      <c r="AL2402" s="12"/>
      <c r="AM2402" s="12"/>
      <c r="AN2402" s="12"/>
      <c r="AO2402" s="12"/>
      <c r="AP2402" s="12"/>
      <c r="AQ2402" s="12"/>
      <c r="AR2402" s="12"/>
      <c r="AS2402" s="12"/>
      <c r="AT2402" s="12"/>
      <c r="AU2402" s="12"/>
      <c r="AV2402" s="12"/>
      <c r="AW2402" s="12"/>
      <c r="AX2402" s="12"/>
      <c r="AY2402" s="12"/>
      <c r="AZ2402" s="12"/>
      <c r="BA2402" s="12"/>
    </row>
    <row r="2403" spans="12:53" x14ac:dyDescent="0.25">
      <c r="L2403" s="135"/>
      <c r="M2403" s="135"/>
      <c r="N2403" s="135"/>
      <c r="O2403" s="135"/>
      <c r="P2403" s="135"/>
      <c r="Q2403" s="135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  <c r="AI2403" s="12"/>
      <c r="AJ2403" s="12"/>
      <c r="AK2403" s="12"/>
      <c r="AL2403" s="12"/>
      <c r="AM2403" s="12"/>
      <c r="AN2403" s="12"/>
      <c r="AO2403" s="12"/>
      <c r="AP2403" s="12"/>
      <c r="AQ2403" s="12"/>
      <c r="AR2403" s="12"/>
      <c r="AS2403" s="12"/>
      <c r="AT2403" s="12"/>
      <c r="AU2403" s="12"/>
      <c r="AV2403" s="12"/>
      <c r="AW2403" s="12"/>
      <c r="AX2403" s="12"/>
      <c r="AY2403" s="12"/>
      <c r="AZ2403" s="12"/>
      <c r="BA2403" s="12"/>
    </row>
    <row r="2404" spans="12:53" x14ac:dyDescent="0.25">
      <c r="L2404" s="135"/>
      <c r="M2404" s="135"/>
      <c r="N2404" s="135"/>
      <c r="O2404" s="135"/>
      <c r="P2404" s="135"/>
      <c r="Q2404" s="135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12"/>
      <c r="AI2404" s="12"/>
      <c r="AJ2404" s="12"/>
      <c r="AK2404" s="12"/>
      <c r="AL2404" s="12"/>
      <c r="AM2404" s="12"/>
      <c r="AN2404" s="12"/>
      <c r="AO2404" s="12"/>
      <c r="AP2404" s="12"/>
      <c r="AQ2404" s="12"/>
      <c r="AR2404" s="12"/>
      <c r="AS2404" s="12"/>
      <c r="AT2404" s="12"/>
      <c r="AU2404" s="12"/>
      <c r="AV2404" s="12"/>
      <c r="AW2404" s="12"/>
      <c r="AX2404" s="12"/>
      <c r="AY2404" s="12"/>
      <c r="AZ2404" s="12"/>
      <c r="BA2404" s="12"/>
    </row>
    <row r="2405" spans="12:53" x14ac:dyDescent="0.25">
      <c r="L2405" s="135"/>
      <c r="M2405" s="135"/>
      <c r="N2405" s="135"/>
      <c r="O2405" s="135"/>
      <c r="P2405" s="135"/>
      <c r="Q2405" s="135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 s="12"/>
      <c r="AJ2405" s="12"/>
      <c r="AK2405" s="12"/>
      <c r="AL2405" s="12"/>
      <c r="AM2405" s="12"/>
      <c r="AN2405" s="12"/>
      <c r="AO2405" s="12"/>
      <c r="AP2405" s="12"/>
      <c r="AQ2405" s="12"/>
      <c r="AR2405" s="12"/>
      <c r="AS2405" s="12"/>
      <c r="AT2405" s="12"/>
      <c r="AU2405" s="12"/>
      <c r="AV2405" s="12"/>
      <c r="AW2405" s="12"/>
      <c r="AX2405" s="12"/>
      <c r="AY2405" s="12"/>
      <c r="AZ2405" s="12"/>
      <c r="BA2405" s="12"/>
    </row>
    <row r="2406" spans="12:53" x14ac:dyDescent="0.25">
      <c r="L2406" s="135"/>
      <c r="M2406" s="135"/>
      <c r="N2406" s="135"/>
      <c r="O2406" s="135"/>
      <c r="P2406" s="135"/>
      <c r="Q2406" s="135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12"/>
      <c r="AI2406" s="12"/>
      <c r="AJ2406" s="12"/>
      <c r="AK2406" s="12"/>
      <c r="AL2406" s="12"/>
      <c r="AM2406" s="12"/>
      <c r="AN2406" s="12"/>
      <c r="AO2406" s="12"/>
      <c r="AP2406" s="12"/>
      <c r="AQ2406" s="12"/>
      <c r="AR2406" s="12"/>
      <c r="AS2406" s="12"/>
      <c r="AT2406" s="12"/>
      <c r="AU2406" s="12"/>
      <c r="AV2406" s="12"/>
      <c r="AW2406" s="12"/>
      <c r="AX2406" s="12"/>
      <c r="AY2406" s="12"/>
      <c r="AZ2406" s="12"/>
      <c r="BA2406" s="12"/>
    </row>
    <row r="2407" spans="12:53" x14ac:dyDescent="0.25">
      <c r="L2407" s="135"/>
      <c r="M2407" s="135"/>
      <c r="N2407" s="135"/>
      <c r="O2407" s="135"/>
      <c r="P2407" s="135"/>
      <c r="Q2407" s="135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12"/>
      <c r="AI2407" s="12"/>
      <c r="AJ2407" s="12"/>
      <c r="AK2407" s="12"/>
      <c r="AL2407" s="12"/>
      <c r="AM2407" s="12"/>
      <c r="AN2407" s="12"/>
      <c r="AO2407" s="12"/>
      <c r="AP2407" s="12"/>
      <c r="AQ2407" s="12"/>
      <c r="AR2407" s="12"/>
      <c r="AS2407" s="12"/>
      <c r="AT2407" s="12"/>
      <c r="AU2407" s="12"/>
      <c r="AV2407" s="12"/>
      <c r="AW2407" s="12"/>
      <c r="AX2407" s="12"/>
      <c r="AY2407" s="12"/>
      <c r="AZ2407" s="12"/>
      <c r="BA2407" s="12"/>
    </row>
    <row r="2408" spans="12:53" x14ac:dyDescent="0.25">
      <c r="L2408" s="135"/>
      <c r="M2408" s="135"/>
      <c r="N2408" s="135"/>
      <c r="O2408" s="135"/>
      <c r="P2408" s="135"/>
      <c r="Q2408" s="135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 s="12"/>
      <c r="AJ2408" s="12"/>
      <c r="AK2408" s="12"/>
      <c r="AL2408" s="12"/>
      <c r="AM2408" s="12"/>
      <c r="AN2408" s="12"/>
      <c r="AO2408" s="12"/>
      <c r="AP2408" s="12"/>
      <c r="AQ2408" s="12"/>
      <c r="AR2408" s="12"/>
      <c r="AS2408" s="12"/>
      <c r="AT2408" s="12"/>
      <c r="AU2408" s="12"/>
      <c r="AV2408" s="12"/>
      <c r="AW2408" s="12"/>
      <c r="AX2408" s="12"/>
      <c r="AY2408" s="12"/>
      <c r="AZ2408" s="12"/>
      <c r="BA2408" s="12"/>
    </row>
    <row r="2409" spans="12:53" x14ac:dyDescent="0.25">
      <c r="L2409" s="135"/>
      <c r="M2409" s="135"/>
      <c r="N2409" s="135"/>
      <c r="O2409" s="135"/>
      <c r="P2409" s="135"/>
      <c r="Q2409" s="135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12"/>
      <c r="AI2409" s="12"/>
      <c r="AJ2409" s="12"/>
      <c r="AK2409" s="12"/>
      <c r="AL2409" s="12"/>
      <c r="AM2409" s="12"/>
      <c r="AN2409" s="12"/>
      <c r="AO2409" s="12"/>
      <c r="AP2409" s="12"/>
      <c r="AQ2409" s="12"/>
      <c r="AR2409" s="12"/>
      <c r="AS2409" s="12"/>
      <c r="AT2409" s="12"/>
      <c r="AU2409" s="12"/>
      <c r="AV2409" s="12"/>
      <c r="AW2409" s="12"/>
      <c r="AX2409" s="12"/>
      <c r="AY2409" s="12"/>
      <c r="AZ2409" s="12"/>
      <c r="BA2409" s="12"/>
    </row>
    <row r="2410" spans="12:53" x14ac:dyDescent="0.25">
      <c r="L2410" s="135"/>
      <c r="M2410" s="135"/>
      <c r="N2410" s="135"/>
      <c r="O2410" s="135"/>
      <c r="P2410" s="135"/>
      <c r="Q2410" s="135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12"/>
      <c r="AI2410" s="12"/>
      <c r="AJ2410" s="12"/>
      <c r="AK2410" s="12"/>
      <c r="AL2410" s="12"/>
      <c r="AM2410" s="12"/>
      <c r="AN2410" s="12"/>
      <c r="AO2410" s="12"/>
      <c r="AP2410" s="12"/>
      <c r="AQ2410" s="12"/>
      <c r="AR2410" s="12"/>
      <c r="AS2410" s="12"/>
      <c r="AT2410" s="12"/>
      <c r="AU2410" s="12"/>
      <c r="AV2410" s="12"/>
      <c r="AW2410" s="12"/>
      <c r="AX2410" s="12"/>
      <c r="AY2410" s="12"/>
      <c r="AZ2410" s="12"/>
      <c r="BA2410" s="12"/>
    </row>
    <row r="2411" spans="12:53" x14ac:dyDescent="0.25">
      <c r="L2411" s="135"/>
      <c r="M2411" s="135"/>
      <c r="N2411" s="135"/>
      <c r="O2411" s="135"/>
      <c r="P2411" s="135"/>
      <c r="Q2411" s="135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 s="12"/>
      <c r="AJ2411" s="12"/>
      <c r="AK2411" s="12"/>
      <c r="AL2411" s="12"/>
      <c r="AM2411" s="12"/>
      <c r="AN2411" s="12"/>
      <c r="AO2411" s="12"/>
      <c r="AP2411" s="12"/>
      <c r="AQ2411" s="12"/>
      <c r="AR2411" s="12"/>
      <c r="AS2411" s="12"/>
      <c r="AT2411" s="12"/>
      <c r="AU2411" s="12"/>
      <c r="AV2411" s="12"/>
      <c r="AW2411" s="12"/>
      <c r="AX2411" s="12"/>
      <c r="AY2411" s="12"/>
      <c r="AZ2411" s="12"/>
      <c r="BA2411" s="12"/>
    </row>
    <row r="2412" spans="12:53" x14ac:dyDescent="0.25">
      <c r="L2412" s="135"/>
      <c r="M2412" s="135"/>
      <c r="N2412" s="135"/>
      <c r="O2412" s="135"/>
      <c r="P2412" s="135"/>
      <c r="Q2412" s="135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12"/>
      <c r="AI2412" s="12"/>
      <c r="AJ2412" s="12"/>
      <c r="AK2412" s="12"/>
      <c r="AL2412" s="12"/>
      <c r="AM2412" s="12"/>
      <c r="AN2412" s="12"/>
      <c r="AO2412" s="12"/>
      <c r="AP2412" s="12"/>
      <c r="AQ2412" s="12"/>
      <c r="AR2412" s="12"/>
      <c r="AS2412" s="12"/>
      <c r="AT2412" s="12"/>
      <c r="AU2412" s="12"/>
      <c r="AV2412" s="12"/>
      <c r="AW2412" s="12"/>
      <c r="AX2412" s="12"/>
      <c r="AY2412" s="12"/>
      <c r="AZ2412" s="12"/>
      <c r="BA2412" s="12"/>
    </row>
    <row r="2413" spans="12:53" x14ac:dyDescent="0.25">
      <c r="L2413" s="135"/>
      <c r="M2413" s="135"/>
      <c r="N2413" s="135"/>
      <c r="O2413" s="135"/>
      <c r="P2413" s="135"/>
      <c r="Q2413" s="135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12"/>
      <c r="AI2413" s="12"/>
      <c r="AJ2413" s="12"/>
      <c r="AK2413" s="12"/>
      <c r="AL2413" s="12"/>
      <c r="AM2413" s="12"/>
      <c r="AN2413" s="12"/>
      <c r="AO2413" s="12"/>
      <c r="AP2413" s="12"/>
      <c r="AQ2413" s="12"/>
      <c r="AR2413" s="12"/>
      <c r="AS2413" s="12"/>
      <c r="AT2413" s="12"/>
      <c r="AU2413" s="12"/>
      <c r="AV2413" s="12"/>
      <c r="AW2413" s="12"/>
      <c r="AX2413" s="12"/>
      <c r="AY2413" s="12"/>
      <c r="AZ2413" s="12"/>
      <c r="BA2413" s="12"/>
    </row>
    <row r="2414" spans="12:53" x14ac:dyDescent="0.25">
      <c r="L2414" s="135"/>
      <c r="M2414" s="135"/>
      <c r="N2414" s="135"/>
      <c r="O2414" s="135"/>
      <c r="P2414" s="135"/>
      <c r="Q2414" s="135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 s="12"/>
      <c r="AJ2414" s="12"/>
      <c r="AK2414" s="12"/>
      <c r="AL2414" s="12"/>
      <c r="AM2414" s="12"/>
      <c r="AN2414" s="12"/>
      <c r="AO2414" s="12"/>
      <c r="AP2414" s="12"/>
      <c r="AQ2414" s="12"/>
      <c r="AR2414" s="12"/>
      <c r="AS2414" s="12"/>
      <c r="AT2414" s="12"/>
      <c r="AU2414" s="12"/>
      <c r="AV2414" s="12"/>
      <c r="AW2414" s="12"/>
      <c r="AX2414" s="12"/>
      <c r="AY2414" s="12"/>
      <c r="AZ2414" s="12"/>
      <c r="BA2414" s="12"/>
    </row>
    <row r="2415" spans="12:53" x14ac:dyDescent="0.25">
      <c r="L2415" s="135"/>
      <c r="M2415" s="135"/>
      <c r="N2415" s="135"/>
      <c r="O2415" s="135"/>
      <c r="P2415" s="135"/>
      <c r="Q2415" s="135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12"/>
      <c r="AI2415" s="12"/>
      <c r="AJ2415" s="12"/>
      <c r="AK2415" s="12"/>
      <c r="AL2415" s="12"/>
      <c r="AM2415" s="12"/>
      <c r="AN2415" s="12"/>
      <c r="AO2415" s="12"/>
      <c r="AP2415" s="12"/>
      <c r="AQ2415" s="12"/>
      <c r="AR2415" s="12"/>
      <c r="AS2415" s="12"/>
      <c r="AT2415" s="12"/>
      <c r="AU2415" s="12"/>
      <c r="AV2415" s="12"/>
      <c r="AW2415" s="12"/>
      <c r="AX2415" s="12"/>
      <c r="AY2415" s="12"/>
      <c r="AZ2415" s="12"/>
      <c r="BA2415" s="12"/>
    </row>
    <row r="2416" spans="12:53" x14ac:dyDescent="0.25">
      <c r="L2416" s="135"/>
      <c r="M2416" s="135"/>
      <c r="N2416" s="135"/>
      <c r="O2416" s="135"/>
      <c r="P2416" s="135"/>
      <c r="Q2416" s="135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12"/>
      <c r="AI2416" s="12"/>
      <c r="AJ2416" s="12"/>
      <c r="AK2416" s="12"/>
      <c r="AL2416" s="12"/>
      <c r="AM2416" s="12"/>
      <c r="AN2416" s="12"/>
      <c r="AO2416" s="12"/>
      <c r="AP2416" s="12"/>
      <c r="AQ2416" s="12"/>
      <c r="AR2416" s="12"/>
      <c r="AS2416" s="12"/>
      <c r="AT2416" s="12"/>
      <c r="AU2416" s="12"/>
      <c r="AV2416" s="12"/>
      <c r="AW2416" s="12"/>
      <c r="AX2416" s="12"/>
      <c r="AY2416" s="12"/>
      <c r="AZ2416" s="12"/>
      <c r="BA2416" s="12"/>
    </row>
    <row r="2417" spans="12:53" x14ac:dyDescent="0.25">
      <c r="L2417" s="135"/>
      <c r="M2417" s="135"/>
      <c r="N2417" s="135"/>
      <c r="O2417" s="135"/>
      <c r="P2417" s="135"/>
      <c r="Q2417" s="135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 s="12"/>
      <c r="AJ2417" s="12"/>
      <c r="AK2417" s="12"/>
      <c r="AL2417" s="12"/>
      <c r="AM2417" s="12"/>
      <c r="AN2417" s="12"/>
      <c r="AO2417" s="12"/>
      <c r="AP2417" s="12"/>
      <c r="AQ2417" s="12"/>
      <c r="AR2417" s="12"/>
      <c r="AS2417" s="12"/>
      <c r="AT2417" s="12"/>
      <c r="AU2417" s="12"/>
      <c r="AV2417" s="12"/>
      <c r="AW2417" s="12"/>
      <c r="AX2417" s="12"/>
      <c r="AY2417" s="12"/>
      <c r="AZ2417" s="12"/>
      <c r="BA2417" s="12"/>
    </row>
    <row r="2418" spans="12:53" x14ac:dyDescent="0.25">
      <c r="L2418" s="135"/>
      <c r="M2418" s="135"/>
      <c r="N2418" s="135"/>
      <c r="O2418" s="135"/>
      <c r="P2418" s="135"/>
      <c r="Q2418" s="135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12"/>
      <c r="AI2418" s="12"/>
      <c r="AJ2418" s="12"/>
      <c r="AK2418" s="12"/>
      <c r="AL2418" s="12"/>
      <c r="AM2418" s="12"/>
      <c r="AN2418" s="12"/>
      <c r="AO2418" s="12"/>
      <c r="AP2418" s="12"/>
      <c r="AQ2418" s="12"/>
      <c r="AR2418" s="12"/>
      <c r="AS2418" s="12"/>
      <c r="AT2418" s="12"/>
      <c r="AU2418" s="12"/>
      <c r="AV2418" s="12"/>
      <c r="AW2418" s="12"/>
      <c r="AX2418" s="12"/>
      <c r="AY2418" s="12"/>
      <c r="AZ2418" s="12"/>
      <c r="BA2418" s="12"/>
    </row>
    <row r="2419" spans="12:53" x14ac:dyDescent="0.25">
      <c r="L2419" s="135"/>
      <c r="M2419" s="135"/>
      <c r="N2419" s="135"/>
      <c r="O2419" s="135"/>
      <c r="P2419" s="135"/>
      <c r="Q2419" s="135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12"/>
      <c r="AI2419" s="12"/>
      <c r="AJ2419" s="12"/>
      <c r="AK2419" s="12"/>
      <c r="AL2419" s="12"/>
      <c r="AM2419" s="12"/>
      <c r="AN2419" s="12"/>
      <c r="AO2419" s="12"/>
      <c r="AP2419" s="12"/>
      <c r="AQ2419" s="12"/>
      <c r="AR2419" s="12"/>
      <c r="AS2419" s="12"/>
      <c r="AT2419" s="12"/>
      <c r="AU2419" s="12"/>
      <c r="AV2419" s="12"/>
      <c r="AW2419" s="12"/>
      <c r="AX2419" s="12"/>
      <c r="AY2419" s="12"/>
      <c r="AZ2419" s="12"/>
      <c r="BA2419" s="12"/>
    </row>
    <row r="2420" spans="12:53" x14ac:dyDescent="0.25">
      <c r="L2420" s="135"/>
      <c r="M2420" s="135"/>
      <c r="N2420" s="135"/>
      <c r="O2420" s="135"/>
      <c r="P2420" s="135"/>
      <c r="Q2420" s="135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 s="12"/>
      <c r="AJ2420" s="12"/>
      <c r="AK2420" s="12"/>
      <c r="AL2420" s="12"/>
      <c r="AM2420" s="12"/>
      <c r="AN2420" s="12"/>
      <c r="AO2420" s="12"/>
      <c r="AP2420" s="12"/>
      <c r="AQ2420" s="12"/>
      <c r="AR2420" s="12"/>
      <c r="AS2420" s="12"/>
      <c r="AT2420" s="12"/>
      <c r="AU2420" s="12"/>
      <c r="AV2420" s="12"/>
      <c r="AW2420" s="12"/>
      <c r="AX2420" s="12"/>
      <c r="AY2420" s="12"/>
      <c r="AZ2420" s="12"/>
      <c r="BA2420" s="12"/>
    </row>
    <row r="2421" spans="12:53" x14ac:dyDescent="0.25">
      <c r="L2421" s="135"/>
      <c r="M2421" s="135"/>
      <c r="N2421" s="135"/>
      <c r="O2421" s="135"/>
      <c r="P2421" s="135"/>
      <c r="Q2421" s="135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12"/>
      <c r="AI2421" s="12"/>
      <c r="AJ2421" s="12"/>
      <c r="AK2421" s="12"/>
      <c r="AL2421" s="12"/>
      <c r="AM2421" s="12"/>
      <c r="AN2421" s="12"/>
      <c r="AO2421" s="12"/>
      <c r="AP2421" s="12"/>
      <c r="AQ2421" s="12"/>
      <c r="AR2421" s="12"/>
      <c r="AS2421" s="12"/>
      <c r="AT2421" s="12"/>
      <c r="AU2421" s="12"/>
      <c r="AV2421" s="12"/>
      <c r="AW2421" s="12"/>
      <c r="AX2421" s="12"/>
      <c r="AY2421" s="12"/>
      <c r="AZ2421" s="12"/>
      <c r="BA2421" s="12"/>
    </row>
    <row r="2422" spans="12:53" x14ac:dyDescent="0.25">
      <c r="L2422" s="135"/>
      <c r="M2422" s="135"/>
      <c r="N2422" s="135"/>
      <c r="O2422" s="135"/>
      <c r="P2422" s="135"/>
      <c r="Q2422" s="135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12"/>
      <c r="AI2422" s="12"/>
      <c r="AJ2422" s="12"/>
      <c r="AK2422" s="12"/>
      <c r="AL2422" s="12"/>
      <c r="AM2422" s="12"/>
      <c r="AN2422" s="12"/>
      <c r="AO2422" s="12"/>
      <c r="AP2422" s="12"/>
      <c r="AQ2422" s="12"/>
      <c r="AR2422" s="12"/>
      <c r="AS2422" s="12"/>
      <c r="AT2422" s="12"/>
      <c r="AU2422" s="12"/>
      <c r="AV2422" s="12"/>
      <c r="AW2422" s="12"/>
      <c r="AX2422" s="12"/>
      <c r="AY2422" s="12"/>
      <c r="AZ2422" s="12"/>
      <c r="BA2422" s="12"/>
    </row>
    <row r="2423" spans="12:53" x14ac:dyDescent="0.25">
      <c r="L2423" s="135"/>
      <c r="M2423" s="135"/>
      <c r="N2423" s="135"/>
      <c r="O2423" s="135"/>
      <c r="P2423" s="135"/>
      <c r="Q2423" s="135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 s="12"/>
      <c r="AJ2423" s="12"/>
      <c r="AK2423" s="12"/>
      <c r="AL2423" s="12"/>
      <c r="AM2423" s="12"/>
      <c r="AN2423" s="12"/>
      <c r="AO2423" s="12"/>
      <c r="AP2423" s="12"/>
      <c r="AQ2423" s="12"/>
      <c r="AR2423" s="12"/>
      <c r="AS2423" s="12"/>
      <c r="AT2423" s="12"/>
      <c r="AU2423" s="12"/>
      <c r="AV2423" s="12"/>
      <c r="AW2423" s="12"/>
      <c r="AX2423" s="12"/>
      <c r="AY2423" s="12"/>
      <c r="AZ2423" s="12"/>
      <c r="BA2423" s="12"/>
    </row>
    <row r="2424" spans="12:53" x14ac:dyDescent="0.25">
      <c r="L2424" s="135"/>
      <c r="M2424" s="135"/>
      <c r="N2424" s="135"/>
      <c r="O2424" s="135"/>
      <c r="P2424" s="135"/>
      <c r="Q2424" s="135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12"/>
      <c r="AI2424" s="12"/>
      <c r="AJ2424" s="12"/>
      <c r="AK2424" s="12"/>
      <c r="AL2424" s="12"/>
      <c r="AM2424" s="12"/>
      <c r="AN2424" s="12"/>
      <c r="AO2424" s="12"/>
      <c r="AP2424" s="12"/>
      <c r="AQ2424" s="12"/>
      <c r="AR2424" s="12"/>
      <c r="AS2424" s="12"/>
      <c r="AT2424" s="12"/>
      <c r="AU2424" s="12"/>
      <c r="AV2424" s="12"/>
      <c r="AW2424" s="12"/>
      <c r="AX2424" s="12"/>
      <c r="AY2424" s="12"/>
      <c r="AZ2424" s="12"/>
      <c r="BA2424" s="12"/>
    </row>
    <row r="2425" spans="12:53" x14ac:dyDescent="0.25">
      <c r="L2425" s="135"/>
      <c r="M2425" s="135"/>
      <c r="N2425" s="135"/>
      <c r="O2425" s="135"/>
      <c r="P2425" s="135"/>
      <c r="Q2425" s="135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12"/>
      <c r="AI2425" s="12"/>
      <c r="AJ2425" s="12"/>
      <c r="AK2425" s="12"/>
      <c r="AL2425" s="12"/>
      <c r="AM2425" s="12"/>
      <c r="AN2425" s="12"/>
      <c r="AO2425" s="12"/>
      <c r="AP2425" s="12"/>
      <c r="AQ2425" s="12"/>
      <c r="AR2425" s="12"/>
      <c r="AS2425" s="12"/>
      <c r="AT2425" s="12"/>
      <c r="AU2425" s="12"/>
      <c r="AV2425" s="12"/>
      <c r="AW2425" s="12"/>
      <c r="AX2425" s="12"/>
      <c r="AY2425" s="12"/>
      <c r="AZ2425" s="12"/>
      <c r="BA2425" s="12"/>
    </row>
    <row r="2426" spans="12:53" x14ac:dyDescent="0.25">
      <c r="L2426" s="135"/>
      <c r="M2426" s="135"/>
      <c r="N2426" s="135"/>
      <c r="O2426" s="135"/>
      <c r="P2426" s="135"/>
      <c r="Q2426" s="135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 s="12"/>
      <c r="AJ2426" s="12"/>
      <c r="AK2426" s="12"/>
      <c r="AL2426" s="12"/>
      <c r="AM2426" s="12"/>
      <c r="AN2426" s="12"/>
      <c r="AO2426" s="12"/>
      <c r="AP2426" s="12"/>
      <c r="AQ2426" s="12"/>
      <c r="AR2426" s="12"/>
      <c r="AS2426" s="12"/>
      <c r="AT2426" s="12"/>
      <c r="AU2426" s="12"/>
      <c r="AV2426" s="12"/>
      <c r="AW2426" s="12"/>
      <c r="AX2426" s="12"/>
      <c r="AY2426" s="12"/>
      <c r="AZ2426" s="12"/>
      <c r="BA2426" s="12"/>
    </row>
    <row r="2427" spans="12:53" x14ac:dyDescent="0.25">
      <c r="L2427" s="135"/>
      <c r="M2427" s="135"/>
      <c r="N2427" s="135"/>
      <c r="O2427" s="135"/>
      <c r="P2427" s="135"/>
      <c r="Q2427" s="135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12"/>
      <c r="AI2427" s="12"/>
      <c r="AJ2427" s="12"/>
      <c r="AK2427" s="12"/>
      <c r="AL2427" s="12"/>
      <c r="AM2427" s="12"/>
      <c r="AN2427" s="12"/>
      <c r="AO2427" s="12"/>
      <c r="AP2427" s="12"/>
      <c r="AQ2427" s="12"/>
      <c r="AR2427" s="12"/>
      <c r="AS2427" s="12"/>
      <c r="AT2427" s="12"/>
      <c r="AU2427" s="12"/>
      <c r="AV2427" s="12"/>
      <c r="AW2427" s="12"/>
      <c r="AX2427" s="12"/>
      <c r="AY2427" s="12"/>
      <c r="AZ2427" s="12"/>
      <c r="BA2427" s="12"/>
    </row>
    <row r="2428" spans="12:53" x14ac:dyDescent="0.25">
      <c r="L2428" s="135"/>
      <c r="M2428" s="135"/>
      <c r="N2428" s="135"/>
      <c r="O2428" s="135"/>
      <c r="P2428" s="135"/>
      <c r="Q2428" s="135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12"/>
      <c r="AI2428" s="12"/>
      <c r="AJ2428" s="12"/>
      <c r="AK2428" s="12"/>
      <c r="AL2428" s="12"/>
      <c r="AM2428" s="12"/>
      <c r="AN2428" s="12"/>
      <c r="AO2428" s="12"/>
      <c r="AP2428" s="12"/>
      <c r="AQ2428" s="12"/>
      <c r="AR2428" s="12"/>
      <c r="AS2428" s="12"/>
      <c r="AT2428" s="12"/>
      <c r="AU2428" s="12"/>
      <c r="AV2428" s="12"/>
      <c r="AW2428" s="12"/>
      <c r="AX2428" s="12"/>
      <c r="AY2428" s="12"/>
      <c r="AZ2428" s="12"/>
      <c r="BA2428" s="12"/>
    </row>
    <row r="2429" spans="12:53" x14ac:dyDescent="0.25">
      <c r="L2429" s="135"/>
      <c r="M2429" s="135"/>
      <c r="N2429" s="135"/>
      <c r="O2429" s="135"/>
      <c r="P2429" s="135"/>
      <c r="Q2429" s="135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 s="12"/>
      <c r="AJ2429" s="12"/>
      <c r="AK2429" s="12"/>
      <c r="AL2429" s="12"/>
      <c r="AM2429" s="12"/>
      <c r="AN2429" s="12"/>
      <c r="AO2429" s="12"/>
      <c r="AP2429" s="12"/>
      <c r="AQ2429" s="12"/>
      <c r="AR2429" s="12"/>
      <c r="AS2429" s="12"/>
      <c r="AT2429" s="12"/>
      <c r="AU2429" s="12"/>
      <c r="AV2429" s="12"/>
      <c r="AW2429" s="12"/>
      <c r="AX2429" s="12"/>
      <c r="AY2429" s="12"/>
      <c r="AZ2429" s="12"/>
      <c r="BA2429" s="12"/>
    </row>
    <row r="2430" spans="12:53" x14ac:dyDescent="0.25">
      <c r="L2430" s="135"/>
      <c r="M2430" s="135"/>
      <c r="N2430" s="135"/>
      <c r="O2430" s="135"/>
      <c r="P2430" s="135"/>
      <c r="Q2430" s="135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12"/>
      <c r="AI2430" s="12"/>
      <c r="AJ2430" s="12"/>
      <c r="AK2430" s="12"/>
      <c r="AL2430" s="12"/>
      <c r="AM2430" s="12"/>
      <c r="AN2430" s="12"/>
      <c r="AO2430" s="12"/>
      <c r="AP2430" s="12"/>
      <c r="AQ2430" s="12"/>
      <c r="AR2430" s="12"/>
      <c r="AS2430" s="12"/>
      <c r="AT2430" s="12"/>
      <c r="AU2430" s="12"/>
      <c r="AV2430" s="12"/>
      <c r="AW2430" s="12"/>
      <c r="AX2430" s="12"/>
      <c r="AY2430" s="12"/>
      <c r="AZ2430" s="12"/>
      <c r="BA2430" s="12"/>
    </row>
    <row r="2431" spans="12:53" x14ac:dyDescent="0.25">
      <c r="L2431" s="135"/>
      <c r="M2431" s="135"/>
      <c r="N2431" s="135"/>
      <c r="O2431" s="135"/>
      <c r="P2431" s="135"/>
      <c r="Q2431" s="135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12"/>
      <c r="AI2431" s="12"/>
      <c r="AJ2431" s="12"/>
      <c r="AK2431" s="12"/>
      <c r="AL2431" s="12"/>
      <c r="AM2431" s="12"/>
      <c r="AN2431" s="12"/>
      <c r="AO2431" s="12"/>
      <c r="AP2431" s="12"/>
      <c r="AQ2431" s="12"/>
      <c r="AR2431" s="12"/>
      <c r="AS2431" s="12"/>
      <c r="AT2431" s="12"/>
      <c r="AU2431" s="12"/>
      <c r="AV2431" s="12"/>
      <c r="AW2431" s="12"/>
      <c r="AX2431" s="12"/>
      <c r="AY2431" s="12"/>
      <c r="AZ2431" s="12"/>
      <c r="BA2431" s="12"/>
    </row>
    <row r="2432" spans="12:53" x14ac:dyDescent="0.25">
      <c r="L2432" s="135"/>
      <c r="M2432" s="135"/>
      <c r="N2432" s="135"/>
      <c r="O2432" s="135"/>
      <c r="P2432" s="135"/>
      <c r="Q2432" s="135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 s="12"/>
      <c r="AJ2432" s="12"/>
      <c r="AK2432" s="12"/>
      <c r="AL2432" s="12"/>
      <c r="AM2432" s="12"/>
      <c r="AN2432" s="12"/>
      <c r="AO2432" s="12"/>
      <c r="AP2432" s="12"/>
      <c r="AQ2432" s="12"/>
      <c r="AR2432" s="12"/>
      <c r="AS2432" s="12"/>
      <c r="AT2432" s="12"/>
      <c r="AU2432" s="12"/>
      <c r="AV2432" s="12"/>
      <c r="AW2432" s="12"/>
      <c r="AX2432" s="12"/>
      <c r="AY2432" s="12"/>
      <c r="AZ2432" s="12"/>
      <c r="BA2432" s="12"/>
    </row>
    <row r="2433" spans="12:53" x14ac:dyDescent="0.25">
      <c r="L2433" s="135"/>
      <c r="M2433" s="135"/>
      <c r="N2433" s="135"/>
      <c r="O2433" s="135"/>
      <c r="P2433" s="135"/>
      <c r="Q2433" s="135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12"/>
      <c r="AI2433" s="12"/>
      <c r="AJ2433" s="12"/>
      <c r="AK2433" s="12"/>
      <c r="AL2433" s="12"/>
      <c r="AM2433" s="12"/>
      <c r="AN2433" s="12"/>
      <c r="AO2433" s="12"/>
      <c r="AP2433" s="12"/>
      <c r="AQ2433" s="12"/>
      <c r="AR2433" s="12"/>
      <c r="AS2433" s="12"/>
      <c r="AT2433" s="12"/>
      <c r="AU2433" s="12"/>
      <c r="AV2433" s="12"/>
      <c r="AW2433" s="12"/>
      <c r="AX2433" s="12"/>
      <c r="AY2433" s="12"/>
      <c r="AZ2433" s="12"/>
      <c r="BA2433" s="12"/>
    </row>
    <row r="2434" spans="12:53" x14ac:dyDescent="0.25">
      <c r="L2434" s="135"/>
      <c r="M2434" s="135"/>
      <c r="N2434" s="135"/>
      <c r="O2434" s="135"/>
      <c r="P2434" s="135"/>
      <c r="Q2434" s="135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12"/>
      <c r="AI2434" s="12"/>
      <c r="AJ2434" s="12"/>
      <c r="AK2434" s="12"/>
      <c r="AL2434" s="12"/>
      <c r="AM2434" s="12"/>
      <c r="AN2434" s="12"/>
      <c r="AO2434" s="12"/>
      <c r="AP2434" s="12"/>
      <c r="AQ2434" s="12"/>
      <c r="AR2434" s="12"/>
      <c r="AS2434" s="12"/>
      <c r="AT2434" s="12"/>
      <c r="AU2434" s="12"/>
      <c r="AV2434" s="12"/>
      <c r="AW2434" s="12"/>
      <c r="AX2434" s="12"/>
      <c r="AY2434" s="12"/>
      <c r="AZ2434" s="12"/>
      <c r="BA2434" s="12"/>
    </row>
    <row r="2435" spans="12:53" x14ac:dyDescent="0.25">
      <c r="L2435" s="135"/>
      <c r="M2435" s="135"/>
      <c r="N2435" s="135"/>
      <c r="O2435" s="135"/>
      <c r="P2435" s="135"/>
      <c r="Q2435" s="135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 s="12"/>
      <c r="AJ2435" s="12"/>
      <c r="AK2435" s="12"/>
      <c r="AL2435" s="12"/>
      <c r="AM2435" s="12"/>
      <c r="AN2435" s="12"/>
      <c r="AO2435" s="12"/>
      <c r="AP2435" s="12"/>
      <c r="AQ2435" s="12"/>
      <c r="AR2435" s="12"/>
      <c r="AS2435" s="12"/>
      <c r="AT2435" s="12"/>
      <c r="AU2435" s="12"/>
      <c r="AV2435" s="12"/>
      <c r="AW2435" s="12"/>
      <c r="AX2435" s="12"/>
      <c r="AY2435" s="12"/>
      <c r="AZ2435" s="12"/>
      <c r="BA2435" s="12"/>
    </row>
    <row r="2436" spans="12:53" x14ac:dyDescent="0.25">
      <c r="L2436" s="135"/>
      <c r="M2436" s="135"/>
      <c r="N2436" s="135"/>
      <c r="O2436" s="135"/>
      <c r="P2436" s="135"/>
      <c r="Q2436" s="135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12"/>
      <c r="AI2436" s="12"/>
      <c r="AJ2436" s="12"/>
      <c r="AK2436" s="12"/>
      <c r="AL2436" s="12"/>
      <c r="AM2436" s="12"/>
      <c r="AN2436" s="12"/>
      <c r="AO2436" s="12"/>
      <c r="AP2436" s="12"/>
      <c r="AQ2436" s="12"/>
      <c r="AR2436" s="12"/>
      <c r="AS2436" s="12"/>
      <c r="AT2436" s="12"/>
      <c r="AU2436" s="12"/>
      <c r="AV2436" s="12"/>
      <c r="AW2436" s="12"/>
      <c r="AX2436" s="12"/>
      <c r="AY2436" s="12"/>
      <c r="AZ2436" s="12"/>
      <c r="BA2436" s="12"/>
    </row>
    <row r="2437" spans="12:53" x14ac:dyDescent="0.25">
      <c r="L2437" s="135"/>
      <c r="M2437" s="135"/>
      <c r="N2437" s="135"/>
      <c r="O2437" s="135"/>
      <c r="P2437" s="135"/>
      <c r="Q2437" s="135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12"/>
      <c r="AI2437" s="12"/>
      <c r="AJ2437" s="12"/>
      <c r="AK2437" s="12"/>
      <c r="AL2437" s="12"/>
      <c r="AM2437" s="12"/>
      <c r="AN2437" s="12"/>
      <c r="AO2437" s="12"/>
      <c r="AP2437" s="12"/>
      <c r="AQ2437" s="12"/>
      <c r="AR2437" s="12"/>
      <c r="AS2437" s="12"/>
      <c r="AT2437" s="12"/>
      <c r="AU2437" s="12"/>
      <c r="AV2437" s="12"/>
      <c r="AW2437" s="12"/>
      <c r="AX2437" s="12"/>
      <c r="AY2437" s="12"/>
      <c r="AZ2437" s="12"/>
      <c r="BA2437" s="12"/>
    </row>
    <row r="2438" spans="12:53" x14ac:dyDescent="0.25">
      <c r="L2438" s="135"/>
      <c r="M2438" s="135"/>
      <c r="N2438" s="135"/>
      <c r="O2438" s="135"/>
      <c r="P2438" s="135"/>
      <c r="Q2438" s="135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 s="12"/>
      <c r="AJ2438" s="12"/>
      <c r="AK2438" s="12"/>
      <c r="AL2438" s="12"/>
      <c r="AM2438" s="12"/>
      <c r="AN2438" s="12"/>
      <c r="AO2438" s="12"/>
      <c r="AP2438" s="12"/>
      <c r="AQ2438" s="12"/>
      <c r="AR2438" s="12"/>
      <c r="AS2438" s="12"/>
      <c r="AT2438" s="12"/>
      <c r="AU2438" s="12"/>
      <c r="AV2438" s="12"/>
      <c r="AW2438" s="12"/>
      <c r="AX2438" s="12"/>
      <c r="AY2438" s="12"/>
      <c r="AZ2438" s="12"/>
      <c r="BA2438" s="12"/>
    </row>
    <row r="2439" spans="12:53" x14ac:dyDescent="0.25">
      <c r="L2439" s="135"/>
      <c r="M2439" s="135"/>
      <c r="N2439" s="135"/>
      <c r="O2439" s="135"/>
      <c r="P2439" s="135"/>
      <c r="Q2439" s="135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 s="12"/>
      <c r="AJ2439" s="12"/>
      <c r="AK2439" s="12"/>
      <c r="AL2439" s="12"/>
      <c r="AM2439" s="12"/>
      <c r="AN2439" s="12"/>
      <c r="AO2439" s="12"/>
      <c r="AP2439" s="12"/>
      <c r="AQ2439" s="12"/>
      <c r="AR2439" s="12"/>
      <c r="AS2439" s="12"/>
      <c r="AT2439" s="12"/>
      <c r="AU2439" s="12"/>
      <c r="AV2439" s="12"/>
      <c r="AW2439" s="12"/>
      <c r="AX2439" s="12"/>
      <c r="AY2439" s="12"/>
      <c r="AZ2439" s="12"/>
      <c r="BA2439" s="12"/>
    </row>
    <row r="2440" spans="12:53" x14ac:dyDescent="0.25">
      <c r="L2440" s="135"/>
      <c r="M2440" s="135"/>
      <c r="N2440" s="135"/>
      <c r="O2440" s="135"/>
      <c r="P2440" s="135"/>
      <c r="Q2440" s="135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12"/>
      <c r="AI2440" s="12"/>
      <c r="AJ2440" s="12"/>
      <c r="AK2440" s="12"/>
      <c r="AL2440" s="12"/>
      <c r="AM2440" s="12"/>
      <c r="AN2440" s="12"/>
      <c r="AO2440" s="12"/>
      <c r="AP2440" s="12"/>
      <c r="AQ2440" s="12"/>
      <c r="AR2440" s="12"/>
      <c r="AS2440" s="12"/>
      <c r="AT2440" s="12"/>
      <c r="AU2440" s="12"/>
      <c r="AV2440" s="12"/>
      <c r="AW2440" s="12"/>
      <c r="AX2440" s="12"/>
      <c r="AY2440" s="12"/>
      <c r="AZ2440" s="12"/>
      <c r="BA2440" s="12"/>
    </row>
    <row r="2441" spans="12:53" x14ac:dyDescent="0.25">
      <c r="L2441" s="135"/>
      <c r="M2441" s="135"/>
      <c r="N2441" s="135"/>
      <c r="O2441" s="135"/>
      <c r="P2441" s="135"/>
      <c r="Q2441" s="135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 s="12"/>
      <c r="AJ2441" s="12"/>
      <c r="AK2441" s="12"/>
      <c r="AL2441" s="12"/>
      <c r="AM2441" s="12"/>
      <c r="AN2441" s="12"/>
      <c r="AO2441" s="12"/>
      <c r="AP2441" s="12"/>
      <c r="AQ2441" s="12"/>
      <c r="AR2441" s="12"/>
      <c r="AS2441" s="12"/>
      <c r="AT2441" s="12"/>
      <c r="AU2441" s="12"/>
      <c r="AV2441" s="12"/>
      <c r="AW2441" s="12"/>
      <c r="AX2441" s="12"/>
      <c r="AY2441" s="12"/>
      <c r="AZ2441" s="12"/>
      <c r="BA2441" s="12"/>
    </row>
    <row r="2442" spans="12:53" x14ac:dyDescent="0.25">
      <c r="L2442" s="135"/>
      <c r="M2442" s="135"/>
      <c r="N2442" s="135"/>
      <c r="O2442" s="135"/>
      <c r="P2442" s="135"/>
      <c r="Q2442" s="135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12"/>
      <c r="AI2442" s="12"/>
      <c r="AJ2442" s="12"/>
      <c r="AK2442" s="12"/>
      <c r="AL2442" s="12"/>
      <c r="AM2442" s="12"/>
      <c r="AN2442" s="12"/>
      <c r="AO2442" s="12"/>
      <c r="AP2442" s="12"/>
      <c r="AQ2442" s="12"/>
      <c r="AR2442" s="12"/>
      <c r="AS2442" s="12"/>
      <c r="AT2442" s="12"/>
      <c r="AU2442" s="12"/>
      <c r="AV2442" s="12"/>
      <c r="AW2442" s="12"/>
      <c r="AX2442" s="12"/>
      <c r="AY2442" s="12"/>
      <c r="AZ2442" s="12"/>
      <c r="BA2442" s="12"/>
    </row>
    <row r="2443" spans="12:53" x14ac:dyDescent="0.25">
      <c r="L2443" s="135"/>
      <c r="M2443" s="135"/>
      <c r="N2443" s="135"/>
      <c r="O2443" s="135"/>
      <c r="P2443" s="135"/>
      <c r="Q2443" s="135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12"/>
      <c r="AI2443" s="12"/>
      <c r="AJ2443" s="12"/>
      <c r="AK2443" s="12"/>
      <c r="AL2443" s="12"/>
      <c r="AM2443" s="12"/>
      <c r="AN2443" s="12"/>
      <c r="AO2443" s="12"/>
      <c r="AP2443" s="12"/>
      <c r="AQ2443" s="12"/>
      <c r="AR2443" s="12"/>
      <c r="AS2443" s="12"/>
      <c r="AT2443" s="12"/>
      <c r="AU2443" s="12"/>
      <c r="AV2443" s="12"/>
      <c r="AW2443" s="12"/>
      <c r="AX2443" s="12"/>
      <c r="AY2443" s="12"/>
      <c r="AZ2443" s="12"/>
      <c r="BA2443" s="12"/>
    </row>
    <row r="2444" spans="12:53" x14ac:dyDescent="0.25">
      <c r="L2444" s="135"/>
      <c r="M2444" s="135"/>
      <c r="N2444" s="135"/>
      <c r="O2444" s="135"/>
      <c r="P2444" s="135"/>
      <c r="Q2444" s="135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  <c r="AN2444" s="12"/>
      <c r="AO2444" s="12"/>
      <c r="AP2444" s="12"/>
      <c r="AQ2444" s="12"/>
      <c r="AR2444" s="12"/>
      <c r="AS2444" s="12"/>
      <c r="AT2444" s="12"/>
      <c r="AU2444" s="12"/>
      <c r="AV2444" s="12"/>
      <c r="AW2444" s="12"/>
      <c r="AX2444" s="12"/>
      <c r="AY2444" s="12"/>
      <c r="AZ2444" s="12"/>
      <c r="BA2444" s="12"/>
    </row>
    <row r="2445" spans="12:53" x14ac:dyDescent="0.25">
      <c r="L2445" s="135"/>
      <c r="M2445" s="135"/>
      <c r="N2445" s="135"/>
      <c r="O2445" s="135"/>
      <c r="P2445" s="135"/>
      <c r="Q2445" s="135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  <c r="AM2445" s="12"/>
      <c r="AN2445" s="12"/>
      <c r="AO2445" s="12"/>
      <c r="AP2445" s="12"/>
      <c r="AQ2445" s="12"/>
      <c r="AR2445" s="12"/>
      <c r="AS2445" s="12"/>
      <c r="AT2445" s="12"/>
      <c r="AU2445" s="12"/>
      <c r="AV2445" s="12"/>
      <c r="AW2445" s="12"/>
      <c r="AX2445" s="12"/>
      <c r="AY2445" s="12"/>
      <c r="AZ2445" s="12"/>
      <c r="BA2445" s="12"/>
    </row>
    <row r="2446" spans="12:53" x14ac:dyDescent="0.25">
      <c r="L2446" s="135"/>
      <c r="M2446" s="135"/>
      <c r="N2446" s="135"/>
      <c r="O2446" s="135"/>
      <c r="P2446" s="135"/>
      <c r="Q2446" s="135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 s="12"/>
      <c r="AN2446" s="12"/>
      <c r="AO2446" s="12"/>
      <c r="AP2446" s="12"/>
      <c r="AQ2446" s="12"/>
      <c r="AR2446" s="12"/>
      <c r="AS2446" s="12"/>
      <c r="AT2446" s="12"/>
      <c r="AU2446" s="12"/>
      <c r="AV2446" s="12"/>
      <c r="AW2446" s="12"/>
      <c r="AX2446" s="12"/>
      <c r="AY2446" s="12"/>
      <c r="AZ2446" s="12"/>
      <c r="BA2446" s="12"/>
    </row>
    <row r="2447" spans="12:53" x14ac:dyDescent="0.25">
      <c r="L2447" s="135"/>
      <c r="M2447" s="135"/>
      <c r="N2447" s="135"/>
      <c r="O2447" s="135"/>
      <c r="P2447" s="135"/>
      <c r="Q2447" s="135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  <c r="AN2447" s="12"/>
      <c r="AO2447" s="12"/>
      <c r="AP2447" s="12"/>
      <c r="AQ2447" s="12"/>
      <c r="AR2447" s="12"/>
      <c r="AS2447" s="12"/>
      <c r="AT2447" s="12"/>
      <c r="AU2447" s="12"/>
      <c r="AV2447" s="12"/>
      <c r="AW2447" s="12"/>
      <c r="AX2447" s="12"/>
      <c r="AY2447" s="12"/>
      <c r="AZ2447" s="12"/>
      <c r="BA2447" s="12"/>
    </row>
    <row r="2448" spans="12:53" x14ac:dyDescent="0.25">
      <c r="L2448" s="135"/>
      <c r="M2448" s="135"/>
      <c r="N2448" s="135"/>
      <c r="O2448" s="135"/>
      <c r="P2448" s="135"/>
      <c r="Q2448" s="135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  <c r="AM2448" s="12"/>
      <c r="AN2448" s="12"/>
      <c r="AO2448" s="12"/>
      <c r="AP2448" s="12"/>
      <c r="AQ2448" s="12"/>
      <c r="AR2448" s="12"/>
      <c r="AS2448" s="12"/>
      <c r="AT2448" s="12"/>
      <c r="AU2448" s="12"/>
      <c r="AV2448" s="12"/>
      <c r="AW2448" s="12"/>
      <c r="AX2448" s="12"/>
      <c r="AY2448" s="12"/>
      <c r="AZ2448" s="12"/>
      <c r="BA2448" s="12"/>
    </row>
    <row r="2449" spans="12:53" x14ac:dyDescent="0.25">
      <c r="L2449" s="135"/>
      <c r="M2449" s="135"/>
      <c r="N2449" s="135"/>
      <c r="O2449" s="135"/>
      <c r="P2449" s="135"/>
      <c r="Q2449" s="135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  <c r="AM2449" s="12"/>
      <c r="AN2449" s="12"/>
      <c r="AO2449" s="12"/>
      <c r="AP2449" s="12"/>
      <c r="AQ2449" s="12"/>
      <c r="AR2449" s="12"/>
      <c r="AS2449" s="12"/>
      <c r="AT2449" s="12"/>
      <c r="AU2449" s="12"/>
      <c r="AV2449" s="12"/>
      <c r="AW2449" s="12"/>
      <c r="AX2449" s="12"/>
      <c r="AY2449" s="12"/>
      <c r="AZ2449" s="12"/>
      <c r="BA2449" s="12"/>
    </row>
    <row r="2450" spans="12:53" x14ac:dyDescent="0.25">
      <c r="L2450" s="135"/>
      <c r="M2450" s="135"/>
      <c r="N2450" s="135"/>
      <c r="O2450" s="135"/>
      <c r="P2450" s="135"/>
      <c r="Q2450" s="135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  <c r="AN2450" s="12"/>
      <c r="AO2450" s="12"/>
      <c r="AP2450" s="12"/>
      <c r="AQ2450" s="12"/>
      <c r="AR2450" s="12"/>
      <c r="AS2450" s="12"/>
      <c r="AT2450" s="12"/>
      <c r="AU2450" s="12"/>
      <c r="AV2450" s="12"/>
      <c r="AW2450" s="12"/>
      <c r="AX2450" s="12"/>
      <c r="AY2450" s="12"/>
      <c r="AZ2450" s="12"/>
      <c r="BA2450" s="12"/>
    </row>
    <row r="2451" spans="12:53" x14ac:dyDescent="0.25">
      <c r="L2451" s="135"/>
      <c r="M2451" s="135"/>
      <c r="N2451" s="135"/>
      <c r="O2451" s="135"/>
      <c r="P2451" s="135"/>
      <c r="Q2451" s="135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  <c r="AM2451" s="12"/>
      <c r="AN2451" s="12"/>
      <c r="AO2451" s="12"/>
      <c r="AP2451" s="12"/>
      <c r="AQ2451" s="12"/>
      <c r="AR2451" s="12"/>
      <c r="AS2451" s="12"/>
      <c r="AT2451" s="12"/>
      <c r="AU2451" s="12"/>
      <c r="AV2451" s="12"/>
      <c r="AW2451" s="12"/>
      <c r="AX2451" s="12"/>
      <c r="AY2451" s="12"/>
      <c r="AZ2451" s="12"/>
      <c r="BA2451" s="12"/>
    </row>
    <row r="2452" spans="12:53" x14ac:dyDescent="0.25">
      <c r="L2452" s="135"/>
      <c r="M2452" s="135"/>
      <c r="N2452" s="135"/>
      <c r="O2452" s="135"/>
      <c r="P2452" s="135"/>
      <c r="Q2452" s="135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 s="12"/>
      <c r="AN2452" s="12"/>
      <c r="AO2452" s="12"/>
      <c r="AP2452" s="12"/>
      <c r="AQ2452" s="12"/>
      <c r="AR2452" s="12"/>
      <c r="AS2452" s="12"/>
      <c r="AT2452" s="12"/>
      <c r="AU2452" s="12"/>
      <c r="AV2452" s="12"/>
      <c r="AW2452" s="12"/>
      <c r="AX2452" s="12"/>
      <c r="AY2452" s="12"/>
      <c r="AZ2452" s="12"/>
      <c r="BA2452" s="12"/>
    </row>
    <row r="2453" spans="12:53" x14ac:dyDescent="0.25">
      <c r="L2453" s="135"/>
      <c r="M2453" s="135"/>
      <c r="N2453" s="135"/>
      <c r="O2453" s="135"/>
      <c r="P2453" s="135"/>
      <c r="Q2453" s="135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  <c r="AN2453" s="12"/>
      <c r="AO2453" s="12"/>
      <c r="AP2453" s="12"/>
      <c r="AQ2453" s="12"/>
      <c r="AR2453" s="12"/>
      <c r="AS2453" s="12"/>
      <c r="AT2453" s="12"/>
      <c r="AU2453" s="12"/>
      <c r="AV2453" s="12"/>
      <c r="AW2453" s="12"/>
      <c r="AX2453" s="12"/>
      <c r="AY2453" s="12"/>
      <c r="AZ2453" s="12"/>
      <c r="BA2453" s="12"/>
    </row>
    <row r="2454" spans="12:53" x14ac:dyDescent="0.25">
      <c r="L2454" s="135"/>
      <c r="M2454" s="135"/>
      <c r="N2454" s="135"/>
      <c r="O2454" s="135"/>
      <c r="P2454" s="135"/>
      <c r="Q2454" s="135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 s="12"/>
      <c r="AN2454" s="12"/>
      <c r="AO2454" s="12"/>
      <c r="AP2454" s="12"/>
      <c r="AQ2454" s="12"/>
      <c r="AR2454" s="12"/>
      <c r="AS2454" s="12"/>
      <c r="AT2454" s="12"/>
      <c r="AU2454" s="12"/>
      <c r="AV2454" s="12"/>
      <c r="AW2454" s="12"/>
      <c r="AX2454" s="12"/>
      <c r="AY2454" s="12"/>
      <c r="AZ2454" s="12"/>
      <c r="BA2454" s="12"/>
    </row>
    <row r="2455" spans="12:53" x14ac:dyDescent="0.25">
      <c r="L2455" s="135"/>
      <c r="M2455" s="135"/>
      <c r="N2455" s="135"/>
      <c r="O2455" s="135"/>
      <c r="P2455" s="135"/>
      <c r="Q2455" s="135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  <c r="AO2455" s="12"/>
      <c r="AP2455" s="12"/>
      <c r="AQ2455" s="12"/>
      <c r="AR2455" s="12"/>
      <c r="AS2455" s="12"/>
      <c r="AT2455" s="12"/>
      <c r="AU2455" s="12"/>
      <c r="AV2455" s="12"/>
      <c r="AW2455" s="12"/>
      <c r="AX2455" s="12"/>
      <c r="AY2455" s="12"/>
      <c r="AZ2455" s="12"/>
      <c r="BA2455" s="12"/>
    </row>
    <row r="2456" spans="12:53" x14ac:dyDescent="0.25">
      <c r="L2456" s="135"/>
      <c r="M2456" s="135"/>
      <c r="N2456" s="135"/>
      <c r="O2456" s="135"/>
      <c r="P2456" s="135"/>
      <c r="Q2456" s="135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  <c r="AO2456" s="12"/>
      <c r="AP2456" s="12"/>
      <c r="AQ2456" s="12"/>
      <c r="AR2456" s="12"/>
      <c r="AS2456" s="12"/>
      <c r="AT2456" s="12"/>
      <c r="AU2456" s="12"/>
      <c r="AV2456" s="12"/>
      <c r="AW2456" s="12"/>
      <c r="AX2456" s="12"/>
      <c r="AY2456" s="12"/>
      <c r="AZ2456" s="12"/>
      <c r="BA2456" s="12"/>
    </row>
    <row r="2457" spans="12:53" x14ac:dyDescent="0.25">
      <c r="L2457" s="135"/>
      <c r="M2457" s="135"/>
      <c r="N2457" s="135"/>
      <c r="O2457" s="135"/>
      <c r="P2457" s="135"/>
      <c r="Q2457" s="135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  <c r="AO2457" s="12"/>
      <c r="AP2457" s="12"/>
      <c r="AQ2457" s="12"/>
      <c r="AR2457" s="12"/>
      <c r="AS2457" s="12"/>
      <c r="AT2457" s="12"/>
      <c r="AU2457" s="12"/>
      <c r="AV2457" s="12"/>
      <c r="AW2457" s="12"/>
      <c r="AX2457" s="12"/>
      <c r="AY2457" s="12"/>
      <c r="AZ2457" s="12"/>
      <c r="BA2457" s="12"/>
    </row>
    <row r="2458" spans="12:53" x14ac:dyDescent="0.25">
      <c r="L2458" s="135"/>
      <c r="M2458" s="135"/>
      <c r="N2458" s="135"/>
      <c r="O2458" s="135"/>
      <c r="P2458" s="135"/>
      <c r="Q2458" s="135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  <c r="AO2458" s="12"/>
      <c r="AP2458" s="12"/>
      <c r="AQ2458" s="12"/>
      <c r="AR2458" s="12"/>
      <c r="AS2458" s="12"/>
      <c r="AT2458" s="12"/>
      <c r="AU2458" s="12"/>
      <c r="AV2458" s="12"/>
      <c r="AW2458" s="12"/>
      <c r="AX2458" s="12"/>
      <c r="AY2458" s="12"/>
      <c r="AZ2458" s="12"/>
      <c r="BA2458" s="12"/>
    </row>
    <row r="2459" spans="12:53" x14ac:dyDescent="0.25">
      <c r="L2459" s="135"/>
      <c r="M2459" s="135"/>
      <c r="N2459" s="135"/>
      <c r="O2459" s="135"/>
      <c r="P2459" s="135"/>
      <c r="Q2459" s="135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  <c r="AO2459" s="12"/>
      <c r="AP2459" s="12"/>
      <c r="AQ2459" s="12"/>
      <c r="AR2459" s="12"/>
      <c r="AS2459" s="12"/>
      <c r="AT2459" s="12"/>
      <c r="AU2459" s="12"/>
      <c r="AV2459" s="12"/>
      <c r="AW2459" s="12"/>
      <c r="AX2459" s="12"/>
      <c r="AY2459" s="12"/>
      <c r="AZ2459" s="12"/>
      <c r="BA2459" s="12"/>
    </row>
    <row r="2460" spans="12:53" x14ac:dyDescent="0.25">
      <c r="L2460" s="135"/>
      <c r="M2460" s="135"/>
      <c r="N2460" s="135"/>
      <c r="O2460" s="135"/>
      <c r="P2460" s="135"/>
      <c r="Q2460" s="135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  <c r="AO2460" s="12"/>
      <c r="AP2460" s="12"/>
      <c r="AQ2460" s="12"/>
      <c r="AR2460" s="12"/>
      <c r="AS2460" s="12"/>
      <c r="AT2460" s="12"/>
      <c r="AU2460" s="12"/>
      <c r="AV2460" s="12"/>
      <c r="AW2460" s="12"/>
      <c r="AX2460" s="12"/>
      <c r="AY2460" s="12"/>
      <c r="AZ2460" s="12"/>
      <c r="BA2460" s="12"/>
    </row>
    <row r="2461" spans="12:53" x14ac:dyDescent="0.25">
      <c r="L2461" s="135"/>
      <c r="M2461" s="135"/>
      <c r="N2461" s="135"/>
      <c r="O2461" s="135"/>
      <c r="P2461" s="135"/>
      <c r="Q2461" s="135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  <c r="AO2461" s="12"/>
      <c r="AP2461" s="12"/>
      <c r="AQ2461" s="12"/>
      <c r="AR2461" s="12"/>
      <c r="AS2461" s="12"/>
      <c r="AT2461" s="12"/>
      <c r="AU2461" s="12"/>
      <c r="AV2461" s="12"/>
      <c r="AW2461" s="12"/>
      <c r="AX2461" s="12"/>
      <c r="AY2461" s="12"/>
      <c r="AZ2461" s="12"/>
      <c r="BA2461" s="12"/>
    </row>
    <row r="2462" spans="12:53" x14ac:dyDescent="0.25">
      <c r="L2462" s="135"/>
      <c r="M2462" s="135"/>
      <c r="N2462" s="135"/>
      <c r="O2462" s="135"/>
      <c r="P2462" s="135"/>
      <c r="Q2462" s="135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  <c r="AO2462" s="12"/>
      <c r="AP2462" s="12"/>
      <c r="AQ2462" s="12"/>
      <c r="AR2462" s="12"/>
      <c r="AS2462" s="12"/>
      <c r="AT2462" s="12"/>
      <c r="AU2462" s="12"/>
      <c r="AV2462" s="12"/>
      <c r="AW2462" s="12"/>
      <c r="AX2462" s="12"/>
      <c r="AY2462" s="12"/>
      <c r="AZ2462" s="12"/>
      <c r="BA2462" s="12"/>
    </row>
    <row r="2463" spans="12:53" x14ac:dyDescent="0.25">
      <c r="L2463" s="135"/>
      <c r="M2463" s="135"/>
      <c r="N2463" s="135"/>
      <c r="O2463" s="135"/>
      <c r="P2463" s="135"/>
      <c r="Q2463" s="135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  <c r="AO2463" s="12"/>
      <c r="AP2463" s="12"/>
      <c r="AQ2463" s="12"/>
      <c r="AR2463" s="12"/>
      <c r="AS2463" s="12"/>
      <c r="AT2463" s="12"/>
      <c r="AU2463" s="12"/>
      <c r="AV2463" s="12"/>
      <c r="AW2463" s="12"/>
      <c r="AX2463" s="12"/>
      <c r="AY2463" s="12"/>
      <c r="AZ2463" s="12"/>
      <c r="BA2463" s="12"/>
    </row>
    <row r="2464" spans="12:53" x14ac:dyDescent="0.25">
      <c r="L2464" s="135"/>
      <c r="M2464" s="135"/>
      <c r="N2464" s="135"/>
      <c r="O2464" s="135"/>
      <c r="P2464" s="135"/>
      <c r="Q2464" s="135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P2464" s="12"/>
      <c r="AQ2464" s="12"/>
      <c r="AR2464" s="12"/>
      <c r="AS2464" s="12"/>
      <c r="AT2464" s="12"/>
      <c r="AU2464" s="12"/>
      <c r="AV2464" s="12"/>
      <c r="AW2464" s="12"/>
      <c r="AX2464" s="12"/>
      <c r="AY2464" s="12"/>
      <c r="AZ2464" s="12"/>
      <c r="BA2464" s="12"/>
    </row>
    <row r="2465" spans="12:53" x14ac:dyDescent="0.25">
      <c r="L2465" s="135"/>
      <c r="M2465" s="135"/>
      <c r="N2465" s="135"/>
      <c r="O2465" s="135"/>
      <c r="P2465" s="135"/>
      <c r="Q2465" s="135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  <c r="AO2465" s="12"/>
      <c r="AP2465" s="12"/>
      <c r="AQ2465" s="12"/>
      <c r="AR2465" s="12"/>
      <c r="AS2465" s="12"/>
      <c r="AT2465" s="12"/>
      <c r="AU2465" s="12"/>
      <c r="AV2465" s="12"/>
      <c r="AW2465" s="12"/>
      <c r="AX2465" s="12"/>
      <c r="AY2465" s="12"/>
      <c r="AZ2465" s="12"/>
      <c r="BA2465" s="12"/>
    </row>
    <row r="2466" spans="12:53" x14ac:dyDescent="0.25">
      <c r="L2466" s="135"/>
      <c r="M2466" s="135"/>
      <c r="N2466" s="135"/>
      <c r="O2466" s="135"/>
      <c r="P2466" s="135"/>
      <c r="Q2466" s="135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  <c r="AO2466" s="12"/>
      <c r="AP2466" s="12"/>
      <c r="AQ2466" s="12"/>
      <c r="AR2466" s="12"/>
      <c r="AS2466" s="12"/>
      <c r="AT2466" s="12"/>
      <c r="AU2466" s="12"/>
      <c r="AV2466" s="12"/>
      <c r="AW2466" s="12"/>
      <c r="AX2466" s="12"/>
      <c r="AY2466" s="12"/>
      <c r="AZ2466" s="12"/>
      <c r="BA2466" s="12"/>
    </row>
    <row r="2467" spans="12:53" x14ac:dyDescent="0.25">
      <c r="L2467" s="135"/>
      <c r="M2467" s="135"/>
      <c r="N2467" s="135"/>
      <c r="O2467" s="135"/>
      <c r="P2467" s="135"/>
      <c r="Q2467" s="135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  <c r="AO2467" s="12"/>
      <c r="AP2467" s="12"/>
      <c r="AQ2467" s="12"/>
      <c r="AR2467" s="12"/>
      <c r="AS2467" s="12"/>
      <c r="AT2467" s="12"/>
      <c r="AU2467" s="12"/>
      <c r="AV2467" s="12"/>
      <c r="AW2467" s="12"/>
      <c r="AX2467" s="12"/>
      <c r="AY2467" s="12"/>
      <c r="AZ2467" s="12"/>
      <c r="BA2467" s="12"/>
    </row>
    <row r="2468" spans="12:53" x14ac:dyDescent="0.25">
      <c r="L2468" s="135"/>
      <c r="M2468" s="135"/>
      <c r="N2468" s="135"/>
      <c r="O2468" s="135"/>
      <c r="P2468" s="135"/>
      <c r="Q2468" s="135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  <c r="AO2468" s="12"/>
      <c r="AP2468" s="12"/>
      <c r="AQ2468" s="12"/>
      <c r="AR2468" s="12"/>
      <c r="AS2468" s="12"/>
      <c r="AT2468" s="12"/>
      <c r="AU2468" s="12"/>
      <c r="AV2468" s="12"/>
      <c r="AW2468" s="12"/>
      <c r="AX2468" s="12"/>
      <c r="AY2468" s="12"/>
      <c r="AZ2468" s="12"/>
      <c r="BA2468" s="12"/>
    </row>
    <row r="2469" spans="12:53" x14ac:dyDescent="0.25">
      <c r="L2469" s="135"/>
      <c r="M2469" s="135"/>
      <c r="N2469" s="135"/>
      <c r="O2469" s="135"/>
      <c r="P2469" s="135"/>
      <c r="Q2469" s="135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  <c r="AO2469" s="12"/>
      <c r="AP2469" s="12"/>
      <c r="AQ2469" s="12"/>
      <c r="AR2469" s="12"/>
      <c r="AS2469" s="12"/>
      <c r="AT2469" s="12"/>
      <c r="AU2469" s="12"/>
      <c r="AV2469" s="12"/>
      <c r="AW2469" s="12"/>
      <c r="AX2469" s="12"/>
      <c r="AY2469" s="12"/>
      <c r="AZ2469" s="12"/>
      <c r="BA2469" s="12"/>
    </row>
    <row r="2470" spans="12:53" x14ac:dyDescent="0.25">
      <c r="L2470" s="135"/>
      <c r="M2470" s="135"/>
      <c r="N2470" s="135"/>
      <c r="O2470" s="135"/>
      <c r="P2470" s="135"/>
      <c r="Q2470" s="135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  <c r="AO2470" s="12"/>
      <c r="AP2470" s="12"/>
      <c r="AQ2470" s="12"/>
      <c r="AR2470" s="12"/>
      <c r="AS2470" s="12"/>
      <c r="AT2470" s="12"/>
      <c r="AU2470" s="12"/>
      <c r="AV2470" s="12"/>
      <c r="AW2470" s="12"/>
      <c r="AX2470" s="12"/>
      <c r="AY2470" s="12"/>
      <c r="AZ2470" s="12"/>
      <c r="BA2470" s="12"/>
    </row>
    <row r="2471" spans="12:53" x14ac:dyDescent="0.25">
      <c r="L2471" s="135"/>
      <c r="M2471" s="135"/>
      <c r="N2471" s="135"/>
      <c r="O2471" s="135"/>
      <c r="P2471" s="135"/>
      <c r="Q2471" s="135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  <c r="AO2471" s="12"/>
      <c r="AP2471" s="12"/>
      <c r="AQ2471" s="12"/>
      <c r="AR2471" s="12"/>
      <c r="AS2471" s="12"/>
      <c r="AT2471" s="12"/>
      <c r="AU2471" s="12"/>
      <c r="AV2471" s="12"/>
      <c r="AW2471" s="12"/>
      <c r="AX2471" s="12"/>
      <c r="AY2471" s="12"/>
      <c r="AZ2471" s="12"/>
      <c r="BA2471" s="12"/>
    </row>
    <row r="2472" spans="12:53" x14ac:dyDescent="0.25">
      <c r="L2472" s="135"/>
      <c r="M2472" s="135"/>
      <c r="N2472" s="135"/>
      <c r="O2472" s="135"/>
      <c r="P2472" s="135"/>
      <c r="Q2472" s="135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  <c r="AO2472" s="12"/>
      <c r="AP2472" s="12"/>
      <c r="AQ2472" s="12"/>
      <c r="AR2472" s="12"/>
      <c r="AS2472" s="12"/>
      <c r="AT2472" s="12"/>
      <c r="AU2472" s="12"/>
      <c r="AV2472" s="12"/>
      <c r="AW2472" s="12"/>
      <c r="AX2472" s="12"/>
      <c r="AY2472" s="12"/>
      <c r="AZ2472" s="12"/>
      <c r="BA2472" s="12"/>
    </row>
    <row r="2473" spans="12:53" x14ac:dyDescent="0.25">
      <c r="L2473" s="135"/>
      <c r="M2473" s="135"/>
      <c r="N2473" s="135"/>
      <c r="O2473" s="135"/>
      <c r="P2473" s="135"/>
      <c r="Q2473" s="135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 s="12"/>
      <c r="AJ2473" s="12"/>
      <c r="AK2473" s="12"/>
      <c r="AL2473" s="12"/>
      <c r="AM2473" s="12"/>
      <c r="AN2473" s="12"/>
      <c r="AO2473" s="12"/>
      <c r="AP2473" s="12"/>
      <c r="AQ2473" s="12"/>
      <c r="AR2473" s="12"/>
      <c r="AS2473" s="12"/>
      <c r="AT2473" s="12"/>
      <c r="AU2473" s="12"/>
      <c r="AV2473" s="12"/>
      <c r="AW2473" s="12"/>
      <c r="AX2473" s="12"/>
      <c r="AY2473" s="12"/>
      <c r="AZ2473" s="12"/>
      <c r="BA2473" s="12"/>
    </row>
    <row r="2474" spans="12:53" x14ac:dyDescent="0.25">
      <c r="L2474" s="135"/>
      <c r="M2474" s="135"/>
      <c r="N2474" s="135"/>
      <c r="O2474" s="135"/>
      <c r="P2474" s="135"/>
      <c r="Q2474" s="135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 s="12"/>
      <c r="AJ2474" s="12"/>
      <c r="AK2474" s="12"/>
      <c r="AL2474" s="12"/>
      <c r="AM2474" s="12"/>
      <c r="AN2474" s="12"/>
      <c r="AO2474" s="12"/>
      <c r="AP2474" s="12"/>
      <c r="AQ2474" s="12"/>
      <c r="AR2474" s="12"/>
      <c r="AS2474" s="12"/>
      <c r="AT2474" s="12"/>
      <c r="AU2474" s="12"/>
      <c r="AV2474" s="12"/>
      <c r="AW2474" s="12"/>
      <c r="AX2474" s="12"/>
      <c r="AY2474" s="12"/>
      <c r="AZ2474" s="12"/>
      <c r="BA2474" s="12"/>
    </row>
    <row r="2475" spans="12:53" x14ac:dyDescent="0.25">
      <c r="L2475" s="135"/>
      <c r="M2475" s="135"/>
      <c r="N2475" s="135"/>
      <c r="O2475" s="135"/>
      <c r="P2475" s="135"/>
      <c r="Q2475" s="135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 s="12"/>
      <c r="AJ2475" s="12"/>
      <c r="AK2475" s="12"/>
      <c r="AL2475" s="12"/>
      <c r="AM2475" s="12"/>
      <c r="AN2475" s="12"/>
      <c r="AO2475" s="12"/>
      <c r="AP2475" s="12"/>
      <c r="AQ2475" s="12"/>
      <c r="AR2475" s="12"/>
      <c r="AS2475" s="12"/>
      <c r="AT2475" s="12"/>
      <c r="AU2475" s="12"/>
      <c r="AV2475" s="12"/>
      <c r="AW2475" s="12"/>
      <c r="AX2475" s="12"/>
      <c r="AY2475" s="12"/>
      <c r="AZ2475" s="12"/>
      <c r="BA2475" s="12"/>
    </row>
    <row r="2476" spans="12:53" x14ac:dyDescent="0.25">
      <c r="L2476" s="135"/>
      <c r="M2476" s="135"/>
      <c r="N2476" s="135"/>
      <c r="O2476" s="135"/>
      <c r="P2476" s="135"/>
      <c r="Q2476" s="135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 s="12"/>
      <c r="AJ2476" s="12"/>
      <c r="AK2476" s="12"/>
      <c r="AL2476" s="12"/>
      <c r="AM2476" s="12"/>
      <c r="AN2476" s="12"/>
      <c r="AO2476" s="12"/>
      <c r="AP2476" s="12"/>
      <c r="AQ2476" s="12"/>
      <c r="AR2476" s="12"/>
      <c r="AS2476" s="12"/>
      <c r="AT2476" s="12"/>
      <c r="AU2476" s="12"/>
      <c r="AV2476" s="12"/>
      <c r="AW2476" s="12"/>
      <c r="AX2476" s="12"/>
      <c r="AY2476" s="12"/>
      <c r="AZ2476" s="12"/>
      <c r="BA2476" s="12"/>
    </row>
    <row r="2477" spans="12:53" x14ac:dyDescent="0.25">
      <c r="L2477" s="135"/>
      <c r="M2477" s="135"/>
      <c r="N2477" s="135"/>
      <c r="O2477" s="135"/>
      <c r="P2477" s="135"/>
      <c r="Q2477" s="135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 s="12"/>
      <c r="AJ2477" s="12"/>
      <c r="AK2477" s="12"/>
      <c r="AL2477" s="12"/>
      <c r="AM2477" s="12"/>
      <c r="AN2477" s="12"/>
      <c r="AO2477" s="12"/>
      <c r="AP2477" s="12"/>
      <c r="AQ2477" s="12"/>
      <c r="AR2477" s="12"/>
      <c r="AS2477" s="12"/>
      <c r="AT2477" s="12"/>
      <c r="AU2477" s="12"/>
      <c r="AV2477" s="12"/>
      <c r="AW2477" s="12"/>
      <c r="AX2477" s="12"/>
      <c r="AY2477" s="12"/>
      <c r="AZ2477" s="12"/>
      <c r="BA2477" s="12"/>
    </row>
    <row r="2478" spans="12:53" x14ac:dyDescent="0.25">
      <c r="L2478" s="135"/>
      <c r="M2478" s="135"/>
      <c r="N2478" s="135"/>
      <c r="O2478" s="135"/>
      <c r="P2478" s="135"/>
      <c r="Q2478" s="135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 s="12"/>
      <c r="AJ2478" s="12"/>
      <c r="AK2478" s="12"/>
      <c r="AL2478" s="12"/>
      <c r="AM2478" s="12"/>
      <c r="AN2478" s="12"/>
      <c r="AO2478" s="12"/>
      <c r="AP2478" s="12"/>
      <c r="AQ2478" s="12"/>
      <c r="AR2478" s="12"/>
      <c r="AS2478" s="12"/>
      <c r="AT2478" s="12"/>
      <c r="AU2478" s="12"/>
      <c r="AV2478" s="12"/>
      <c r="AW2478" s="12"/>
      <c r="AX2478" s="12"/>
      <c r="AY2478" s="12"/>
      <c r="AZ2478" s="12"/>
      <c r="BA2478" s="12"/>
    </row>
    <row r="2479" spans="12:53" x14ac:dyDescent="0.25">
      <c r="L2479" s="135"/>
      <c r="M2479" s="135"/>
      <c r="N2479" s="135"/>
      <c r="O2479" s="135"/>
      <c r="P2479" s="135"/>
      <c r="Q2479" s="135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 s="12"/>
      <c r="AJ2479" s="12"/>
      <c r="AK2479" s="12"/>
      <c r="AL2479" s="12"/>
      <c r="AM2479" s="12"/>
      <c r="AN2479" s="12"/>
      <c r="AO2479" s="12"/>
      <c r="AP2479" s="12"/>
      <c r="AQ2479" s="12"/>
      <c r="AR2479" s="12"/>
      <c r="AS2479" s="12"/>
      <c r="AT2479" s="12"/>
      <c r="AU2479" s="12"/>
      <c r="AV2479" s="12"/>
      <c r="AW2479" s="12"/>
      <c r="AX2479" s="12"/>
      <c r="AY2479" s="12"/>
      <c r="AZ2479" s="12"/>
      <c r="BA2479" s="12"/>
    </row>
    <row r="2480" spans="12:53" x14ac:dyDescent="0.25">
      <c r="L2480" s="135"/>
      <c r="M2480" s="135"/>
      <c r="N2480" s="135"/>
      <c r="O2480" s="135"/>
      <c r="P2480" s="135"/>
      <c r="Q2480" s="135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 s="12"/>
      <c r="AJ2480" s="12"/>
      <c r="AK2480" s="12"/>
      <c r="AL2480" s="12"/>
      <c r="AM2480" s="12"/>
      <c r="AN2480" s="12"/>
      <c r="AO2480" s="12"/>
      <c r="AP2480" s="12"/>
      <c r="AQ2480" s="12"/>
      <c r="AR2480" s="12"/>
      <c r="AS2480" s="12"/>
      <c r="AT2480" s="12"/>
      <c r="AU2480" s="12"/>
      <c r="AV2480" s="12"/>
      <c r="AW2480" s="12"/>
      <c r="AX2480" s="12"/>
      <c r="AY2480" s="12"/>
      <c r="AZ2480" s="12"/>
      <c r="BA2480" s="12"/>
    </row>
    <row r="2481" spans="12:53" x14ac:dyDescent="0.25">
      <c r="L2481" s="135"/>
      <c r="M2481" s="135"/>
      <c r="N2481" s="135"/>
      <c r="O2481" s="135"/>
      <c r="P2481" s="135"/>
      <c r="Q2481" s="135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 s="12"/>
      <c r="AJ2481" s="12"/>
      <c r="AK2481" s="12"/>
      <c r="AL2481" s="12"/>
      <c r="AM2481" s="12"/>
      <c r="AN2481" s="12"/>
      <c r="AO2481" s="12"/>
      <c r="AP2481" s="12"/>
      <c r="AQ2481" s="12"/>
      <c r="AR2481" s="12"/>
      <c r="AS2481" s="12"/>
      <c r="AT2481" s="12"/>
      <c r="AU2481" s="12"/>
      <c r="AV2481" s="12"/>
      <c r="AW2481" s="12"/>
      <c r="AX2481" s="12"/>
      <c r="AY2481" s="12"/>
      <c r="AZ2481" s="12"/>
      <c r="BA2481" s="12"/>
    </row>
    <row r="2482" spans="12:53" x14ac:dyDescent="0.25">
      <c r="L2482" s="135"/>
      <c r="M2482" s="135"/>
      <c r="N2482" s="135"/>
      <c r="O2482" s="135"/>
      <c r="P2482" s="135"/>
      <c r="Q2482" s="135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 s="12"/>
      <c r="AJ2482" s="12"/>
      <c r="AK2482" s="12"/>
      <c r="AL2482" s="12"/>
      <c r="AM2482" s="12"/>
      <c r="AN2482" s="12"/>
      <c r="AO2482" s="12"/>
      <c r="AP2482" s="12"/>
      <c r="AQ2482" s="12"/>
      <c r="AR2482" s="12"/>
      <c r="AS2482" s="12"/>
      <c r="AT2482" s="12"/>
      <c r="AU2482" s="12"/>
      <c r="AV2482" s="12"/>
      <c r="AW2482" s="12"/>
      <c r="AX2482" s="12"/>
      <c r="AY2482" s="12"/>
      <c r="AZ2482" s="12"/>
      <c r="BA2482" s="12"/>
    </row>
    <row r="2483" spans="12:53" x14ac:dyDescent="0.25">
      <c r="L2483" s="135"/>
      <c r="M2483" s="135"/>
      <c r="N2483" s="135"/>
      <c r="O2483" s="135"/>
      <c r="P2483" s="135"/>
      <c r="Q2483" s="135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 s="12"/>
      <c r="AJ2483" s="12"/>
      <c r="AK2483" s="12"/>
      <c r="AL2483" s="12"/>
      <c r="AM2483" s="12"/>
      <c r="AN2483" s="12"/>
      <c r="AO2483" s="12"/>
      <c r="AP2483" s="12"/>
      <c r="AQ2483" s="12"/>
      <c r="AR2483" s="12"/>
      <c r="AS2483" s="12"/>
      <c r="AT2483" s="12"/>
      <c r="AU2483" s="12"/>
      <c r="AV2483" s="12"/>
      <c r="AW2483" s="12"/>
      <c r="AX2483" s="12"/>
      <c r="AY2483" s="12"/>
      <c r="AZ2483" s="12"/>
      <c r="BA2483" s="12"/>
    </row>
    <row r="2484" spans="12:53" x14ac:dyDescent="0.25">
      <c r="L2484" s="135"/>
      <c r="M2484" s="135"/>
      <c r="N2484" s="135"/>
      <c r="O2484" s="135"/>
      <c r="P2484" s="135"/>
      <c r="Q2484" s="135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 s="12"/>
      <c r="AJ2484" s="12"/>
      <c r="AK2484" s="12"/>
      <c r="AL2484" s="12"/>
      <c r="AM2484" s="12"/>
      <c r="AN2484" s="12"/>
      <c r="AO2484" s="12"/>
      <c r="AP2484" s="12"/>
      <c r="AQ2484" s="12"/>
      <c r="AR2484" s="12"/>
      <c r="AS2484" s="12"/>
      <c r="AT2484" s="12"/>
      <c r="AU2484" s="12"/>
      <c r="AV2484" s="12"/>
      <c r="AW2484" s="12"/>
      <c r="AX2484" s="12"/>
      <c r="AY2484" s="12"/>
      <c r="AZ2484" s="12"/>
      <c r="BA2484" s="12"/>
    </row>
    <row r="2485" spans="12:53" x14ac:dyDescent="0.25">
      <c r="L2485" s="135"/>
      <c r="M2485" s="135"/>
      <c r="N2485" s="135"/>
      <c r="O2485" s="135"/>
      <c r="P2485" s="135"/>
      <c r="Q2485" s="135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 s="12"/>
      <c r="AJ2485" s="12"/>
      <c r="AK2485" s="12"/>
      <c r="AL2485" s="12"/>
      <c r="AM2485" s="12"/>
      <c r="AN2485" s="12"/>
      <c r="AO2485" s="12"/>
      <c r="AP2485" s="12"/>
      <c r="AQ2485" s="12"/>
      <c r="AR2485" s="12"/>
      <c r="AS2485" s="12"/>
      <c r="AT2485" s="12"/>
      <c r="AU2485" s="12"/>
      <c r="AV2485" s="12"/>
      <c r="AW2485" s="12"/>
      <c r="AX2485" s="12"/>
      <c r="AY2485" s="12"/>
      <c r="AZ2485" s="12"/>
      <c r="BA2485" s="12"/>
    </row>
    <row r="2486" spans="12:53" x14ac:dyDescent="0.25">
      <c r="L2486" s="135"/>
      <c r="M2486" s="135"/>
      <c r="N2486" s="135"/>
      <c r="O2486" s="135"/>
      <c r="P2486" s="135"/>
      <c r="Q2486" s="135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 s="12"/>
      <c r="AJ2486" s="12"/>
      <c r="AK2486" s="12"/>
      <c r="AL2486" s="12"/>
      <c r="AM2486" s="12"/>
      <c r="AN2486" s="12"/>
      <c r="AO2486" s="12"/>
      <c r="AP2486" s="12"/>
      <c r="AQ2486" s="12"/>
      <c r="AR2486" s="12"/>
      <c r="AS2486" s="12"/>
      <c r="AT2486" s="12"/>
      <c r="AU2486" s="12"/>
      <c r="AV2486" s="12"/>
      <c r="AW2486" s="12"/>
      <c r="AX2486" s="12"/>
      <c r="AY2486" s="12"/>
      <c r="AZ2486" s="12"/>
      <c r="BA2486" s="12"/>
    </row>
    <row r="2487" spans="12:53" x14ac:dyDescent="0.25">
      <c r="L2487" s="135"/>
      <c r="M2487" s="135"/>
      <c r="N2487" s="135"/>
      <c r="O2487" s="135"/>
      <c r="P2487" s="135"/>
      <c r="Q2487" s="135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 s="12"/>
      <c r="AJ2487" s="12"/>
      <c r="AK2487" s="12"/>
      <c r="AL2487" s="12"/>
      <c r="AM2487" s="12"/>
      <c r="AN2487" s="12"/>
      <c r="AO2487" s="12"/>
      <c r="AP2487" s="12"/>
      <c r="AQ2487" s="12"/>
      <c r="AR2487" s="12"/>
      <c r="AS2487" s="12"/>
      <c r="AT2487" s="12"/>
      <c r="AU2487" s="12"/>
      <c r="AV2487" s="12"/>
      <c r="AW2487" s="12"/>
      <c r="AX2487" s="12"/>
      <c r="AY2487" s="12"/>
      <c r="AZ2487" s="12"/>
      <c r="BA2487" s="12"/>
    </row>
    <row r="2488" spans="12:53" x14ac:dyDescent="0.25">
      <c r="L2488" s="135"/>
      <c r="M2488" s="135"/>
      <c r="N2488" s="135"/>
      <c r="O2488" s="135"/>
      <c r="P2488" s="135"/>
      <c r="Q2488" s="135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 s="12"/>
      <c r="AJ2488" s="12"/>
      <c r="AK2488" s="12"/>
      <c r="AL2488" s="12"/>
      <c r="AM2488" s="12"/>
      <c r="AN2488" s="12"/>
      <c r="AO2488" s="12"/>
      <c r="AP2488" s="12"/>
      <c r="AQ2488" s="12"/>
      <c r="AR2488" s="12"/>
      <c r="AS2488" s="12"/>
      <c r="AT2488" s="12"/>
      <c r="AU2488" s="12"/>
      <c r="AV2488" s="12"/>
      <c r="AW2488" s="12"/>
      <c r="AX2488" s="12"/>
      <c r="AY2488" s="12"/>
      <c r="AZ2488" s="12"/>
      <c r="BA2488" s="12"/>
    </row>
    <row r="2489" spans="12:53" x14ac:dyDescent="0.25">
      <c r="L2489" s="135"/>
      <c r="M2489" s="135"/>
      <c r="N2489" s="135"/>
      <c r="O2489" s="135"/>
      <c r="P2489" s="135"/>
      <c r="Q2489" s="135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 s="12"/>
      <c r="AJ2489" s="12"/>
      <c r="AK2489" s="12"/>
      <c r="AL2489" s="12"/>
      <c r="AM2489" s="12"/>
      <c r="AN2489" s="12"/>
      <c r="AO2489" s="12"/>
      <c r="AP2489" s="12"/>
      <c r="AQ2489" s="12"/>
      <c r="AR2489" s="12"/>
      <c r="AS2489" s="12"/>
      <c r="AT2489" s="12"/>
      <c r="AU2489" s="12"/>
      <c r="AV2489" s="12"/>
      <c r="AW2489" s="12"/>
      <c r="AX2489" s="12"/>
      <c r="AY2489" s="12"/>
      <c r="AZ2489" s="12"/>
      <c r="BA2489" s="12"/>
    </row>
    <row r="2490" spans="12:53" x14ac:dyDescent="0.25">
      <c r="L2490" s="135"/>
      <c r="M2490" s="135"/>
      <c r="N2490" s="135"/>
      <c r="O2490" s="135"/>
      <c r="P2490" s="135"/>
      <c r="Q2490" s="135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 s="12"/>
      <c r="AJ2490" s="12"/>
      <c r="AK2490" s="12"/>
      <c r="AL2490" s="12"/>
      <c r="AM2490" s="12"/>
      <c r="AN2490" s="12"/>
      <c r="AO2490" s="12"/>
      <c r="AP2490" s="12"/>
      <c r="AQ2490" s="12"/>
      <c r="AR2490" s="12"/>
      <c r="AS2490" s="12"/>
      <c r="AT2490" s="12"/>
      <c r="AU2490" s="12"/>
      <c r="AV2490" s="12"/>
      <c r="AW2490" s="12"/>
      <c r="AX2490" s="12"/>
      <c r="AY2490" s="12"/>
      <c r="AZ2490" s="12"/>
      <c r="BA2490" s="12"/>
    </row>
    <row r="2491" spans="12:53" x14ac:dyDescent="0.25">
      <c r="L2491" s="135"/>
      <c r="M2491" s="135"/>
      <c r="N2491" s="135"/>
      <c r="O2491" s="135"/>
      <c r="P2491" s="135"/>
      <c r="Q2491" s="135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  <c r="AH2491" s="12"/>
      <c r="AI2491" s="12"/>
      <c r="AJ2491" s="12"/>
      <c r="AK2491" s="12"/>
      <c r="AL2491" s="12"/>
      <c r="AM2491" s="12"/>
      <c r="AN2491" s="12"/>
      <c r="AO2491" s="12"/>
      <c r="AP2491" s="12"/>
      <c r="AQ2491" s="12"/>
      <c r="AR2491" s="12"/>
      <c r="AS2491" s="12"/>
      <c r="AT2491" s="12"/>
      <c r="AU2491" s="12"/>
      <c r="AV2491" s="12"/>
      <c r="AW2491" s="12"/>
      <c r="AX2491" s="12"/>
      <c r="AY2491" s="12"/>
      <c r="AZ2491" s="12"/>
      <c r="BA2491" s="12"/>
    </row>
    <row r="2492" spans="12:53" x14ac:dyDescent="0.25">
      <c r="L2492" s="135"/>
      <c r="M2492" s="135"/>
      <c r="N2492" s="135"/>
      <c r="O2492" s="135"/>
      <c r="P2492" s="135"/>
      <c r="Q2492" s="135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 s="12"/>
      <c r="AJ2492" s="12"/>
      <c r="AK2492" s="12"/>
      <c r="AL2492" s="12"/>
      <c r="AM2492" s="12"/>
      <c r="AN2492" s="12"/>
      <c r="AO2492" s="12"/>
      <c r="AP2492" s="12"/>
      <c r="AQ2492" s="12"/>
      <c r="AR2492" s="12"/>
      <c r="AS2492" s="12"/>
      <c r="AT2492" s="12"/>
      <c r="AU2492" s="12"/>
      <c r="AV2492" s="12"/>
      <c r="AW2492" s="12"/>
      <c r="AX2492" s="12"/>
      <c r="AY2492" s="12"/>
      <c r="AZ2492" s="12"/>
      <c r="BA2492" s="12"/>
    </row>
    <row r="2493" spans="12:53" x14ac:dyDescent="0.25">
      <c r="L2493" s="135"/>
      <c r="M2493" s="135"/>
      <c r="N2493" s="135"/>
      <c r="O2493" s="135"/>
      <c r="P2493" s="135"/>
      <c r="Q2493" s="135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  <c r="AH2493" s="12"/>
      <c r="AI2493" s="12"/>
      <c r="AJ2493" s="12"/>
      <c r="AK2493" s="12"/>
      <c r="AL2493" s="12"/>
      <c r="AM2493" s="12"/>
      <c r="AN2493" s="12"/>
      <c r="AO2493" s="12"/>
      <c r="AP2493" s="12"/>
      <c r="AQ2493" s="12"/>
      <c r="AR2493" s="12"/>
      <c r="AS2493" s="12"/>
      <c r="AT2493" s="12"/>
      <c r="AU2493" s="12"/>
      <c r="AV2493" s="12"/>
      <c r="AW2493" s="12"/>
      <c r="AX2493" s="12"/>
      <c r="AY2493" s="12"/>
      <c r="AZ2493" s="12"/>
      <c r="BA2493" s="12"/>
    </row>
    <row r="2494" spans="12:53" x14ac:dyDescent="0.25">
      <c r="L2494" s="135"/>
      <c r="M2494" s="135"/>
      <c r="N2494" s="135"/>
      <c r="O2494" s="135"/>
      <c r="P2494" s="135"/>
      <c r="Q2494" s="135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  <c r="AH2494" s="12"/>
      <c r="AI2494" s="12"/>
      <c r="AJ2494" s="12"/>
      <c r="AK2494" s="12"/>
      <c r="AL2494" s="12"/>
      <c r="AM2494" s="12"/>
      <c r="AN2494" s="12"/>
      <c r="AO2494" s="12"/>
      <c r="AP2494" s="12"/>
      <c r="AQ2494" s="12"/>
      <c r="AR2494" s="12"/>
      <c r="AS2494" s="12"/>
      <c r="AT2494" s="12"/>
      <c r="AU2494" s="12"/>
      <c r="AV2494" s="12"/>
      <c r="AW2494" s="12"/>
      <c r="AX2494" s="12"/>
      <c r="AY2494" s="12"/>
      <c r="AZ2494" s="12"/>
      <c r="BA2494" s="12"/>
    </row>
    <row r="2495" spans="12:53" x14ac:dyDescent="0.25">
      <c r="L2495" s="135"/>
      <c r="M2495" s="135"/>
      <c r="N2495" s="135"/>
      <c r="O2495" s="135"/>
      <c r="P2495" s="135"/>
      <c r="Q2495" s="135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 s="12"/>
      <c r="AJ2495" s="12"/>
      <c r="AK2495" s="12"/>
      <c r="AL2495" s="12"/>
      <c r="AM2495" s="12"/>
      <c r="AN2495" s="12"/>
      <c r="AO2495" s="12"/>
      <c r="AP2495" s="12"/>
      <c r="AQ2495" s="12"/>
      <c r="AR2495" s="12"/>
      <c r="AS2495" s="12"/>
      <c r="AT2495" s="12"/>
      <c r="AU2495" s="12"/>
      <c r="AV2495" s="12"/>
      <c r="AW2495" s="12"/>
      <c r="AX2495" s="12"/>
      <c r="AY2495" s="12"/>
      <c r="AZ2495" s="12"/>
      <c r="BA2495" s="12"/>
    </row>
    <row r="2496" spans="12:53" x14ac:dyDescent="0.25">
      <c r="L2496" s="135"/>
      <c r="M2496" s="135"/>
      <c r="N2496" s="135"/>
      <c r="O2496" s="135"/>
      <c r="P2496" s="135"/>
      <c r="Q2496" s="135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  <c r="AH2496" s="12"/>
      <c r="AI2496" s="12"/>
      <c r="AJ2496" s="12"/>
      <c r="AK2496" s="12"/>
      <c r="AL2496" s="12"/>
      <c r="AM2496" s="12"/>
      <c r="AN2496" s="12"/>
      <c r="AO2496" s="12"/>
      <c r="AP2496" s="12"/>
      <c r="AQ2496" s="12"/>
      <c r="AR2496" s="12"/>
      <c r="AS2496" s="12"/>
      <c r="AT2496" s="12"/>
      <c r="AU2496" s="12"/>
      <c r="AV2496" s="12"/>
      <c r="AW2496" s="12"/>
      <c r="AX2496" s="12"/>
      <c r="AY2496" s="12"/>
      <c r="AZ2496" s="12"/>
      <c r="BA2496" s="12"/>
    </row>
    <row r="2497" spans="12:53" x14ac:dyDescent="0.25">
      <c r="L2497" s="135"/>
      <c r="M2497" s="135"/>
      <c r="N2497" s="135"/>
      <c r="O2497" s="135"/>
      <c r="P2497" s="135"/>
      <c r="Q2497" s="135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12"/>
      <c r="AI2497" s="12"/>
      <c r="AJ2497" s="12"/>
      <c r="AK2497" s="12"/>
      <c r="AL2497" s="12"/>
      <c r="AM2497" s="12"/>
      <c r="AN2497" s="12"/>
      <c r="AO2497" s="12"/>
      <c r="AP2497" s="12"/>
      <c r="AQ2497" s="12"/>
      <c r="AR2497" s="12"/>
      <c r="AS2497" s="12"/>
      <c r="AT2497" s="12"/>
      <c r="AU2497" s="12"/>
      <c r="AV2497" s="12"/>
      <c r="AW2497" s="12"/>
      <c r="AX2497" s="12"/>
      <c r="AY2497" s="12"/>
      <c r="AZ2497" s="12"/>
      <c r="BA2497" s="12"/>
    </row>
    <row r="2498" spans="12:53" x14ac:dyDescent="0.25">
      <c r="L2498" s="135"/>
      <c r="M2498" s="135"/>
      <c r="N2498" s="135"/>
      <c r="O2498" s="135"/>
      <c r="P2498" s="135"/>
      <c r="Q2498" s="135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 s="12"/>
      <c r="AJ2498" s="12"/>
      <c r="AK2498" s="12"/>
      <c r="AL2498" s="12"/>
      <c r="AM2498" s="12"/>
      <c r="AN2498" s="12"/>
      <c r="AO2498" s="12"/>
      <c r="AP2498" s="12"/>
      <c r="AQ2498" s="12"/>
      <c r="AR2498" s="12"/>
      <c r="AS2498" s="12"/>
      <c r="AT2498" s="12"/>
      <c r="AU2498" s="12"/>
      <c r="AV2498" s="12"/>
      <c r="AW2498" s="12"/>
      <c r="AX2498" s="12"/>
      <c r="AY2498" s="12"/>
      <c r="AZ2498" s="12"/>
      <c r="BA2498" s="12"/>
    </row>
    <row r="2499" spans="12:53" x14ac:dyDescent="0.25">
      <c r="L2499" s="135"/>
      <c r="M2499" s="135"/>
      <c r="N2499" s="135"/>
      <c r="O2499" s="135"/>
      <c r="P2499" s="135"/>
      <c r="Q2499" s="135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  <c r="AH2499" s="12"/>
      <c r="AI2499" s="12"/>
      <c r="AJ2499" s="12"/>
      <c r="AK2499" s="12"/>
      <c r="AL2499" s="12"/>
      <c r="AM2499" s="12"/>
      <c r="AN2499" s="12"/>
      <c r="AO2499" s="12"/>
      <c r="AP2499" s="12"/>
      <c r="AQ2499" s="12"/>
      <c r="AR2499" s="12"/>
      <c r="AS2499" s="12"/>
      <c r="AT2499" s="12"/>
      <c r="AU2499" s="12"/>
      <c r="AV2499" s="12"/>
      <c r="AW2499" s="12"/>
      <c r="AX2499" s="12"/>
      <c r="AY2499" s="12"/>
      <c r="AZ2499" s="12"/>
      <c r="BA2499" s="12"/>
    </row>
    <row r="2500" spans="12:53" x14ac:dyDescent="0.25">
      <c r="L2500" s="135"/>
      <c r="M2500" s="135"/>
      <c r="N2500" s="135"/>
      <c r="O2500" s="135"/>
      <c r="P2500" s="135"/>
      <c r="Q2500" s="135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  <c r="AH2500" s="12"/>
      <c r="AI2500" s="12"/>
      <c r="AJ2500" s="12"/>
      <c r="AK2500" s="12"/>
      <c r="AL2500" s="12"/>
      <c r="AM2500" s="12"/>
      <c r="AN2500" s="12"/>
      <c r="AO2500" s="12"/>
      <c r="AP2500" s="12"/>
      <c r="AQ2500" s="12"/>
      <c r="AR2500" s="12"/>
      <c r="AS2500" s="12"/>
      <c r="AT2500" s="12"/>
      <c r="AU2500" s="12"/>
      <c r="AV2500" s="12"/>
      <c r="AW2500" s="12"/>
      <c r="AX2500" s="12"/>
      <c r="AY2500" s="12"/>
      <c r="AZ2500" s="12"/>
      <c r="BA2500" s="12"/>
    </row>
    <row r="2501" spans="12:53" x14ac:dyDescent="0.25">
      <c r="L2501" s="135"/>
      <c r="M2501" s="135"/>
      <c r="N2501" s="135"/>
      <c r="O2501" s="135"/>
      <c r="P2501" s="135"/>
      <c r="Q2501" s="135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 s="12"/>
      <c r="AJ2501" s="12"/>
      <c r="AK2501" s="12"/>
      <c r="AL2501" s="12"/>
      <c r="AM2501" s="12"/>
      <c r="AN2501" s="12"/>
      <c r="AO2501" s="12"/>
      <c r="AP2501" s="12"/>
      <c r="AQ2501" s="12"/>
      <c r="AR2501" s="12"/>
      <c r="AS2501" s="12"/>
      <c r="AT2501" s="12"/>
      <c r="AU2501" s="12"/>
      <c r="AV2501" s="12"/>
      <c r="AW2501" s="12"/>
      <c r="AX2501" s="12"/>
      <c r="AY2501" s="12"/>
      <c r="AZ2501" s="12"/>
      <c r="BA2501" s="12"/>
    </row>
    <row r="2502" spans="12:53" x14ac:dyDescent="0.25">
      <c r="L2502" s="135"/>
      <c r="M2502" s="135"/>
      <c r="N2502" s="135"/>
      <c r="O2502" s="135"/>
      <c r="P2502" s="135"/>
      <c r="Q2502" s="135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  <c r="AH2502" s="12"/>
      <c r="AI2502" s="12"/>
      <c r="AJ2502" s="12"/>
      <c r="AK2502" s="12"/>
      <c r="AL2502" s="12"/>
      <c r="AM2502" s="12"/>
      <c r="AN2502" s="12"/>
      <c r="AO2502" s="12"/>
      <c r="AP2502" s="12"/>
      <c r="AQ2502" s="12"/>
      <c r="AR2502" s="12"/>
      <c r="AS2502" s="12"/>
      <c r="AT2502" s="12"/>
      <c r="AU2502" s="12"/>
      <c r="AV2502" s="12"/>
      <c r="AW2502" s="12"/>
      <c r="AX2502" s="12"/>
      <c r="AY2502" s="12"/>
      <c r="AZ2502" s="12"/>
      <c r="BA2502" s="12"/>
    </row>
    <row r="2503" spans="12:53" x14ac:dyDescent="0.25">
      <c r="L2503" s="135"/>
      <c r="M2503" s="135"/>
      <c r="N2503" s="135"/>
      <c r="O2503" s="135"/>
      <c r="P2503" s="135"/>
      <c r="Q2503" s="135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  <c r="AH2503" s="12"/>
      <c r="AI2503" s="12"/>
      <c r="AJ2503" s="12"/>
      <c r="AK2503" s="12"/>
      <c r="AL2503" s="12"/>
      <c r="AM2503" s="12"/>
      <c r="AN2503" s="12"/>
      <c r="AO2503" s="12"/>
      <c r="AP2503" s="12"/>
      <c r="AQ2503" s="12"/>
      <c r="AR2503" s="12"/>
      <c r="AS2503" s="12"/>
      <c r="AT2503" s="12"/>
      <c r="AU2503" s="12"/>
      <c r="AV2503" s="12"/>
      <c r="AW2503" s="12"/>
      <c r="AX2503" s="12"/>
      <c r="AY2503" s="12"/>
      <c r="AZ2503" s="12"/>
      <c r="BA2503" s="12"/>
    </row>
    <row r="2504" spans="12:53" x14ac:dyDescent="0.25">
      <c r="L2504" s="135"/>
      <c r="M2504" s="135"/>
      <c r="N2504" s="135"/>
      <c r="O2504" s="135"/>
      <c r="P2504" s="135"/>
      <c r="Q2504" s="135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 s="12"/>
      <c r="AJ2504" s="12"/>
      <c r="AK2504" s="12"/>
      <c r="AL2504" s="12"/>
      <c r="AM2504" s="12"/>
      <c r="AN2504" s="12"/>
      <c r="AO2504" s="12"/>
      <c r="AP2504" s="12"/>
      <c r="AQ2504" s="12"/>
      <c r="AR2504" s="12"/>
      <c r="AS2504" s="12"/>
      <c r="AT2504" s="12"/>
      <c r="AU2504" s="12"/>
      <c r="AV2504" s="12"/>
      <c r="AW2504" s="12"/>
      <c r="AX2504" s="12"/>
      <c r="AY2504" s="12"/>
      <c r="AZ2504" s="12"/>
      <c r="BA2504" s="12"/>
    </row>
    <row r="2505" spans="12:53" x14ac:dyDescent="0.25">
      <c r="L2505" s="135"/>
      <c r="M2505" s="135"/>
      <c r="N2505" s="135"/>
      <c r="O2505" s="135"/>
      <c r="P2505" s="135"/>
      <c r="Q2505" s="135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  <c r="AH2505" s="12"/>
      <c r="AI2505" s="12"/>
      <c r="AJ2505" s="12"/>
      <c r="AK2505" s="12"/>
      <c r="AL2505" s="12"/>
      <c r="AM2505" s="12"/>
      <c r="AN2505" s="12"/>
      <c r="AO2505" s="12"/>
      <c r="AP2505" s="12"/>
      <c r="AQ2505" s="12"/>
      <c r="AR2505" s="12"/>
      <c r="AS2505" s="12"/>
      <c r="AT2505" s="12"/>
      <c r="AU2505" s="12"/>
      <c r="AV2505" s="12"/>
      <c r="AW2505" s="12"/>
      <c r="AX2505" s="12"/>
      <c r="AY2505" s="12"/>
      <c r="AZ2505" s="12"/>
      <c r="BA2505" s="12"/>
    </row>
    <row r="2506" spans="12:53" x14ac:dyDescent="0.25">
      <c r="L2506" s="135"/>
      <c r="M2506" s="135"/>
      <c r="N2506" s="135"/>
      <c r="O2506" s="135"/>
      <c r="P2506" s="135"/>
      <c r="Q2506" s="135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  <c r="AH2506" s="12"/>
      <c r="AI2506" s="12"/>
      <c r="AJ2506" s="12"/>
      <c r="AK2506" s="12"/>
      <c r="AL2506" s="12"/>
      <c r="AM2506" s="12"/>
      <c r="AN2506" s="12"/>
      <c r="AO2506" s="12"/>
      <c r="AP2506" s="12"/>
      <c r="AQ2506" s="12"/>
      <c r="AR2506" s="12"/>
      <c r="AS2506" s="12"/>
      <c r="AT2506" s="12"/>
      <c r="AU2506" s="12"/>
      <c r="AV2506" s="12"/>
      <c r="AW2506" s="12"/>
      <c r="AX2506" s="12"/>
      <c r="AY2506" s="12"/>
      <c r="AZ2506" s="12"/>
      <c r="BA2506" s="12"/>
    </row>
    <row r="2507" spans="12:53" x14ac:dyDescent="0.25">
      <c r="L2507" s="135"/>
      <c r="M2507" s="135"/>
      <c r="N2507" s="135"/>
      <c r="O2507" s="135"/>
      <c r="P2507" s="135"/>
      <c r="Q2507" s="135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 s="12"/>
      <c r="AJ2507" s="12"/>
      <c r="AK2507" s="12"/>
      <c r="AL2507" s="12"/>
      <c r="AM2507" s="12"/>
      <c r="AN2507" s="12"/>
      <c r="AO2507" s="12"/>
      <c r="AP2507" s="12"/>
      <c r="AQ2507" s="12"/>
      <c r="AR2507" s="12"/>
      <c r="AS2507" s="12"/>
      <c r="AT2507" s="12"/>
      <c r="AU2507" s="12"/>
      <c r="AV2507" s="12"/>
      <c r="AW2507" s="12"/>
      <c r="AX2507" s="12"/>
      <c r="AY2507" s="12"/>
      <c r="AZ2507" s="12"/>
      <c r="BA2507" s="12"/>
    </row>
    <row r="2508" spans="12:53" x14ac:dyDescent="0.25">
      <c r="L2508" s="135"/>
      <c r="M2508" s="135"/>
      <c r="N2508" s="135"/>
      <c r="O2508" s="135"/>
      <c r="P2508" s="135"/>
      <c r="Q2508" s="135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12"/>
      <c r="AI2508" s="12"/>
      <c r="AJ2508" s="12"/>
      <c r="AK2508" s="12"/>
      <c r="AL2508" s="12"/>
      <c r="AM2508" s="12"/>
      <c r="AN2508" s="12"/>
      <c r="AO2508" s="12"/>
      <c r="AP2508" s="12"/>
      <c r="AQ2508" s="12"/>
      <c r="AR2508" s="12"/>
      <c r="AS2508" s="12"/>
      <c r="AT2508" s="12"/>
      <c r="AU2508" s="12"/>
      <c r="AV2508" s="12"/>
      <c r="AW2508" s="12"/>
      <c r="AX2508" s="12"/>
      <c r="AY2508" s="12"/>
      <c r="AZ2508" s="12"/>
      <c r="BA2508" s="12"/>
    </row>
    <row r="2509" spans="12:53" x14ac:dyDescent="0.25">
      <c r="L2509" s="135"/>
      <c r="M2509" s="135"/>
      <c r="N2509" s="135"/>
      <c r="O2509" s="135"/>
      <c r="P2509" s="135"/>
      <c r="Q2509" s="135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12"/>
      <c r="AI2509" s="12"/>
      <c r="AJ2509" s="12"/>
      <c r="AK2509" s="12"/>
      <c r="AL2509" s="12"/>
      <c r="AM2509" s="12"/>
      <c r="AN2509" s="12"/>
      <c r="AO2509" s="12"/>
      <c r="AP2509" s="12"/>
      <c r="AQ2509" s="12"/>
      <c r="AR2509" s="12"/>
      <c r="AS2509" s="12"/>
      <c r="AT2509" s="12"/>
      <c r="AU2509" s="12"/>
      <c r="AV2509" s="12"/>
      <c r="AW2509" s="12"/>
      <c r="AX2509" s="12"/>
      <c r="AY2509" s="12"/>
      <c r="AZ2509" s="12"/>
      <c r="BA2509" s="12"/>
    </row>
    <row r="2510" spans="12:53" x14ac:dyDescent="0.25">
      <c r="L2510" s="135"/>
      <c r="M2510" s="135"/>
      <c r="N2510" s="135"/>
      <c r="O2510" s="135"/>
      <c r="P2510" s="135"/>
      <c r="Q2510" s="135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 s="12"/>
      <c r="AJ2510" s="12"/>
      <c r="AK2510" s="12"/>
      <c r="AL2510" s="12"/>
      <c r="AM2510" s="12"/>
      <c r="AN2510" s="12"/>
      <c r="AO2510" s="12"/>
      <c r="AP2510" s="12"/>
      <c r="AQ2510" s="12"/>
      <c r="AR2510" s="12"/>
      <c r="AS2510" s="12"/>
      <c r="AT2510" s="12"/>
      <c r="AU2510" s="12"/>
      <c r="AV2510" s="12"/>
      <c r="AW2510" s="12"/>
      <c r="AX2510" s="12"/>
      <c r="AY2510" s="12"/>
      <c r="AZ2510" s="12"/>
      <c r="BA2510" s="12"/>
    </row>
    <row r="2511" spans="12:53" x14ac:dyDescent="0.25">
      <c r="L2511" s="135"/>
      <c r="M2511" s="135"/>
      <c r="N2511" s="135"/>
      <c r="O2511" s="135"/>
      <c r="P2511" s="135"/>
      <c r="Q2511" s="135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12"/>
      <c r="AI2511" s="12"/>
      <c r="AJ2511" s="12"/>
      <c r="AK2511" s="12"/>
      <c r="AL2511" s="12"/>
      <c r="AM2511" s="12"/>
      <c r="AN2511" s="12"/>
      <c r="AO2511" s="12"/>
      <c r="AP2511" s="12"/>
      <c r="AQ2511" s="12"/>
      <c r="AR2511" s="12"/>
      <c r="AS2511" s="12"/>
      <c r="AT2511" s="12"/>
      <c r="AU2511" s="12"/>
      <c r="AV2511" s="12"/>
      <c r="AW2511" s="12"/>
      <c r="AX2511" s="12"/>
      <c r="AY2511" s="12"/>
      <c r="AZ2511" s="12"/>
      <c r="BA2511" s="12"/>
    </row>
    <row r="2512" spans="12:53" x14ac:dyDescent="0.25">
      <c r="L2512" s="135"/>
      <c r="M2512" s="135"/>
      <c r="N2512" s="135"/>
      <c r="O2512" s="135"/>
      <c r="P2512" s="135"/>
      <c r="Q2512" s="135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12"/>
      <c r="AI2512" s="12"/>
      <c r="AJ2512" s="12"/>
      <c r="AK2512" s="12"/>
      <c r="AL2512" s="12"/>
      <c r="AM2512" s="12"/>
      <c r="AN2512" s="12"/>
      <c r="AO2512" s="12"/>
      <c r="AP2512" s="12"/>
      <c r="AQ2512" s="12"/>
      <c r="AR2512" s="12"/>
      <c r="AS2512" s="12"/>
      <c r="AT2512" s="12"/>
      <c r="AU2512" s="12"/>
      <c r="AV2512" s="12"/>
      <c r="AW2512" s="12"/>
      <c r="AX2512" s="12"/>
      <c r="AY2512" s="12"/>
      <c r="AZ2512" s="12"/>
      <c r="BA2512" s="12"/>
    </row>
    <row r="2513" spans="12:53" x14ac:dyDescent="0.25">
      <c r="L2513" s="135"/>
      <c r="M2513" s="135"/>
      <c r="N2513" s="135"/>
      <c r="O2513" s="135"/>
      <c r="P2513" s="135"/>
      <c r="Q2513" s="135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 s="12"/>
      <c r="AJ2513" s="12"/>
      <c r="AK2513" s="12"/>
      <c r="AL2513" s="12"/>
      <c r="AM2513" s="12"/>
      <c r="AN2513" s="12"/>
      <c r="AO2513" s="12"/>
      <c r="AP2513" s="12"/>
      <c r="AQ2513" s="12"/>
      <c r="AR2513" s="12"/>
      <c r="AS2513" s="12"/>
      <c r="AT2513" s="12"/>
      <c r="AU2513" s="12"/>
      <c r="AV2513" s="12"/>
      <c r="AW2513" s="12"/>
      <c r="AX2513" s="12"/>
      <c r="AY2513" s="12"/>
      <c r="AZ2513" s="12"/>
      <c r="BA2513" s="12"/>
    </row>
    <row r="2514" spans="12:53" x14ac:dyDescent="0.25">
      <c r="L2514" s="135"/>
      <c r="M2514" s="135"/>
      <c r="N2514" s="135"/>
      <c r="O2514" s="135"/>
      <c r="P2514" s="135"/>
      <c r="Q2514" s="135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12"/>
      <c r="AI2514" s="12"/>
      <c r="AJ2514" s="12"/>
      <c r="AK2514" s="12"/>
      <c r="AL2514" s="12"/>
      <c r="AM2514" s="12"/>
      <c r="AN2514" s="12"/>
      <c r="AO2514" s="12"/>
      <c r="AP2514" s="12"/>
      <c r="AQ2514" s="12"/>
      <c r="AR2514" s="12"/>
      <c r="AS2514" s="12"/>
      <c r="AT2514" s="12"/>
      <c r="AU2514" s="12"/>
      <c r="AV2514" s="12"/>
      <c r="AW2514" s="12"/>
      <c r="AX2514" s="12"/>
      <c r="AY2514" s="12"/>
      <c r="AZ2514" s="12"/>
      <c r="BA2514" s="12"/>
    </row>
    <row r="2515" spans="12:53" x14ac:dyDescent="0.25">
      <c r="L2515" s="135"/>
      <c r="M2515" s="135"/>
      <c r="N2515" s="135"/>
      <c r="O2515" s="135"/>
      <c r="P2515" s="135"/>
      <c r="Q2515" s="135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12"/>
      <c r="AI2515" s="12"/>
      <c r="AJ2515" s="12"/>
      <c r="AK2515" s="12"/>
      <c r="AL2515" s="12"/>
      <c r="AM2515" s="12"/>
      <c r="AN2515" s="12"/>
      <c r="AO2515" s="12"/>
      <c r="AP2515" s="12"/>
      <c r="AQ2515" s="12"/>
      <c r="AR2515" s="12"/>
      <c r="AS2515" s="12"/>
      <c r="AT2515" s="12"/>
      <c r="AU2515" s="12"/>
      <c r="AV2515" s="12"/>
      <c r="AW2515" s="12"/>
      <c r="AX2515" s="12"/>
      <c r="AY2515" s="12"/>
      <c r="AZ2515" s="12"/>
      <c r="BA2515" s="12"/>
    </row>
    <row r="2516" spans="12:53" x14ac:dyDescent="0.25">
      <c r="L2516" s="135"/>
      <c r="M2516" s="135"/>
      <c r="N2516" s="135"/>
      <c r="O2516" s="135"/>
      <c r="P2516" s="135"/>
      <c r="Q2516" s="135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 s="12"/>
      <c r="AJ2516" s="12"/>
      <c r="AK2516" s="12"/>
      <c r="AL2516" s="12"/>
      <c r="AM2516" s="12"/>
      <c r="AN2516" s="12"/>
      <c r="AO2516" s="12"/>
      <c r="AP2516" s="12"/>
      <c r="AQ2516" s="12"/>
      <c r="AR2516" s="12"/>
      <c r="AS2516" s="12"/>
      <c r="AT2516" s="12"/>
      <c r="AU2516" s="12"/>
      <c r="AV2516" s="12"/>
      <c r="AW2516" s="12"/>
      <c r="AX2516" s="12"/>
      <c r="AY2516" s="12"/>
      <c r="AZ2516" s="12"/>
      <c r="BA2516" s="12"/>
    </row>
    <row r="2517" spans="12:53" x14ac:dyDescent="0.25">
      <c r="L2517" s="135"/>
      <c r="M2517" s="135"/>
      <c r="N2517" s="135"/>
      <c r="O2517" s="135"/>
      <c r="P2517" s="135"/>
      <c r="Q2517" s="135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12"/>
      <c r="AI2517" s="12"/>
      <c r="AJ2517" s="12"/>
      <c r="AK2517" s="12"/>
      <c r="AL2517" s="12"/>
      <c r="AM2517" s="12"/>
      <c r="AN2517" s="12"/>
      <c r="AO2517" s="12"/>
      <c r="AP2517" s="12"/>
      <c r="AQ2517" s="12"/>
      <c r="AR2517" s="12"/>
      <c r="AS2517" s="12"/>
      <c r="AT2517" s="12"/>
      <c r="AU2517" s="12"/>
      <c r="AV2517" s="12"/>
      <c r="AW2517" s="12"/>
      <c r="AX2517" s="12"/>
      <c r="AY2517" s="12"/>
      <c r="AZ2517" s="12"/>
      <c r="BA2517" s="12"/>
    </row>
    <row r="2518" spans="12:53" x14ac:dyDescent="0.25">
      <c r="L2518" s="135"/>
      <c r="M2518" s="135"/>
      <c r="N2518" s="135"/>
      <c r="O2518" s="135"/>
      <c r="P2518" s="135"/>
      <c r="Q2518" s="135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12"/>
      <c r="AI2518" s="12"/>
      <c r="AJ2518" s="12"/>
      <c r="AK2518" s="12"/>
      <c r="AL2518" s="12"/>
      <c r="AM2518" s="12"/>
      <c r="AN2518" s="12"/>
      <c r="AO2518" s="12"/>
      <c r="AP2518" s="12"/>
      <c r="AQ2518" s="12"/>
      <c r="AR2518" s="12"/>
      <c r="AS2518" s="12"/>
      <c r="AT2518" s="12"/>
      <c r="AU2518" s="12"/>
      <c r="AV2518" s="12"/>
      <c r="AW2518" s="12"/>
      <c r="AX2518" s="12"/>
      <c r="AY2518" s="12"/>
      <c r="AZ2518" s="12"/>
      <c r="BA2518" s="12"/>
    </row>
    <row r="2519" spans="12:53" x14ac:dyDescent="0.25">
      <c r="L2519" s="135"/>
      <c r="M2519" s="135"/>
      <c r="N2519" s="135"/>
      <c r="O2519" s="135"/>
      <c r="P2519" s="135"/>
      <c r="Q2519" s="135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 s="12"/>
      <c r="AJ2519" s="12"/>
      <c r="AK2519" s="12"/>
      <c r="AL2519" s="12"/>
      <c r="AM2519" s="12"/>
      <c r="AN2519" s="12"/>
      <c r="AO2519" s="12"/>
      <c r="AP2519" s="12"/>
      <c r="AQ2519" s="12"/>
      <c r="AR2519" s="12"/>
      <c r="AS2519" s="12"/>
      <c r="AT2519" s="12"/>
      <c r="AU2519" s="12"/>
      <c r="AV2519" s="12"/>
      <c r="AW2519" s="12"/>
      <c r="AX2519" s="12"/>
      <c r="AY2519" s="12"/>
      <c r="AZ2519" s="12"/>
      <c r="BA2519" s="12"/>
    </row>
    <row r="2520" spans="12:53" x14ac:dyDescent="0.25">
      <c r="L2520" s="135"/>
      <c r="M2520" s="135"/>
      <c r="N2520" s="135"/>
      <c r="O2520" s="135"/>
      <c r="P2520" s="135"/>
      <c r="Q2520" s="135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  <c r="AH2520" s="12"/>
      <c r="AI2520" s="12"/>
      <c r="AJ2520" s="12"/>
      <c r="AK2520" s="12"/>
      <c r="AL2520" s="12"/>
      <c r="AM2520" s="12"/>
      <c r="AN2520" s="12"/>
      <c r="AO2520" s="12"/>
      <c r="AP2520" s="12"/>
      <c r="AQ2520" s="12"/>
      <c r="AR2520" s="12"/>
      <c r="AS2520" s="12"/>
      <c r="AT2520" s="12"/>
      <c r="AU2520" s="12"/>
      <c r="AV2520" s="12"/>
      <c r="AW2520" s="12"/>
      <c r="AX2520" s="12"/>
      <c r="AY2520" s="12"/>
      <c r="AZ2520" s="12"/>
      <c r="BA2520" s="12"/>
    </row>
    <row r="2521" spans="12:53" x14ac:dyDescent="0.25">
      <c r="L2521" s="135"/>
      <c r="M2521" s="135"/>
      <c r="N2521" s="135"/>
      <c r="O2521" s="135"/>
      <c r="P2521" s="135"/>
      <c r="Q2521" s="135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  <c r="AH2521" s="12"/>
      <c r="AI2521" s="12"/>
      <c r="AJ2521" s="12"/>
      <c r="AK2521" s="12"/>
      <c r="AL2521" s="12"/>
      <c r="AM2521" s="12"/>
      <c r="AN2521" s="12"/>
      <c r="AO2521" s="12"/>
      <c r="AP2521" s="12"/>
      <c r="AQ2521" s="12"/>
      <c r="AR2521" s="12"/>
      <c r="AS2521" s="12"/>
      <c r="AT2521" s="12"/>
      <c r="AU2521" s="12"/>
      <c r="AV2521" s="12"/>
      <c r="AW2521" s="12"/>
      <c r="AX2521" s="12"/>
      <c r="AY2521" s="12"/>
      <c r="AZ2521" s="12"/>
      <c r="BA2521" s="12"/>
    </row>
    <row r="2522" spans="12:53" x14ac:dyDescent="0.25">
      <c r="L2522" s="135"/>
      <c r="M2522" s="135"/>
      <c r="N2522" s="135"/>
      <c r="O2522" s="135"/>
      <c r="P2522" s="135"/>
      <c r="Q2522" s="135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 s="12"/>
      <c r="AJ2522" s="12"/>
      <c r="AK2522" s="12"/>
      <c r="AL2522" s="12"/>
      <c r="AM2522" s="12"/>
      <c r="AN2522" s="12"/>
      <c r="AO2522" s="12"/>
      <c r="AP2522" s="12"/>
      <c r="AQ2522" s="12"/>
      <c r="AR2522" s="12"/>
      <c r="AS2522" s="12"/>
      <c r="AT2522" s="12"/>
      <c r="AU2522" s="12"/>
      <c r="AV2522" s="12"/>
      <c r="AW2522" s="12"/>
      <c r="AX2522" s="12"/>
      <c r="AY2522" s="12"/>
      <c r="AZ2522" s="12"/>
      <c r="BA2522" s="12"/>
    </row>
    <row r="2523" spans="12:53" x14ac:dyDescent="0.25">
      <c r="L2523" s="135"/>
      <c r="M2523" s="135"/>
      <c r="N2523" s="135"/>
      <c r="O2523" s="135"/>
      <c r="P2523" s="135"/>
      <c r="Q2523" s="135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  <c r="AH2523" s="12"/>
      <c r="AI2523" s="12"/>
      <c r="AJ2523" s="12"/>
      <c r="AK2523" s="12"/>
      <c r="AL2523" s="12"/>
      <c r="AM2523" s="12"/>
      <c r="AN2523" s="12"/>
      <c r="AO2523" s="12"/>
      <c r="AP2523" s="12"/>
      <c r="AQ2523" s="12"/>
      <c r="AR2523" s="12"/>
      <c r="AS2523" s="12"/>
      <c r="AT2523" s="12"/>
      <c r="AU2523" s="12"/>
      <c r="AV2523" s="12"/>
      <c r="AW2523" s="12"/>
      <c r="AX2523" s="12"/>
      <c r="AY2523" s="12"/>
      <c r="AZ2523" s="12"/>
      <c r="BA2523" s="12"/>
    </row>
    <row r="2524" spans="12:53" x14ac:dyDescent="0.25">
      <c r="L2524" s="135"/>
      <c r="M2524" s="135"/>
      <c r="N2524" s="135"/>
      <c r="O2524" s="135"/>
      <c r="P2524" s="135"/>
      <c r="Q2524" s="135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  <c r="AH2524" s="12"/>
      <c r="AI2524" s="12"/>
      <c r="AJ2524" s="12"/>
      <c r="AK2524" s="12"/>
      <c r="AL2524" s="12"/>
      <c r="AM2524" s="12"/>
      <c r="AN2524" s="12"/>
      <c r="AO2524" s="12"/>
      <c r="AP2524" s="12"/>
      <c r="AQ2524" s="12"/>
      <c r="AR2524" s="12"/>
      <c r="AS2524" s="12"/>
      <c r="AT2524" s="12"/>
      <c r="AU2524" s="12"/>
      <c r="AV2524" s="12"/>
      <c r="AW2524" s="12"/>
      <c r="AX2524" s="12"/>
      <c r="AY2524" s="12"/>
      <c r="AZ2524" s="12"/>
      <c r="BA2524" s="12"/>
    </row>
    <row r="2525" spans="12:53" x14ac:dyDescent="0.25">
      <c r="L2525" s="135"/>
      <c r="M2525" s="135"/>
      <c r="N2525" s="135"/>
      <c r="O2525" s="135"/>
      <c r="P2525" s="135"/>
      <c r="Q2525" s="135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 s="12"/>
      <c r="AJ2525" s="12"/>
      <c r="AK2525" s="12"/>
      <c r="AL2525" s="12"/>
      <c r="AM2525" s="12"/>
      <c r="AN2525" s="12"/>
      <c r="AO2525" s="12"/>
      <c r="AP2525" s="12"/>
      <c r="AQ2525" s="12"/>
      <c r="AR2525" s="12"/>
      <c r="AS2525" s="12"/>
      <c r="AT2525" s="12"/>
      <c r="AU2525" s="12"/>
      <c r="AV2525" s="12"/>
      <c r="AW2525" s="12"/>
      <c r="AX2525" s="12"/>
      <c r="AY2525" s="12"/>
      <c r="AZ2525" s="12"/>
      <c r="BA2525" s="12"/>
    </row>
    <row r="2526" spans="12:53" x14ac:dyDescent="0.25">
      <c r="L2526" s="135"/>
      <c r="M2526" s="135"/>
      <c r="N2526" s="135"/>
      <c r="O2526" s="135"/>
      <c r="P2526" s="135"/>
      <c r="Q2526" s="135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  <c r="AH2526" s="12"/>
      <c r="AI2526" s="12"/>
      <c r="AJ2526" s="12"/>
      <c r="AK2526" s="12"/>
      <c r="AL2526" s="12"/>
      <c r="AM2526" s="12"/>
      <c r="AN2526" s="12"/>
      <c r="AO2526" s="12"/>
      <c r="AP2526" s="12"/>
      <c r="AQ2526" s="12"/>
      <c r="AR2526" s="12"/>
      <c r="AS2526" s="12"/>
      <c r="AT2526" s="12"/>
      <c r="AU2526" s="12"/>
      <c r="AV2526" s="12"/>
      <c r="AW2526" s="12"/>
      <c r="AX2526" s="12"/>
      <c r="AY2526" s="12"/>
      <c r="AZ2526" s="12"/>
      <c r="BA2526" s="12"/>
    </row>
    <row r="2527" spans="12:53" x14ac:dyDescent="0.25">
      <c r="L2527" s="135"/>
      <c r="M2527" s="135"/>
      <c r="N2527" s="135"/>
      <c r="O2527" s="135"/>
      <c r="P2527" s="135"/>
      <c r="Q2527" s="135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  <c r="AH2527" s="12"/>
      <c r="AI2527" s="12"/>
      <c r="AJ2527" s="12"/>
      <c r="AK2527" s="12"/>
      <c r="AL2527" s="12"/>
      <c r="AM2527" s="12"/>
      <c r="AN2527" s="12"/>
      <c r="AO2527" s="12"/>
      <c r="AP2527" s="12"/>
      <c r="AQ2527" s="12"/>
      <c r="AR2527" s="12"/>
      <c r="AS2527" s="12"/>
      <c r="AT2527" s="12"/>
      <c r="AU2527" s="12"/>
      <c r="AV2527" s="12"/>
      <c r="AW2527" s="12"/>
      <c r="AX2527" s="12"/>
      <c r="AY2527" s="12"/>
      <c r="AZ2527" s="12"/>
      <c r="BA2527" s="12"/>
    </row>
    <row r="2528" spans="12:53" x14ac:dyDescent="0.25">
      <c r="L2528" s="135"/>
      <c r="M2528" s="135"/>
      <c r="N2528" s="135"/>
      <c r="O2528" s="135"/>
      <c r="P2528" s="135"/>
      <c r="Q2528" s="135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 s="12"/>
      <c r="AJ2528" s="12"/>
      <c r="AK2528" s="12"/>
      <c r="AL2528" s="12"/>
      <c r="AM2528" s="12"/>
      <c r="AN2528" s="12"/>
      <c r="AO2528" s="12"/>
      <c r="AP2528" s="12"/>
      <c r="AQ2528" s="12"/>
      <c r="AR2528" s="12"/>
      <c r="AS2528" s="12"/>
      <c r="AT2528" s="12"/>
      <c r="AU2528" s="12"/>
      <c r="AV2528" s="12"/>
      <c r="AW2528" s="12"/>
      <c r="AX2528" s="12"/>
      <c r="AY2528" s="12"/>
      <c r="AZ2528" s="12"/>
      <c r="BA2528" s="12"/>
    </row>
    <row r="2529" spans="12:53" x14ac:dyDescent="0.25">
      <c r="L2529" s="135"/>
      <c r="M2529" s="135"/>
      <c r="N2529" s="135"/>
      <c r="O2529" s="135"/>
      <c r="P2529" s="135"/>
      <c r="Q2529" s="135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  <c r="AH2529" s="12"/>
      <c r="AI2529" s="12"/>
      <c r="AJ2529" s="12"/>
      <c r="AK2529" s="12"/>
      <c r="AL2529" s="12"/>
      <c r="AM2529" s="12"/>
      <c r="AN2529" s="12"/>
      <c r="AO2529" s="12"/>
      <c r="AP2529" s="12"/>
      <c r="AQ2529" s="12"/>
      <c r="AR2529" s="12"/>
      <c r="AS2529" s="12"/>
      <c r="AT2529" s="12"/>
      <c r="AU2529" s="12"/>
      <c r="AV2529" s="12"/>
      <c r="AW2529" s="12"/>
      <c r="AX2529" s="12"/>
      <c r="AY2529" s="12"/>
      <c r="AZ2529" s="12"/>
      <c r="BA2529" s="12"/>
    </row>
    <row r="2530" spans="12:53" x14ac:dyDescent="0.25">
      <c r="L2530" s="135"/>
      <c r="M2530" s="135"/>
      <c r="N2530" s="135"/>
      <c r="O2530" s="135"/>
      <c r="P2530" s="135"/>
      <c r="Q2530" s="135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  <c r="AH2530" s="12"/>
      <c r="AI2530" s="12"/>
      <c r="AJ2530" s="12"/>
      <c r="AK2530" s="12"/>
      <c r="AL2530" s="12"/>
      <c r="AM2530" s="12"/>
      <c r="AN2530" s="12"/>
      <c r="AO2530" s="12"/>
      <c r="AP2530" s="12"/>
      <c r="AQ2530" s="12"/>
      <c r="AR2530" s="12"/>
      <c r="AS2530" s="12"/>
      <c r="AT2530" s="12"/>
      <c r="AU2530" s="12"/>
      <c r="AV2530" s="12"/>
      <c r="AW2530" s="12"/>
      <c r="AX2530" s="12"/>
      <c r="AY2530" s="12"/>
      <c r="AZ2530" s="12"/>
      <c r="BA2530" s="12"/>
    </row>
    <row r="2531" spans="12:53" x14ac:dyDescent="0.25">
      <c r="L2531" s="135"/>
      <c r="M2531" s="135"/>
      <c r="N2531" s="135"/>
      <c r="O2531" s="135"/>
      <c r="P2531" s="135"/>
      <c r="Q2531" s="135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 s="12"/>
      <c r="AJ2531" s="12"/>
      <c r="AK2531" s="12"/>
      <c r="AL2531" s="12"/>
      <c r="AM2531" s="12"/>
      <c r="AN2531" s="12"/>
      <c r="AO2531" s="12"/>
      <c r="AP2531" s="12"/>
      <c r="AQ2531" s="12"/>
      <c r="AR2531" s="12"/>
      <c r="AS2531" s="12"/>
      <c r="AT2531" s="12"/>
      <c r="AU2531" s="12"/>
      <c r="AV2531" s="12"/>
      <c r="AW2531" s="12"/>
      <c r="AX2531" s="12"/>
      <c r="AY2531" s="12"/>
      <c r="AZ2531" s="12"/>
      <c r="BA2531" s="12"/>
    </row>
    <row r="2532" spans="12:53" x14ac:dyDescent="0.25">
      <c r="L2532" s="135"/>
      <c r="M2532" s="135"/>
      <c r="N2532" s="135"/>
      <c r="O2532" s="135"/>
      <c r="P2532" s="135"/>
      <c r="Q2532" s="135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  <c r="AH2532" s="12"/>
      <c r="AI2532" s="12"/>
      <c r="AJ2532" s="12"/>
      <c r="AK2532" s="12"/>
      <c r="AL2532" s="12"/>
      <c r="AM2532" s="12"/>
      <c r="AN2532" s="12"/>
      <c r="AO2532" s="12"/>
      <c r="AP2532" s="12"/>
      <c r="AQ2532" s="12"/>
      <c r="AR2532" s="12"/>
      <c r="AS2532" s="12"/>
      <c r="AT2532" s="12"/>
      <c r="AU2532" s="12"/>
      <c r="AV2532" s="12"/>
      <c r="AW2532" s="12"/>
      <c r="AX2532" s="12"/>
      <c r="AY2532" s="12"/>
      <c r="AZ2532" s="12"/>
      <c r="BA2532" s="12"/>
    </row>
    <row r="2533" spans="12:53" x14ac:dyDescent="0.25">
      <c r="L2533" s="135"/>
      <c r="M2533" s="135"/>
      <c r="N2533" s="135"/>
      <c r="O2533" s="135"/>
      <c r="P2533" s="135"/>
      <c r="Q2533" s="135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  <c r="AH2533" s="12"/>
      <c r="AI2533" s="12"/>
      <c r="AJ2533" s="12"/>
      <c r="AK2533" s="12"/>
      <c r="AL2533" s="12"/>
      <c r="AM2533" s="12"/>
      <c r="AN2533" s="12"/>
      <c r="AO2533" s="12"/>
      <c r="AP2533" s="12"/>
      <c r="AQ2533" s="12"/>
      <c r="AR2533" s="12"/>
      <c r="AS2533" s="12"/>
      <c r="AT2533" s="12"/>
      <c r="AU2533" s="12"/>
      <c r="AV2533" s="12"/>
      <c r="AW2533" s="12"/>
      <c r="AX2533" s="12"/>
      <c r="AY2533" s="12"/>
      <c r="AZ2533" s="12"/>
      <c r="BA2533" s="12"/>
    </row>
    <row r="2534" spans="12:53" x14ac:dyDescent="0.25">
      <c r="L2534" s="135"/>
      <c r="M2534" s="135"/>
      <c r="N2534" s="135"/>
      <c r="O2534" s="135"/>
      <c r="P2534" s="135"/>
      <c r="Q2534" s="135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 s="12"/>
      <c r="AJ2534" s="12"/>
      <c r="AK2534" s="12"/>
      <c r="AL2534" s="12"/>
      <c r="AM2534" s="12"/>
      <c r="AN2534" s="12"/>
      <c r="AO2534" s="12"/>
      <c r="AP2534" s="12"/>
      <c r="AQ2534" s="12"/>
      <c r="AR2534" s="12"/>
      <c r="AS2534" s="12"/>
      <c r="AT2534" s="12"/>
      <c r="AU2534" s="12"/>
      <c r="AV2534" s="12"/>
      <c r="AW2534" s="12"/>
      <c r="AX2534" s="12"/>
      <c r="AY2534" s="12"/>
      <c r="AZ2534" s="12"/>
      <c r="BA2534" s="12"/>
    </row>
    <row r="2535" spans="12:53" x14ac:dyDescent="0.25">
      <c r="L2535" s="135"/>
      <c r="M2535" s="135"/>
      <c r="N2535" s="135"/>
      <c r="O2535" s="135"/>
      <c r="P2535" s="135"/>
      <c r="Q2535" s="135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  <c r="AH2535" s="12"/>
      <c r="AI2535" s="12"/>
      <c r="AJ2535" s="12"/>
      <c r="AK2535" s="12"/>
      <c r="AL2535" s="12"/>
      <c r="AM2535" s="12"/>
      <c r="AN2535" s="12"/>
      <c r="AO2535" s="12"/>
      <c r="AP2535" s="12"/>
      <c r="AQ2535" s="12"/>
      <c r="AR2535" s="12"/>
      <c r="AS2535" s="12"/>
      <c r="AT2535" s="12"/>
      <c r="AU2535" s="12"/>
      <c r="AV2535" s="12"/>
      <c r="AW2535" s="12"/>
      <c r="AX2535" s="12"/>
      <c r="AY2535" s="12"/>
      <c r="AZ2535" s="12"/>
      <c r="BA2535" s="12"/>
    </row>
    <row r="2536" spans="12:53" x14ac:dyDescent="0.25">
      <c r="L2536" s="135"/>
      <c r="M2536" s="135"/>
      <c r="N2536" s="135"/>
      <c r="O2536" s="135"/>
      <c r="P2536" s="135"/>
      <c r="Q2536" s="135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  <c r="AH2536" s="12"/>
      <c r="AI2536" s="12"/>
      <c r="AJ2536" s="12"/>
      <c r="AK2536" s="12"/>
      <c r="AL2536" s="12"/>
      <c r="AM2536" s="12"/>
      <c r="AN2536" s="12"/>
      <c r="AO2536" s="12"/>
      <c r="AP2536" s="12"/>
      <c r="AQ2536" s="12"/>
      <c r="AR2536" s="12"/>
      <c r="AS2536" s="12"/>
      <c r="AT2536" s="12"/>
      <c r="AU2536" s="12"/>
      <c r="AV2536" s="12"/>
      <c r="AW2536" s="12"/>
      <c r="AX2536" s="12"/>
      <c r="AY2536" s="12"/>
      <c r="AZ2536" s="12"/>
      <c r="BA2536" s="12"/>
    </row>
    <row r="2537" spans="12:53" x14ac:dyDescent="0.25">
      <c r="L2537" s="135"/>
      <c r="M2537" s="135"/>
      <c r="N2537" s="135"/>
      <c r="O2537" s="135"/>
      <c r="P2537" s="135"/>
      <c r="Q2537" s="135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 s="12"/>
      <c r="AJ2537" s="12"/>
      <c r="AK2537" s="12"/>
      <c r="AL2537" s="12"/>
      <c r="AM2537" s="12"/>
      <c r="AN2537" s="12"/>
      <c r="AO2537" s="12"/>
      <c r="AP2537" s="12"/>
      <c r="AQ2537" s="12"/>
      <c r="AR2537" s="12"/>
      <c r="AS2537" s="12"/>
      <c r="AT2537" s="12"/>
      <c r="AU2537" s="12"/>
      <c r="AV2537" s="12"/>
      <c r="AW2537" s="12"/>
      <c r="AX2537" s="12"/>
      <c r="AY2537" s="12"/>
      <c r="AZ2537" s="12"/>
      <c r="BA2537" s="12"/>
    </row>
    <row r="2538" spans="12:53" x14ac:dyDescent="0.25">
      <c r="L2538" s="135"/>
      <c r="M2538" s="135"/>
      <c r="N2538" s="135"/>
      <c r="O2538" s="135"/>
      <c r="P2538" s="135"/>
      <c r="Q2538" s="135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  <c r="AH2538" s="12"/>
      <c r="AI2538" s="12"/>
      <c r="AJ2538" s="12"/>
      <c r="AK2538" s="12"/>
      <c r="AL2538" s="12"/>
      <c r="AM2538" s="12"/>
      <c r="AN2538" s="12"/>
      <c r="AO2538" s="12"/>
      <c r="AP2538" s="12"/>
      <c r="AQ2538" s="12"/>
      <c r="AR2538" s="12"/>
      <c r="AS2538" s="12"/>
      <c r="AT2538" s="12"/>
      <c r="AU2538" s="12"/>
      <c r="AV2538" s="12"/>
      <c r="AW2538" s="12"/>
      <c r="AX2538" s="12"/>
      <c r="AY2538" s="12"/>
      <c r="AZ2538" s="12"/>
      <c r="BA2538" s="12"/>
    </row>
    <row r="2539" spans="12:53" x14ac:dyDescent="0.25">
      <c r="L2539" s="135"/>
      <c r="M2539" s="135"/>
      <c r="N2539" s="135"/>
      <c r="O2539" s="135"/>
      <c r="P2539" s="135"/>
      <c r="Q2539" s="135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  <c r="AH2539" s="12"/>
      <c r="AI2539" s="12"/>
      <c r="AJ2539" s="12"/>
      <c r="AK2539" s="12"/>
      <c r="AL2539" s="12"/>
      <c r="AM2539" s="12"/>
      <c r="AN2539" s="12"/>
      <c r="AO2539" s="12"/>
      <c r="AP2539" s="12"/>
      <c r="AQ2539" s="12"/>
      <c r="AR2539" s="12"/>
      <c r="AS2539" s="12"/>
      <c r="AT2539" s="12"/>
      <c r="AU2539" s="12"/>
      <c r="AV2539" s="12"/>
      <c r="AW2539" s="12"/>
      <c r="AX2539" s="12"/>
      <c r="AY2539" s="12"/>
      <c r="AZ2539" s="12"/>
      <c r="BA2539" s="12"/>
    </row>
    <row r="2540" spans="12:53" x14ac:dyDescent="0.25">
      <c r="L2540" s="135"/>
      <c r="M2540" s="135"/>
      <c r="N2540" s="135"/>
      <c r="O2540" s="135"/>
      <c r="P2540" s="135"/>
      <c r="Q2540" s="135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 s="12"/>
      <c r="AJ2540" s="12"/>
      <c r="AK2540" s="12"/>
      <c r="AL2540" s="12"/>
      <c r="AM2540" s="12"/>
      <c r="AN2540" s="12"/>
      <c r="AO2540" s="12"/>
      <c r="AP2540" s="12"/>
      <c r="AQ2540" s="12"/>
      <c r="AR2540" s="12"/>
      <c r="AS2540" s="12"/>
      <c r="AT2540" s="12"/>
      <c r="AU2540" s="12"/>
      <c r="AV2540" s="12"/>
      <c r="AW2540" s="12"/>
      <c r="AX2540" s="12"/>
      <c r="AY2540" s="12"/>
      <c r="AZ2540" s="12"/>
      <c r="BA2540" s="12"/>
    </row>
    <row r="2541" spans="12:53" x14ac:dyDescent="0.25">
      <c r="L2541" s="135"/>
      <c r="M2541" s="135"/>
      <c r="N2541" s="135"/>
      <c r="O2541" s="135"/>
      <c r="P2541" s="135"/>
      <c r="Q2541" s="135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12"/>
      <c r="AI2541" s="12"/>
      <c r="AJ2541" s="12"/>
      <c r="AK2541" s="12"/>
      <c r="AL2541" s="12"/>
      <c r="AM2541" s="12"/>
      <c r="AN2541" s="12"/>
      <c r="AO2541" s="12"/>
      <c r="AP2541" s="12"/>
      <c r="AQ2541" s="12"/>
      <c r="AR2541" s="12"/>
      <c r="AS2541" s="12"/>
      <c r="AT2541" s="12"/>
      <c r="AU2541" s="12"/>
      <c r="AV2541" s="12"/>
      <c r="AW2541" s="12"/>
      <c r="AX2541" s="12"/>
      <c r="AY2541" s="12"/>
      <c r="AZ2541" s="12"/>
      <c r="BA2541" s="12"/>
    </row>
    <row r="2542" spans="12:53" x14ac:dyDescent="0.25">
      <c r="L2542" s="135"/>
      <c r="M2542" s="135"/>
      <c r="N2542" s="135"/>
      <c r="O2542" s="135"/>
      <c r="P2542" s="135"/>
      <c r="Q2542" s="135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12"/>
      <c r="AI2542" s="12"/>
      <c r="AJ2542" s="12"/>
      <c r="AK2542" s="12"/>
      <c r="AL2542" s="12"/>
      <c r="AM2542" s="12"/>
      <c r="AN2542" s="12"/>
      <c r="AO2542" s="12"/>
      <c r="AP2542" s="12"/>
      <c r="AQ2542" s="12"/>
      <c r="AR2542" s="12"/>
      <c r="AS2542" s="12"/>
      <c r="AT2542" s="12"/>
      <c r="AU2542" s="12"/>
      <c r="AV2542" s="12"/>
      <c r="AW2542" s="12"/>
      <c r="AX2542" s="12"/>
      <c r="AY2542" s="12"/>
      <c r="AZ2542" s="12"/>
      <c r="BA2542" s="12"/>
    </row>
    <row r="2543" spans="12:53" x14ac:dyDescent="0.25">
      <c r="L2543" s="135"/>
      <c r="M2543" s="135"/>
      <c r="N2543" s="135"/>
      <c r="O2543" s="135"/>
      <c r="P2543" s="135"/>
      <c r="Q2543" s="135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 s="12"/>
      <c r="AJ2543" s="12"/>
      <c r="AK2543" s="12"/>
      <c r="AL2543" s="12"/>
      <c r="AM2543" s="12"/>
      <c r="AN2543" s="12"/>
      <c r="AO2543" s="12"/>
      <c r="AP2543" s="12"/>
      <c r="AQ2543" s="12"/>
      <c r="AR2543" s="12"/>
      <c r="AS2543" s="12"/>
      <c r="AT2543" s="12"/>
      <c r="AU2543" s="12"/>
      <c r="AV2543" s="12"/>
      <c r="AW2543" s="12"/>
      <c r="AX2543" s="12"/>
      <c r="AY2543" s="12"/>
      <c r="AZ2543" s="12"/>
      <c r="BA2543" s="12"/>
    </row>
    <row r="2544" spans="12:53" x14ac:dyDescent="0.25">
      <c r="L2544" s="135"/>
      <c r="M2544" s="135"/>
      <c r="N2544" s="135"/>
      <c r="O2544" s="135"/>
      <c r="P2544" s="135"/>
      <c r="Q2544" s="135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12"/>
      <c r="AI2544" s="12"/>
      <c r="AJ2544" s="12"/>
      <c r="AK2544" s="12"/>
      <c r="AL2544" s="12"/>
      <c r="AM2544" s="12"/>
      <c r="AN2544" s="12"/>
      <c r="AO2544" s="12"/>
      <c r="AP2544" s="12"/>
      <c r="AQ2544" s="12"/>
      <c r="AR2544" s="12"/>
      <c r="AS2544" s="12"/>
      <c r="AT2544" s="12"/>
      <c r="AU2544" s="12"/>
      <c r="AV2544" s="12"/>
      <c r="AW2544" s="12"/>
      <c r="AX2544" s="12"/>
      <c r="AY2544" s="12"/>
      <c r="AZ2544" s="12"/>
      <c r="BA2544" s="12"/>
    </row>
    <row r="2545" spans="12:53" x14ac:dyDescent="0.25">
      <c r="L2545" s="135"/>
      <c r="M2545" s="135"/>
      <c r="N2545" s="135"/>
      <c r="O2545" s="135"/>
      <c r="P2545" s="135"/>
      <c r="Q2545" s="135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12"/>
      <c r="AI2545" s="12"/>
      <c r="AJ2545" s="12"/>
      <c r="AK2545" s="12"/>
      <c r="AL2545" s="12"/>
      <c r="AM2545" s="12"/>
      <c r="AN2545" s="12"/>
      <c r="AO2545" s="12"/>
      <c r="AP2545" s="12"/>
      <c r="AQ2545" s="12"/>
      <c r="AR2545" s="12"/>
      <c r="AS2545" s="12"/>
      <c r="AT2545" s="12"/>
      <c r="AU2545" s="12"/>
      <c r="AV2545" s="12"/>
      <c r="AW2545" s="12"/>
      <c r="AX2545" s="12"/>
      <c r="AY2545" s="12"/>
      <c r="AZ2545" s="12"/>
      <c r="BA2545" s="12"/>
    </row>
    <row r="2546" spans="12:53" x14ac:dyDescent="0.25">
      <c r="L2546" s="135"/>
      <c r="M2546" s="135"/>
      <c r="N2546" s="135"/>
      <c r="O2546" s="135"/>
      <c r="P2546" s="135"/>
      <c r="Q2546" s="135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 s="12"/>
      <c r="AJ2546" s="12"/>
      <c r="AK2546" s="12"/>
      <c r="AL2546" s="12"/>
      <c r="AM2546" s="12"/>
      <c r="AN2546" s="12"/>
      <c r="AO2546" s="12"/>
      <c r="AP2546" s="12"/>
      <c r="AQ2546" s="12"/>
      <c r="AR2546" s="12"/>
      <c r="AS2546" s="12"/>
      <c r="AT2546" s="12"/>
      <c r="AU2546" s="12"/>
      <c r="AV2546" s="12"/>
      <c r="AW2546" s="12"/>
      <c r="AX2546" s="12"/>
      <c r="AY2546" s="12"/>
      <c r="AZ2546" s="12"/>
      <c r="BA2546" s="12"/>
    </row>
    <row r="2547" spans="12:53" x14ac:dyDescent="0.25">
      <c r="L2547" s="135"/>
      <c r="M2547" s="135"/>
      <c r="N2547" s="135"/>
      <c r="O2547" s="135"/>
      <c r="P2547" s="135"/>
      <c r="Q2547" s="135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12"/>
      <c r="AI2547" s="12"/>
      <c r="AJ2547" s="12"/>
      <c r="AK2547" s="12"/>
      <c r="AL2547" s="12"/>
      <c r="AM2547" s="12"/>
      <c r="AN2547" s="12"/>
      <c r="AO2547" s="12"/>
      <c r="AP2547" s="12"/>
      <c r="AQ2547" s="12"/>
      <c r="AR2547" s="12"/>
      <c r="AS2547" s="12"/>
      <c r="AT2547" s="12"/>
      <c r="AU2547" s="12"/>
      <c r="AV2547" s="12"/>
      <c r="AW2547" s="12"/>
      <c r="AX2547" s="12"/>
      <c r="AY2547" s="12"/>
      <c r="AZ2547" s="12"/>
      <c r="BA2547" s="12"/>
    </row>
    <row r="2548" spans="12:53" x14ac:dyDescent="0.25">
      <c r="L2548" s="135"/>
      <c r="M2548" s="135"/>
      <c r="N2548" s="135"/>
      <c r="O2548" s="135"/>
      <c r="P2548" s="135"/>
      <c r="Q2548" s="135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12"/>
      <c r="AI2548" s="12"/>
      <c r="AJ2548" s="12"/>
      <c r="AK2548" s="12"/>
      <c r="AL2548" s="12"/>
      <c r="AM2548" s="12"/>
      <c r="AN2548" s="12"/>
      <c r="AO2548" s="12"/>
      <c r="AP2548" s="12"/>
      <c r="AQ2548" s="12"/>
      <c r="AR2548" s="12"/>
      <c r="AS2548" s="12"/>
      <c r="AT2548" s="12"/>
      <c r="AU2548" s="12"/>
      <c r="AV2548" s="12"/>
      <c r="AW2548" s="12"/>
      <c r="AX2548" s="12"/>
      <c r="AY2548" s="12"/>
      <c r="AZ2548" s="12"/>
      <c r="BA2548" s="12"/>
    </row>
    <row r="2549" spans="12:53" x14ac:dyDescent="0.25">
      <c r="L2549" s="135"/>
      <c r="M2549" s="135"/>
      <c r="N2549" s="135"/>
      <c r="O2549" s="135"/>
      <c r="P2549" s="135"/>
      <c r="Q2549" s="135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 s="12"/>
      <c r="AJ2549" s="12"/>
      <c r="AK2549" s="12"/>
      <c r="AL2549" s="12"/>
      <c r="AM2549" s="12"/>
      <c r="AN2549" s="12"/>
      <c r="AO2549" s="12"/>
      <c r="AP2549" s="12"/>
      <c r="AQ2549" s="12"/>
      <c r="AR2549" s="12"/>
      <c r="AS2549" s="12"/>
      <c r="AT2549" s="12"/>
      <c r="AU2549" s="12"/>
      <c r="AV2549" s="12"/>
      <c r="AW2549" s="12"/>
      <c r="AX2549" s="12"/>
      <c r="AY2549" s="12"/>
      <c r="AZ2549" s="12"/>
      <c r="BA2549" s="12"/>
    </row>
    <row r="2550" spans="12:53" x14ac:dyDescent="0.25">
      <c r="L2550" s="135"/>
      <c r="M2550" s="135"/>
      <c r="N2550" s="135"/>
      <c r="O2550" s="135"/>
      <c r="P2550" s="135"/>
      <c r="Q2550" s="135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12"/>
      <c r="AI2550" s="12"/>
      <c r="AJ2550" s="12"/>
      <c r="AK2550" s="12"/>
      <c r="AL2550" s="12"/>
      <c r="AM2550" s="12"/>
      <c r="AN2550" s="12"/>
      <c r="AO2550" s="12"/>
      <c r="AP2550" s="12"/>
      <c r="AQ2550" s="12"/>
      <c r="AR2550" s="12"/>
      <c r="AS2550" s="12"/>
      <c r="AT2550" s="12"/>
      <c r="AU2550" s="12"/>
      <c r="AV2550" s="12"/>
      <c r="AW2550" s="12"/>
      <c r="AX2550" s="12"/>
      <c r="AY2550" s="12"/>
      <c r="AZ2550" s="12"/>
      <c r="BA2550" s="12"/>
    </row>
    <row r="2551" spans="12:53" x14ac:dyDescent="0.25">
      <c r="L2551" s="135"/>
      <c r="M2551" s="135"/>
      <c r="N2551" s="135"/>
      <c r="O2551" s="135"/>
      <c r="P2551" s="135"/>
      <c r="Q2551" s="135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12"/>
      <c r="AI2551" s="12"/>
      <c r="AJ2551" s="12"/>
      <c r="AK2551" s="12"/>
      <c r="AL2551" s="12"/>
      <c r="AM2551" s="12"/>
      <c r="AN2551" s="12"/>
      <c r="AO2551" s="12"/>
      <c r="AP2551" s="12"/>
      <c r="AQ2551" s="12"/>
      <c r="AR2551" s="12"/>
      <c r="AS2551" s="12"/>
      <c r="AT2551" s="12"/>
      <c r="AU2551" s="12"/>
      <c r="AV2551" s="12"/>
      <c r="AW2551" s="12"/>
      <c r="AX2551" s="12"/>
      <c r="AY2551" s="12"/>
      <c r="AZ2551" s="12"/>
      <c r="BA2551" s="12"/>
    </row>
    <row r="2552" spans="12:53" x14ac:dyDescent="0.25">
      <c r="L2552" s="135"/>
      <c r="M2552" s="135"/>
      <c r="N2552" s="135"/>
      <c r="O2552" s="135"/>
      <c r="P2552" s="135"/>
      <c r="Q2552" s="135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 s="12"/>
      <c r="AJ2552" s="12"/>
      <c r="AK2552" s="12"/>
      <c r="AL2552" s="12"/>
      <c r="AM2552" s="12"/>
      <c r="AN2552" s="12"/>
      <c r="AO2552" s="12"/>
      <c r="AP2552" s="12"/>
      <c r="AQ2552" s="12"/>
      <c r="AR2552" s="12"/>
      <c r="AS2552" s="12"/>
      <c r="AT2552" s="12"/>
      <c r="AU2552" s="12"/>
      <c r="AV2552" s="12"/>
      <c r="AW2552" s="12"/>
      <c r="AX2552" s="12"/>
      <c r="AY2552" s="12"/>
      <c r="AZ2552" s="12"/>
      <c r="BA2552" s="12"/>
    </row>
    <row r="2553" spans="12:53" x14ac:dyDescent="0.25">
      <c r="L2553" s="135"/>
      <c r="M2553" s="135"/>
      <c r="N2553" s="135"/>
      <c r="O2553" s="135"/>
      <c r="P2553" s="135"/>
      <c r="Q2553" s="135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 s="12"/>
      <c r="AJ2553" s="12"/>
      <c r="AK2553" s="12"/>
      <c r="AL2553" s="12"/>
      <c r="AM2553" s="12"/>
      <c r="AN2553" s="12"/>
      <c r="AO2553" s="12"/>
      <c r="AP2553" s="12"/>
      <c r="AQ2553" s="12"/>
      <c r="AR2553" s="12"/>
      <c r="AS2553" s="12"/>
      <c r="AT2553" s="12"/>
      <c r="AU2553" s="12"/>
      <c r="AV2553" s="12"/>
      <c r="AW2553" s="12"/>
      <c r="AX2553" s="12"/>
      <c r="AY2553" s="12"/>
      <c r="AZ2553" s="12"/>
      <c r="BA2553" s="12"/>
    </row>
    <row r="2554" spans="12:53" x14ac:dyDescent="0.25">
      <c r="L2554" s="135"/>
      <c r="M2554" s="135"/>
      <c r="N2554" s="135"/>
      <c r="O2554" s="135"/>
      <c r="P2554" s="135"/>
      <c r="Q2554" s="135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  <c r="AM2554" s="12"/>
      <c r="AN2554" s="12"/>
      <c r="AO2554" s="12"/>
      <c r="AP2554" s="12"/>
      <c r="AQ2554" s="12"/>
      <c r="AR2554" s="12"/>
      <c r="AS2554" s="12"/>
      <c r="AT2554" s="12"/>
      <c r="AU2554" s="12"/>
      <c r="AV2554" s="12"/>
      <c r="AW2554" s="12"/>
      <c r="AX2554" s="12"/>
      <c r="AY2554" s="12"/>
      <c r="AZ2554" s="12"/>
      <c r="BA2554" s="12"/>
    </row>
    <row r="2555" spans="12:53" x14ac:dyDescent="0.25">
      <c r="L2555" s="135"/>
      <c r="M2555" s="135"/>
      <c r="N2555" s="135"/>
      <c r="O2555" s="135"/>
      <c r="P2555" s="135"/>
      <c r="Q2555" s="135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  <c r="AN2555" s="12"/>
      <c r="AO2555" s="12"/>
      <c r="AP2555" s="12"/>
      <c r="AQ2555" s="12"/>
      <c r="AR2555" s="12"/>
      <c r="AS2555" s="12"/>
      <c r="AT2555" s="12"/>
      <c r="AU2555" s="12"/>
      <c r="AV2555" s="12"/>
      <c r="AW2555" s="12"/>
      <c r="AX2555" s="12"/>
      <c r="AY2555" s="12"/>
      <c r="AZ2555" s="12"/>
      <c r="BA2555" s="12"/>
    </row>
    <row r="2556" spans="12:53" x14ac:dyDescent="0.25">
      <c r="L2556" s="135"/>
      <c r="M2556" s="135"/>
      <c r="N2556" s="135"/>
      <c r="O2556" s="135"/>
      <c r="P2556" s="135"/>
      <c r="Q2556" s="135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  <c r="AM2556" s="12"/>
      <c r="AN2556" s="12"/>
      <c r="AO2556" s="12"/>
      <c r="AP2556" s="12"/>
      <c r="AQ2556" s="12"/>
      <c r="AR2556" s="12"/>
      <c r="AS2556" s="12"/>
      <c r="AT2556" s="12"/>
      <c r="AU2556" s="12"/>
      <c r="AV2556" s="12"/>
      <c r="AW2556" s="12"/>
      <c r="AX2556" s="12"/>
      <c r="AY2556" s="12"/>
      <c r="AZ2556" s="12"/>
      <c r="BA2556" s="12"/>
    </row>
    <row r="2557" spans="12:53" x14ac:dyDescent="0.25">
      <c r="L2557" s="135"/>
      <c r="M2557" s="135"/>
      <c r="N2557" s="135"/>
      <c r="O2557" s="135"/>
      <c r="P2557" s="135"/>
      <c r="Q2557" s="135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  <c r="AM2557" s="12"/>
      <c r="AN2557" s="12"/>
      <c r="AO2557" s="12"/>
      <c r="AP2557" s="12"/>
      <c r="AQ2557" s="12"/>
      <c r="AR2557" s="12"/>
      <c r="AS2557" s="12"/>
      <c r="AT2557" s="12"/>
      <c r="AU2557" s="12"/>
      <c r="AV2557" s="12"/>
      <c r="AW2557" s="12"/>
      <c r="AX2557" s="12"/>
      <c r="AY2557" s="12"/>
      <c r="AZ2557" s="12"/>
      <c r="BA2557" s="12"/>
    </row>
    <row r="2558" spans="12:53" x14ac:dyDescent="0.25">
      <c r="L2558" s="135"/>
      <c r="M2558" s="135"/>
      <c r="N2558" s="135"/>
      <c r="O2558" s="135"/>
      <c r="P2558" s="135"/>
      <c r="Q2558" s="135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  <c r="AN2558" s="12"/>
      <c r="AO2558" s="12"/>
      <c r="AP2558" s="12"/>
      <c r="AQ2558" s="12"/>
      <c r="AR2558" s="12"/>
      <c r="AS2558" s="12"/>
      <c r="AT2558" s="12"/>
      <c r="AU2558" s="12"/>
      <c r="AV2558" s="12"/>
      <c r="AW2558" s="12"/>
      <c r="AX2558" s="12"/>
      <c r="AY2558" s="12"/>
      <c r="AZ2558" s="12"/>
      <c r="BA2558" s="12"/>
    </row>
    <row r="2559" spans="12:53" x14ac:dyDescent="0.25">
      <c r="L2559" s="135"/>
      <c r="M2559" s="135"/>
      <c r="N2559" s="135"/>
      <c r="O2559" s="135"/>
      <c r="P2559" s="135"/>
      <c r="Q2559" s="135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  <c r="AM2559" s="12"/>
      <c r="AN2559" s="12"/>
      <c r="AO2559" s="12"/>
      <c r="AP2559" s="12"/>
      <c r="AQ2559" s="12"/>
      <c r="AR2559" s="12"/>
      <c r="AS2559" s="12"/>
      <c r="AT2559" s="12"/>
      <c r="AU2559" s="12"/>
      <c r="AV2559" s="12"/>
      <c r="AW2559" s="12"/>
      <c r="AX2559" s="12"/>
      <c r="AY2559" s="12"/>
      <c r="AZ2559" s="12"/>
      <c r="BA2559" s="12"/>
    </row>
    <row r="2560" spans="12:53" x14ac:dyDescent="0.25">
      <c r="L2560" s="135"/>
      <c r="M2560" s="135"/>
      <c r="N2560" s="135"/>
      <c r="O2560" s="135"/>
      <c r="P2560" s="135"/>
      <c r="Q2560" s="135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  <c r="AM2560" s="12"/>
      <c r="AN2560" s="12"/>
      <c r="AO2560" s="12"/>
      <c r="AP2560" s="12"/>
      <c r="AQ2560" s="12"/>
      <c r="AR2560" s="12"/>
      <c r="AS2560" s="12"/>
      <c r="AT2560" s="12"/>
      <c r="AU2560" s="12"/>
      <c r="AV2560" s="12"/>
      <c r="AW2560" s="12"/>
      <c r="AX2560" s="12"/>
      <c r="AY2560" s="12"/>
      <c r="AZ2560" s="12"/>
      <c r="BA2560" s="12"/>
    </row>
    <row r="2561" spans="12:53" x14ac:dyDescent="0.25">
      <c r="L2561" s="135"/>
      <c r="M2561" s="135"/>
      <c r="N2561" s="135"/>
      <c r="O2561" s="135"/>
      <c r="P2561" s="135"/>
      <c r="Q2561" s="135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  <c r="AN2561" s="12"/>
      <c r="AO2561" s="12"/>
      <c r="AP2561" s="12"/>
      <c r="AQ2561" s="12"/>
      <c r="AR2561" s="12"/>
      <c r="AS2561" s="12"/>
      <c r="AT2561" s="12"/>
      <c r="AU2561" s="12"/>
      <c r="AV2561" s="12"/>
      <c r="AW2561" s="12"/>
      <c r="AX2561" s="12"/>
      <c r="AY2561" s="12"/>
      <c r="AZ2561" s="12"/>
      <c r="BA2561" s="12"/>
    </row>
    <row r="2562" spans="12:53" x14ac:dyDescent="0.25">
      <c r="L2562" s="135"/>
      <c r="M2562" s="135"/>
      <c r="N2562" s="135"/>
      <c r="O2562" s="135"/>
      <c r="P2562" s="135"/>
      <c r="Q2562" s="135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  <c r="AM2562" s="12"/>
      <c r="AN2562" s="12"/>
      <c r="AO2562" s="12"/>
      <c r="AP2562" s="12"/>
      <c r="AQ2562" s="12"/>
      <c r="AR2562" s="12"/>
      <c r="AS2562" s="12"/>
      <c r="AT2562" s="12"/>
      <c r="AU2562" s="12"/>
      <c r="AV2562" s="12"/>
      <c r="AW2562" s="12"/>
      <c r="AX2562" s="12"/>
      <c r="AY2562" s="12"/>
      <c r="AZ2562" s="12"/>
      <c r="BA2562" s="12"/>
    </row>
    <row r="2563" spans="12:53" x14ac:dyDescent="0.25">
      <c r="L2563" s="135"/>
      <c r="M2563" s="135"/>
      <c r="N2563" s="135"/>
      <c r="O2563" s="135"/>
      <c r="P2563" s="135"/>
      <c r="Q2563" s="135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  <c r="AM2563" s="12"/>
      <c r="AN2563" s="12"/>
      <c r="AO2563" s="12"/>
      <c r="AP2563" s="12"/>
      <c r="AQ2563" s="12"/>
      <c r="AR2563" s="12"/>
      <c r="AS2563" s="12"/>
      <c r="AT2563" s="12"/>
      <c r="AU2563" s="12"/>
      <c r="AV2563" s="12"/>
      <c r="AW2563" s="12"/>
      <c r="AX2563" s="12"/>
      <c r="AY2563" s="12"/>
      <c r="AZ2563" s="12"/>
      <c r="BA2563" s="12"/>
    </row>
    <row r="2564" spans="12:53" x14ac:dyDescent="0.25">
      <c r="L2564" s="135"/>
      <c r="M2564" s="135"/>
      <c r="N2564" s="135"/>
      <c r="O2564" s="135"/>
      <c r="P2564" s="135"/>
      <c r="Q2564" s="135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  <c r="AN2564" s="12"/>
      <c r="AO2564" s="12"/>
      <c r="AP2564" s="12"/>
      <c r="AQ2564" s="12"/>
      <c r="AR2564" s="12"/>
      <c r="AS2564" s="12"/>
      <c r="AT2564" s="12"/>
      <c r="AU2564" s="12"/>
      <c r="AV2564" s="12"/>
      <c r="AW2564" s="12"/>
      <c r="AX2564" s="12"/>
      <c r="AY2564" s="12"/>
      <c r="AZ2564" s="12"/>
      <c r="BA2564" s="12"/>
    </row>
    <row r="2565" spans="12:53" x14ac:dyDescent="0.25">
      <c r="L2565" s="135"/>
      <c r="M2565" s="135"/>
      <c r="N2565" s="135"/>
      <c r="O2565" s="135"/>
      <c r="P2565" s="135"/>
      <c r="Q2565" s="135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  <c r="AM2565" s="12"/>
      <c r="AN2565" s="12"/>
      <c r="AO2565" s="12"/>
      <c r="AP2565" s="12"/>
      <c r="AQ2565" s="12"/>
      <c r="AR2565" s="12"/>
      <c r="AS2565" s="12"/>
      <c r="AT2565" s="12"/>
      <c r="AU2565" s="12"/>
      <c r="AV2565" s="12"/>
      <c r="AW2565" s="12"/>
      <c r="AX2565" s="12"/>
      <c r="AY2565" s="12"/>
      <c r="AZ2565" s="12"/>
      <c r="BA2565" s="12"/>
    </row>
    <row r="2566" spans="12:53" x14ac:dyDescent="0.25">
      <c r="L2566" s="135"/>
      <c r="M2566" s="135"/>
      <c r="N2566" s="135"/>
      <c r="O2566" s="135"/>
      <c r="P2566" s="135"/>
      <c r="Q2566" s="135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  <c r="AM2566" s="12"/>
      <c r="AN2566" s="12"/>
      <c r="AO2566" s="12"/>
      <c r="AP2566" s="12"/>
      <c r="AQ2566" s="12"/>
      <c r="AR2566" s="12"/>
      <c r="AS2566" s="12"/>
      <c r="AT2566" s="12"/>
      <c r="AU2566" s="12"/>
      <c r="AV2566" s="12"/>
      <c r="AW2566" s="12"/>
      <c r="AX2566" s="12"/>
      <c r="AY2566" s="12"/>
      <c r="AZ2566" s="12"/>
      <c r="BA2566" s="12"/>
    </row>
    <row r="2567" spans="12:53" x14ac:dyDescent="0.25">
      <c r="L2567" s="135"/>
      <c r="M2567" s="135"/>
      <c r="N2567" s="135"/>
      <c r="O2567" s="135"/>
      <c r="P2567" s="135"/>
      <c r="Q2567" s="135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 s="12"/>
      <c r="AN2567" s="12"/>
      <c r="AO2567" s="12"/>
      <c r="AP2567" s="12"/>
      <c r="AQ2567" s="12"/>
      <c r="AR2567" s="12"/>
      <c r="AS2567" s="12"/>
      <c r="AT2567" s="12"/>
      <c r="AU2567" s="12"/>
      <c r="AV2567" s="12"/>
      <c r="AW2567" s="12"/>
      <c r="AX2567" s="12"/>
      <c r="AY2567" s="12"/>
      <c r="AZ2567" s="12"/>
      <c r="BA2567" s="12"/>
    </row>
    <row r="2568" spans="12:53" x14ac:dyDescent="0.25">
      <c r="L2568" s="135"/>
      <c r="M2568" s="135"/>
      <c r="N2568" s="135"/>
      <c r="O2568" s="135"/>
      <c r="P2568" s="135"/>
      <c r="Q2568" s="135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  <c r="AL2568" s="12"/>
      <c r="AM2568" s="12"/>
      <c r="AN2568" s="12"/>
      <c r="AO2568" s="12"/>
      <c r="AP2568" s="12"/>
      <c r="AQ2568" s="12"/>
      <c r="AR2568" s="12"/>
      <c r="AS2568" s="12"/>
      <c r="AT2568" s="12"/>
      <c r="AU2568" s="12"/>
      <c r="AV2568" s="12"/>
      <c r="AW2568" s="12"/>
      <c r="AX2568" s="12"/>
      <c r="AY2568" s="12"/>
      <c r="AZ2568" s="12"/>
      <c r="BA2568" s="12"/>
    </row>
    <row r="2569" spans="12:53" x14ac:dyDescent="0.25">
      <c r="L2569" s="135"/>
      <c r="M2569" s="135"/>
      <c r="N2569" s="135"/>
      <c r="O2569" s="135"/>
      <c r="P2569" s="135"/>
      <c r="Q2569" s="135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  <c r="AL2569" s="12"/>
      <c r="AM2569" s="12"/>
      <c r="AN2569" s="12"/>
      <c r="AO2569" s="12"/>
      <c r="AP2569" s="12"/>
      <c r="AQ2569" s="12"/>
      <c r="AR2569" s="12"/>
      <c r="AS2569" s="12"/>
      <c r="AT2569" s="12"/>
      <c r="AU2569" s="12"/>
      <c r="AV2569" s="12"/>
      <c r="AW2569" s="12"/>
      <c r="AX2569" s="12"/>
      <c r="AY2569" s="12"/>
      <c r="AZ2569" s="12"/>
      <c r="BA2569" s="12"/>
    </row>
    <row r="2570" spans="12:53" x14ac:dyDescent="0.25">
      <c r="L2570" s="135"/>
      <c r="M2570" s="135"/>
      <c r="N2570" s="135"/>
      <c r="O2570" s="135"/>
      <c r="P2570" s="135"/>
      <c r="Q2570" s="135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  <c r="AN2570" s="12"/>
      <c r="AO2570" s="12"/>
      <c r="AP2570" s="12"/>
      <c r="AQ2570" s="12"/>
      <c r="AR2570" s="12"/>
      <c r="AS2570" s="12"/>
      <c r="AT2570" s="12"/>
      <c r="AU2570" s="12"/>
      <c r="AV2570" s="12"/>
      <c r="AW2570" s="12"/>
      <c r="AX2570" s="12"/>
      <c r="AY2570" s="12"/>
      <c r="AZ2570" s="12"/>
      <c r="BA2570" s="12"/>
    </row>
    <row r="2571" spans="12:53" x14ac:dyDescent="0.25">
      <c r="L2571" s="135"/>
      <c r="M2571" s="135"/>
      <c r="N2571" s="135"/>
      <c r="O2571" s="135"/>
      <c r="P2571" s="135"/>
      <c r="Q2571" s="135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  <c r="AL2571" s="12"/>
      <c r="AM2571" s="12"/>
      <c r="AN2571" s="12"/>
      <c r="AO2571" s="12"/>
      <c r="AP2571" s="12"/>
      <c r="AQ2571" s="12"/>
      <c r="AR2571" s="12"/>
      <c r="AS2571" s="12"/>
      <c r="AT2571" s="12"/>
      <c r="AU2571" s="12"/>
      <c r="AV2571" s="12"/>
      <c r="AW2571" s="12"/>
      <c r="AX2571" s="12"/>
      <c r="AY2571" s="12"/>
      <c r="AZ2571" s="12"/>
      <c r="BA2571" s="12"/>
    </row>
    <row r="2572" spans="12:53" x14ac:dyDescent="0.25">
      <c r="L2572" s="135"/>
      <c r="M2572" s="135"/>
      <c r="N2572" s="135"/>
      <c r="O2572" s="135"/>
      <c r="P2572" s="135"/>
      <c r="Q2572" s="135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  <c r="AL2572" s="12"/>
      <c r="AM2572" s="12"/>
      <c r="AN2572" s="12"/>
      <c r="AO2572" s="12"/>
      <c r="AP2572" s="12"/>
      <c r="AQ2572" s="12"/>
      <c r="AR2572" s="12"/>
      <c r="AS2572" s="12"/>
      <c r="AT2572" s="12"/>
      <c r="AU2572" s="12"/>
      <c r="AV2572" s="12"/>
      <c r="AW2572" s="12"/>
      <c r="AX2572" s="12"/>
      <c r="AY2572" s="12"/>
      <c r="AZ2572" s="12"/>
      <c r="BA2572" s="12"/>
    </row>
    <row r="2573" spans="12:53" x14ac:dyDescent="0.25">
      <c r="L2573" s="135"/>
      <c r="M2573" s="135"/>
      <c r="N2573" s="135"/>
      <c r="O2573" s="135"/>
      <c r="P2573" s="135"/>
      <c r="Q2573" s="135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 s="12"/>
      <c r="AN2573" s="12"/>
      <c r="AO2573" s="12"/>
      <c r="AP2573" s="12"/>
      <c r="AQ2573" s="12"/>
      <c r="AR2573" s="12"/>
      <c r="AS2573" s="12"/>
      <c r="AT2573" s="12"/>
      <c r="AU2573" s="12"/>
      <c r="AV2573" s="12"/>
      <c r="AW2573" s="12"/>
      <c r="AX2573" s="12"/>
      <c r="AY2573" s="12"/>
      <c r="AZ2573" s="12"/>
      <c r="BA2573" s="12"/>
    </row>
    <row r="2574" spans="12:53" x14ac:dyDescent="0.25">
      <c r="L2574" s="135"/>
      <c r="M2574" s="135"/>
      <c r="N2574" s="135"/>
      <c r="O2574" s="135"/>
      <c r="P2574" s="135"/>
      <c r="Q2574" s="135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  <c r="AL2574" s="12"/>
      <c r="AM2574" s="12"/>
      <c r="AN2574" s="12"/>
      <c r="AO2574" s="12"/>
      <c r="AP2574" s="12"/>
      <c r="AQ2574" s="12"/>
      <c r="AR2574" s="12"/>
      <c r="AS2574" s="12"/>
      <c r="AT2574" s="12"/>
      <c r="AU2574" s="12"/>
      <c r="AV2574" s="12"/>
      <c r="AW2574" s="12"/>
      <c r="AX2574" s="12"/>
      <c r="AY2574" s="12"/>
      <c r="AZ2574" s="12"/>
      <c r="BA2574" s="12"/>
    </row>
    <row r="2575" spans="12:53" x14ac:dyDescent="0.25">
      <c r="L2575" s="135"/>
      <c r="M2575" s="135"/>
      <c r="N2575" s="135"/>
      <c r="O2575" s="135"/>
      <c r="P2575" s="135"/>
      <c r="Q2575" s="135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  <c r="AL2575" s="12"/>
      <c r="AM2575" s="12"/>
      <c r="AN2575" s="12"/>
      <c r="AO2575" s="12"/>
      <c r="AP2575" s="12"/>
      <c r="AQ2575" s="12"/>
      <c r="AR2575" s="12"/>
      <c r="AS2575" s="12"/>
      <c r="AT2575" s="12"/>
      <c r="AU2575" s="12"/>
      <c r="AV2575" s="12"/>
      <c r="AW2575" s="12"/>
      <c r="AX2575" s="12"/>
      <c r="AY2575" s="12"/>
      <c r="AZ2575" s="12"/>
      <c r="BA2575" s="12"/>
    </row>
    <row r="2576" spans="12:53" x14ac:dyDescent="0.25">
      <c r="L2576" s="135"/>
      <c r="M2576" s="135"/>
      <c r="N2576" s="135"/>
      <c r="O2576" s="135"/>
      <c r="P2576" s="135"/>
      <c r="Q2576" s="135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 s="12"/>
      <c r="AN2576" s="12"/>
      <c r="AO2576" s="12"/>
      <c r="AP2576" s="12"/>
      <c r="AQ2576" s="12"/>
      <c r="AR2576" s="12"/>
      <c r="AS2576" s="12"/>
      <c r="AT2576" s="12"/>
      <c r="AU2576" s="12"/>
      <c r="AV2576" s="12"/>
      <c r="AW2576" s="12"/>
      <c r="AX2576" s="12"/>
      <c r="AY2576" s="12"/>
      <c r="AZ2576" s="12"/>
      <c r="BA2576" s="12"/>
    </row>
    <row r="2577" spans="12:53" x14ac:dyDescent="0.25">
      <c r="L2577" s="135"/>
      <c r="M2577" s="135"/>
      <c r="N2577" s="135"/>
      <c r="O2577" s="135"/>
      <c r="P2577" s="135"/>
      <c r="Q2577" s="135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  <c r="AL2577" s="12"/>
      <c r="AM2577" s="12"/>
      <c r="AN2577" s="12"/>
      <c r="AO2577" s="12"/>
      <c r="AP2577" s="12"/>
      <c r="AQ2577" s="12"/>
      <c r="AR2577" s="12"/>
      <c r="AS2577" s="12"/>
      <c r="AT2577" s="12"/>
      <c r="AU2577" s="12"/>
      <c r="AV2577" s="12"/>
      <c r="AW2577" s="12"/>
      <c r="AX2577" s="12"/>
      <c r="AY2577" s="12"/>
      <c r="AZ2577" s="12"/>
      <c r="BA2577" s="12"/>
    </row>
    <row r="2578" spans="12:53" x14ac:dyDescent="0.25">
      <c r="L2578" s="135"/>
      <c r="M2578" s="135"/>
      <c r="N2578" s="135"/>
      <c r="O2578" s="135"/>
      <c r="P2578" s="135"/>
      <c r="Q2578" s="135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  <c r="AL2578" s="12"/>
      <c r="AM2578" s="12"/>
      <c r="AN2578" s="12"/>
      <c r="AO2578" s="12"/>
      <c r="AP2578" s="12"/>
      <c r="AQ2578" s="12"/>
      <c r="AR2578" s="12"/>
      <c r="AS2578" s="12"/>
      <c r="AT2578" s="12"/>
      <c r="AU2578" s="12"/>
      <c r="AV2578" s="12"/>
      <c r="AW2578" s="12"/>
      <c r="AX2578" s="12"/>
      <c r="AY2578" s="12"/>
      <c r="AZ2578" s="12"/>
      <c r="BA2578" s="12"/>
    </row>
    <row r="2579" spans="12:53" x14ac:dyDescent="0.25">
      <c r="L2579" s="135"/>
      <c r="M2579" s="135"/>
      <c r="N2579" s="135"/>
      <c r="O2579" s="135"/>
      <c r="P2579" s="135"/>
      <c r="Q2579" s="135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 s="12"/>
      <c r="AN2579" s="12"/>
      <c r="AO2579" s="12"/>
      <c r="AP2579" s="12"/>
      <c r="AQ2579" s="12"/>
      <c r="AR2579" s="12"/>
      <c r="AS2579" s="12"/>
      <c r="AT2579" s="12"/>
      <c r="AU2579" s="12"/>
      <c r="AV2579" s="12"/>
      <c r="AW2579" s="12"/>
      <c r="AX2579" s="12"/>
      <c r="AY2579" s="12"/>
      <c r="AZ2579" s="12"/>
      <c r="BA2579" s="12"/>
    </row>
    <row r="2580" spans="12:53" x14ac:dyDescent="0.25">
      <c r="L2580" s="135"/>
      <c r="M2580" s="135"/>
      <c r="N2580" s="135"/>
      <c r="O2580" s="135"/>
      <c r="P2580" s="135"/>
      <c r="Q2580" s="135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  <c r="AL2580" s="12"/>
      <c r="AM2580" s="12"/>
      <c r="AN2580" s="12"/>
      <c r="AO2580" s="12"/>
      <c r="AP2580" s="12"/>
      <c r="AQ2580" s="12"/>
      <c r="AR2580" s="12"/>
      <c r="AS2580" s="12"/>
      <c r="AT2580" s="12"/>
      <c r="AU2580" s="12"/>
      <c r="AV2580" s="12"/>
      <c r="AW2580" s="12"/>
      <c r="AX2580" s="12"/>
      <c r="AY2580" s="12"/>
      <c r="AZ2580" s="12"/>
      <c r="BA2580" s="12"/>
    </row>
    <row r="2581" spans="12:53" x14ac:dyDescent="0.25">
      <c r="L2581" s="135"/>
      <c r="M2581" s="135"/>
      <c r="N2581" s="135"/>
      <c r="O2581" s="135"/>
      <c r="P2581" s="135"/>
      <c r="Q2581" s="135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  <c r="AL2581" s="12"/>
      <c r="AM2581" s="12"/>
      <c r="AN2581" s="12"/>
      <c r="AO2581" s="12"/>
      <c r="AP2581" s="12"/>
      <c r="AQ2581" s="12"/>
      <c r="AR2581" s="12"/>
      <c r="AS2581" s="12"/>
      <c r="AT2581" s="12"/>
      <c r="AU2581" s="12"/>
      <c r="AV2581" s="12"/>
      <c r="AW2581" s="12"/>
      <c r="AX2581" s="12"/>
      <c r="AY2581" s="12"/>
      <c r="AZ2581" s="12"/>
      <c r="BA2581" s="12"/>
    </row>
    <row r="2582" spans="12:53" x14ac:dyDescent="0.25">
      <c r="L2582" s="135"/>
      <c r="M2582" s="135"/>
      <c r="N2582" s="135"/>
      <c r="O2582" s="135"/>
      <c r="P2582" s="135"/>
      <c r="Q2582" s="135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 s="12"/>
      <c r="AN2582" s="12"/>
      <c r="AO2582" s="12"/>
      <c r="AP2582" s="12"/>
      <c r="AQ2582" s="12"/>
      <c r="AR2582" s="12"/>
      <c r="AS2582" s="12"/>
      <c r="AT2582" s="12"/>
      <c r="AU2582" s="12"/>
      <c r="AV2582" s="12"/>
      <c r="AW2582" s="12"/>
      <c r="AX2582" s="12"/>
      <c r="AY2582" s="12"/>
      <c r="AZ2582" s="12"/>
      <c r="BA2582" s="12"/>
    </row>
    <row r="2583" spans="12:53" x14ac:dyDescent="0.25">
      <c r="L2583" s="135"/>
      <c r="M2583" s="135"/>
      <c r="N2583" s="135"/>
      <c r="O2583" s="135"/>
      <c r="P2583" s="135"/>
      <c r="Q2583" s="135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  <c r="AL2583" s="12"/>
      <c r="AM2583" s="12"/>
      <c r="AN2583" s="12"/>
      <c r="AO2583" s="12"/>
      <c r="AP2583" s="12"/>
      <c r="AQ2583" s="12"/>
      <c r="AR2583" s="12"/>
      <c r="AS2583" s="12"/>
      <c r="AT2583" s="12"/>
      <c r="AU2583" s="12"/>
      <c r="AV2583" s="12"/>
      <c r="AW2583" s="12"/>
      <c r="AX2583" s="12"/>
      <c r="AY2583" s="12"/>
      <c r="AZ2583" s="12"/>
      <c r="BA2583" s="12"/>
    </row>
    <row r="2584" spans="12:53" x14ac:dyDescent="0.25">
      <c r="L2584" s="135"/>
      <c r="M2584" s="135"/>
      <c r="N2584" s="135"/>
      <c r="O2584" s="135"/>
      <c r="P2584" s="135"/>
      <c r="Q2584" s="135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  <c r="AL2584" s="12"/>
      <c r="AM2584" s="12"/>
      <c r="AN2584" s="12"/>
      <c r="AO2584" s="12"/>
      <c r="AP2584" s="12"/>
      <c r="AQ2584" s="12"/>
      <c r="AR2584" s="12"/>
      <c r="AS2584" s="12"/>
      <c r="AT2584" s="12"/>
      <c r="AU2584" s="12"/>
      <c r="AV2584" s="12"/>
      <c r="AW2584" s="12"/>
      <c r="AX2584" s="12"/>
      <c r="AY2584" s="12"/>
      <c r="AZ2584" s="12"/>
      <c r="BA2584" s="12"/>
    </row>
    <row r="2585" spans="12:53" x14ac:dyDescent="0.25">
      <c r="L2585" s="135"/>
      <c r="M2585" s="135"/>
      <c r="N2585" s="135"/>
      <c r="O2585" s="135"/>
      <c r="P2585" s="135"/>
      <c r="Q2585" s="135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 s="12"/>
      <c r="AN2585" s="12"/>
      <c r="AO2585" s="12"/>
      <c r="AP2585" s="12"/>
      <c r="AQ2585" s="12"/>
      <c r="AR2585" s="12"/>
      <c r="AS2585" s="12"/>
      <c r="AT2585" s="12"/>
      <c r="AU2585" s="12"/>
      <c r="AV2585" s="12"/>
      <c r="AW2585" s="12"/>
      <c r="AX2585" s="12"/>
      <c r="AY2585" s="12"/>
      <c r="AZ2585" s="12"/>
      <c r="BA2585" s="12"/>
    </row>
    <row r="2586" spans="12:53" x14ac:dyDescent="0.25">
      <c r="L2586" s="135"/>
      <c r="M2586" s="135"/>
      <c r="N2586" s="135"/>
      <c r="O2586" s="135"/>
      <c r="P2586" s="135"/>
      <c r="Q2586" s="135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  <c r="AL2586" s="12"/>
      <c r="AM2586" s="12"/>
      <c r="AN2586" s="12"/>
      <c r="AO2586" s="12"/>
      <c r="AP2586" s="12"/>
      <c r="AQ2586" s="12"/>
      <c r="AR2586" s="12"/>
      <c r="AS2586" s="12"/>
      <c r="AT2586" s="12"/>
      <c r="AU2586" s="12"/>
      <c r="AV2586" s="12"/>
      <c r="AW2586" s="12"/>
      <c r="AX2586" s="12"/>
      <c r="AY2586" s="12"/>
      <c r="AZ2586" s="12"/>
      <c r="BA2586" s="12"/>
    </row>
    <row r="2587" spans="12:53" x14ac:dyDescent="0.25">
      <c r="L2587" s="135"/>
      <c r="M2587" s="135"/>
      <c r="N2587" s="135"/>
      <c r="O2587" s="135"/>
      <c r="P2587" s="135"/>
      <c r="Q2587" s="135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  <c r="AH2587" s="12"/>
      <c r="AI2587" s="12"/>
      <c r="AJ2587" s="12"/>
      <c r="AK2587" s="12"/>
      <c r="AL2587" s="12"/>
      <c r="AM2587" s="12"/>
      <c r="AN2587" s="12"/>
      <c r="AO2587" s="12"/>
      <c r="AP2587" s="12"/>
      <c r="AQ2587" s="12"/>
      <c r="AR2587" s="12"/>
      <c r="AS2587" s="12"/>
      <c r="AT2587" s="12"/>
      <c r="AU2587" s="12"/>
      <c r="AV2587" s="12"/>
      <c r="AW2587" s="12"/>
      <c r="AX2587" s="12"/>
      <c r="AY2587" s="12"/>
      <c r="AZ2587" s="12"/>
      <c r="BA2587" s="12"/>
    </row>
    <row r="2588" spans="12:53" x14ac:dyDescent="0.25">
      <c r="L2588" s="135"/>
      <c r="M2588" s="135"/>
      <c r="N2588" s="135"/>
      <c r="O2588" s="135"/>
      <c r="P2588" s="135"/>
      <c r="Q2588" s="135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 s="12"/>
      <c r="AJ2588" s="12"/>
      <c r="AK2588" s="12"/>
      <c r="AL2588" s="12"/>
      <c r="AM2588" s="12"/>
      <c r="AN2588" s="12"/>
      <c r="AO2588" s="12"/>
      <c r="AP2588" s="12"/>
      <c r="AQ2588" s="12"/>
      <c r="AR2588" s="12"/>
      <c r="AS2588" s="12"/>
      <c r="AT2588" s="12"/>
      <c r="AU2588" s="12"/>
      <c r="AV2588" s="12"/>
      <c r="AW2588" s="12"/>
      <c r="AX2588" s="12"/>
      <c r="AY2588" s="12"/>
      <c r="AZ2588" s="12"/>
      <c r="BA2588" s="12"/>
    </row>
    <row r="2589" spans="12:53" x14ac:dyDescent="0.25">
      <c r="L2589" s="135"/>
      <c r="M2589" s="135"/>
      <c r="N2589" s="135"/>
      <c r="O2589" s="135"/>
      <c r="P2589" s="135"/>
      <c r="Q2589" s="135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  <c r="AH2589" s="12"/>
      <c r="AI2589" s="12"/>
      <c r="AJ2589" s="12"/>
      <c r="AK2589" s="12"/>
      <c r="AL2589" s="12"/>
      <c r="AM2589" s="12"/>
      <c r="AN2589" s="12"/>
      <c r="AO2589" s="12"/>
      <c r="AP2589" s="12"/>
      <c r="AQ2589" s="12"/>
      <c r="AR2589" s="12"/>
      <c r="AS2589" s="12"/>
      <c r="AT2589" s="12"/>
      <c r="AU2589" s="12"/>
      <c r="AV2589" s="12"/>
      <c r="AW2589" s="12"/>
      <c r="AX2589" s="12"/>
      <c r="AY2589" s="12"/>
      <c r="AZ2589" s="12"/>
      <c r="BA2589" s="12"/>
    </row>
    <row r="2590" spans="12:53" x14ac:dyDescent="0.25">
      <c r="L2590" s="135"/>
      <c r="M2590" s="135"/>
      <c r="N2590" s="135"/>
      <c r="O2590" s="135"/>
      <c r="P2590" s="135"/>
      <c r="Q2590" s="135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  <c r="AH2590" s="12"/>
      <c r="AI2590" s="12"/>
      <c r="AJ2590" s="12"/>
      <c r="AK2590" s="12"/>
      <c r="AL2590" s="12"/>
      <c r="AM2590" s="12"/>
      <c r="AN2590" s="12"/>
      <c r="AO2590" s="12"/>
      <c r="AP2590" s="12"/>
      <c r="AQ2590" s="12"/>
      <c r="AR2590" s="12"/>
      <c r="AS2590" s="12"/>
      <c r="AT2590" s="12"/>
      <c r="AU2590" s="12"/>
      <c r="AV2590" s="12"/>
      <c r="AW2590" s="12"/>
      <c r="AX2590" s="12"/>
      <c r="AY2590" s="12"/>
      <c r="AZ2590" s="12"/>
      <c r="BA2590" s="12"/>
    </row>
    <row r="2591" spans="12:53" x14ac:dyDescent="0.25">
      <c r="L2591" s="135"/>
      <c r="M2591" s="135"/>
      <c r="N2591" s="135"/>
      <c r="O2591" s="135"/>
      <c r="P2591" s="135"/>
      <c r="Q2591" s="135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 s="12"/>
      <c r="AJ2591" s="12"/>
      <c r="AK2591" s="12"/>
      <c r="AL2591" s="12"/>
      <c r="AM2591" s="12"/>
      <c r="AN2591" s="12"/>
      <c r="AO2591" s="12"/>
      <c r="AP2591" s="12"/>
      <c r="AQ2591" s="12"/>
      <c r="AR2591" s="12"/>
      <c r="AS2591" s="12"/>
      <c r="AT2591" s="12"/>
      <c r="AU2591" s="12"/>
      <c r="AV2591" s="12"/>
      <c r="AW2591" s="12"/>
      <c r="AX2591" s="12"/>
      <c r="AY2591" s="12"/>
      <c r="AZ2591" s="12"/>
      <c r="BA2591" s="12"/>
    </row>
    <row r="2592" spans="12:53" x14ac:dyDescent="0.25">
      <c r="L2592" s="135"/>
      <c r="M2592" s="135"/>
      <c r="N2592" s="135"/>
      <c r="O2592" s="135"/>
      <c r="P2592" s="135"/>
      <c r="Q2592" s="135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  <c r="AH2592" s="12"/>
      <c r="AI2592" s="12"/>
      <c r="AJ2592" s="12"/>
      <c r="AK2592" s="12"/>
      <c r="AL2592" s="12"/>
      <c r="AM2592" s="12"/>
      <c r="AN2592" s="12"/>
      <c r="AO2592" s="12"/>
      <c r="AP2592" s="12"/>
      <c r="AQ2592" s="12"/>
      <c r="AR2592" s="12"/>
      <c r="AS2592" s="12"/>
      <c r="AT2592" s="12"/>
      <c r="AU2592" s="12"/>
      <c r="AV2592" s="12"/>
      <c r="AW2592" s="12"/>
      <c r="AX2592" s="12"/>
      <c r="AY2592" s="12"/>
      <c r="AZ2592" s="12"/>
      <c r="BA2592" s="12"/>
    </row>
    <row r="2593" spans="12:53" x14ac:dyDescent="0.25">
      <c r="L2593" s="135"/>
      <c r="M2593" s="135"/>
      <c r="N2593" s="135"/>
      <c r="O2593" s="135"/>
      <c r="P2593" s="135"/>
      <c r="Q2593" s="135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  <c r="AH2593" s="12"/>
      <c r="AI2593" s="12"/>
      <c r="AJ2593" s="12"/>
      <c r="AK2593" s="12"/>
      <c r="AL2593" s="12"/>
      <c r="AM2593" s="12"/>
      <c r="AN2593" s="12"/>
      <c r="AO2593" s="12"/>
      <c r="AP2593" s="12"/>
      <c r="AQ2593" s="12"/>
      <c r="AR2593" s="12"/>
      <c r="AS2593" s="12"/>
      <c r="AT2593" s="12"/>
      <c r="AU2593" s="12"/>
      <c r="AV2593" s="12"/>
      <c r="AW2593" s="12"/>
      <c r="AX2593" s="12"/>
      <c r="AY2593" s="12"/>
      <c r="AZ2593" s="12"/>
      <c r="BA2593" s="12"/>
    </row>
    <row r="2594" spans="12:53" x14ac:dyDescent="0.25">
      <c r="L2594" s="135"/>
      <c r="M2594" s="135"/>
      <c r="N2594" s="135"/>
      <c r="O2594" s="135"/>
      <c r="P2594" s="135"/>
      <c r="Q2594" s="135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 s="12"/>
      <c r="AJ2594" s="12"/>
      <c r="AK2594" s="12"/>
      <c r="AL2594" s="12"/>
      <c r="AM2594" s="12"/>
      <c r="AN2594" s="12"/>
      <c r="AO2594" s="12"/>
      <c r="AP2594" s="12"/>
      <c r="AQ2594" s="12"/>
      <c r="AR2594" s="12"/>
      <c r="AS2594" s="12"/>
      <c r="AT2594" s="12"/>
      <c r="AU2594" s="12"/>
      <c r="AV2594" s="12"/>
      <c r="AW2594" s="12"/>
      <c r="AX2594" s="12"/>
      <c r="AY2594" s="12"/>
      <c r="AZ2594" s="12"/>
      <c r="BA2594" s="12"/>
    </row>
    <row r="2595" spans="12:53" x14ac:dyDescent="0.25">
      <c r="L2595" s="135"/>
      <c r="M2595" s="135"/>
      <c r="N2595" s="135"/>
      <c r="O2595" s="135"/>
      <c r="P2595" s="135"/>
      <c r="Q2595" s="135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  <c r="AH2595" s="12"/>
      <c r="AI2595" s="12"/>
      <c r="AJ2595" s="12"/>
      <c r="AK2595" s="12"/>
      <c r="AL2595" s="12"/>
      <c r="AM2595" s="12"/>
      <c r="AN2595" s="12"/>
      <c r="AO2595" s="12"/>
      <c r="AP2595" s="12"/>
      <c r="AQ2595" s="12"/>
      <c r="AR2595" s="12"/>
      <c r="AS2595" s="12"/>
      <c r="AT2595" s="12"/>
      <c r="AU2595" s="12"/>
      <c r="AV2595" s="12"/>
      <c r="AW2595" s="12"/>
      <c r="AX2595" s="12"/>
      <c r="AY2595" s="12"/>
      <c r="AZ2595" s="12"/>
      <c r="BA2595" s="12"/>
    </row>
    <row r="2596" spans="12:53" x14ac:dyDescent="0.25">
      <c r="L2596" s="135"/>
      <c r="M2596" s="135"/>
      <c r="N2596" s="135"/>
      <c r="O2596" s="135"/>
      <c r="P2596" s="135"/>
      <c r="Q2596" s="135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  <c r="AH2596" s="12"/>
      <c r="AI2596" s="12"/>
      <c r="AJ2596" s="12"/>
      <c r="AK2596" s="12"/>
      <c r="AL2596" s="12"/>
      <c r="AM2596" s="12"/>
      <c r="AN2596" s="12"/>
      <c r="AO2596" s="12"/>
      <c r="AP2596" s="12"/>
      <c r="AQ2596" s="12"/>
      <c r="AR2596" s="12"/>
      <c r="AS2596" s="12"/>
      <c r="AT2596" s="12"/>
      <c r="AU2596" s="12"/>
      <c r="AV2596" s="12"/>
      <c r="AW2596" s="12"/>
      <c r="AX2596" s="12"/>
      <c r="AY2596" s="12"/>
      <c r="AZ2596" s="12"/>
      <c r="BA2596" s="12"/>
    </row>
    <row r="2597" spans="12:53" x14ac:dyDescent="0.25">
      <c r="L2597" s="135"/>
      <c r="M2597" s="135"/>
      <c r="N2597" s="135"/>
      <c r="O2597" s="135"/>
      <c r="P2597" s="135"/>
      <c r="Q2597" s="135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 s="12"/>
      <c r="AJ2597" s="12"/>
      <c r="AK2597" s="12"/>
      <c r="AL2597" s="12"/>
      <c r="AM2597" s="12"/>
      <c r="AN2597" s="12"/>
      <c r="AO2597" s="12"/>
      <c r="AP2597" s="12"/>
      <c r="AQ2597" s="12"/>
      <c r="AR2597" s="12"/>
      <c r="AS2597" s="12"/>
      <c r="AT2597" s="12"/>
      <c r="AU2597" s="12"/>
      <c r="AV2597" s="12"/>
      <c r="AW2597" s="12"/>
      <c r="AX2597" s="12"/>
      <c r="AY2597" s="12"/>
      <c r="AZ2597" s="12"/>
      <c r="BA2597" s="12"/>
    </row>
    <row r="2598" spans="12:53" x14ac:dyDescent="0.25">
      <c r="L2598" s="135"/>
      <c r="M2598" s="135"/>
      <c r="N2598" s="135"/>
      <c r="O2598" s="135"/>
      <c r="P2598" s="135"/>
      <c r="Q2598" s="135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12"/>
      <c r="AI2598" s="12"/>
      <c r="AJ2598" s="12"/>
      <c r="AK2598" s="12"/>
      <c r="AL2598" s="12"/>
      <c r="AM2598" s="12"/>
      <c r="AN2598" s="12"/>
      <c r="AO2598" s="12"/>
      <c r="AP2598" s="12"/>
      <c r="AQ2598" s="12"/>
      <c r="AR2598" s="12"/>
      <c r="AS2598" s="12"/>
      <c r="AT2598" s="12"/>
      <c r="AU2598" s="12"/>
      <c r="AV2598" s="12"/>
      <c r="AW2598" s="12"/>
      <c r="AX2598" s="12"/>
      <c r="AY2598" s="12"/>
      <c r="AZ2598" s="12"/>
      <c r="BA2598" s="12"/>
    </row>
    <row r="2599" spans="12:53" x14ac:dyDescent="0.25">
      <c r="L2599" s="135"/>
      <c r="M2599" s="135"/>
      <c r="N2599" s="135"/>
      <c r="O2599" s="135"/>
      <c r="P2599" s="135"/>
      <c r="Q2599" s="135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12"/>
      <c r="AI2599" s="12"/>
      <c r="AJ2599" s="12"/>
      <c r="AK2599" s="12"/>
      <c r="AL2599" s="12"/>
      <c r="AM2599" s="12"/>
      <c r="AN2599" s="12"/>
      <c r="AO2599" s="12"/>
      <c r="AP2599" s="12"/>
      <c r="AQ2599" s="12"/>
      <c r="AR2599" s="12"/>
      <c r="AS2599" s="12"/>
      <c r="AT2599" s="12"/>
      <c r="AU2599" s="12"/>
      <c r="AV2599" s="12"/>
      <c r="AW2599" s="12"/>
      <c r="AX2599" s="12"/>
      <c r="AY2599" s="12"/>
      <c r="AZ2599" s="12"/>
      <c r="BA2599" s="12"/>
    </row>
    <row r="2600" spans="12:53" x14ac:dyDescent="0.25">
      <c r="L2600" s="135"/>
      <c r="M2600" s="135"/>
      <c r="N2600" s="135"/>
      <c r="O2600" s="135"/>
      <c r="P2600" s="135"/>
      <c r="Q2600" s="135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 s="12"/>
      <c r="AJ2600" s="12"/>
      <c r="AK2600" s="12"/>
      <c r="AL2600" s="12"/>
      <c r="AM2600" s="12"/>
      <c r="AN2600" s="12"/>
      <c r="AO2600" s="12"/>
      <c r="AP2600" s="12"/>
      <c r="AQ2600" s="12"/>
      <c r="AR2600" s="12"/>
      <c r="AS2600" s="12"/>
      <c r="AT2600" s="12"/>
      <c r="AU2600" s="12"/>
      <c r="AV2600" s="12"/>
      <c r="AW2600" s="12"/>
      <c r="AX2600" s="12"/>
      <c r="AY2600" s="12"/>
      <c r="AZ2600" s="12"/>
      <c r="BA2600" s="12"/>
    </row>
    <row r="2601" spans="12:53" x14ac:dyDescent="0.25">
      <c r="L2601" s="135"/>
      <c r="M2601" s="135"/>
      <c r="N2601" s="135"/>
      <c r="O2601" s="135"/>
      <c r="P2601" s="135"/>
      <c r="Q2601" s="135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12"/>
      <c r="AI2601" s="12"/>
      <c r="AJ2601" s="12"/>
      <c r="AK2601" s="12"/>
      <c r="AL2601" s="12"/>
      <c r="AM2601" s="12"/>
      <c r="AN2601" s="12"/>
      <c r="AO2601" s="12"/>
      <c r="AP2601" s="12"/>
      <c r="AQ2601" s="12"/>
      <c r="AR2601" s="12"/>
      <c r="AS2601" s="12"/>
      <c r="AT2601" s="12"/>
      <c r="AU2601" s="12"/>
      <c r="AV2601" s="12"/>
      <c r="AW2601" s="12"/>
      <c r="AX2601" s="12"/>
      <c r="AY2601" s="12"/>
      <c r="AZ2601" s="12"/>
      <c r="BA2601" s="12"/>
    </row>
    <row r="2602" spans="12:53" x14ac:dyDescent="0.25">
      <c r="L2602" s="135"/>
      <c r="M2602" s="135"/>
      <c r="N2602" s="135"/>
      <c r="O2602" s="135"/>
      <c r="P2602" s="135"/>
      <c r="Q2602" s="135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12"/>
      <c r="AI2602" s="12"/>
      <c r="AJ2602" s="12"/>
      <c r="AK2602" s="12"/>
      <c r="AL2602" s="12"/>
      <c r="AM2602" s="12"/>
      <c r="AN2602" s="12"/>
      <c r="AO2602" s="12"/>
      <c r="AP2602" s="12"/>
      <c r="AQ2602" s="12"/>
      <c r="AR2602" s="12"/>
      <c r="AS2602" s="12"/>
      <c r="AT2602" s="12"/>
      <c r="AU2602" s="12"/>
      <c r="AV2602" s="12"/>
      <c r="AW2602" s="12"/>
      <c r="AX2602" s="12"/>
      <c r="AY2602" s="12"/>
      <c r="AZ2602" s="12"/>
      <c r="BA2602" s="12"/>
    </row>
    <row r="2603" spans="12:53" x14ac:dyDescent="0.25">
      <c r="L2603" s="135"/>
      <c r="M2603" s="135"/>
      <c r="N2603" s="135"/>
      <c r="O2603" s="135"/>
      <c r="P2603" s="135"/>
      <c r="Q2603" s="135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 s="12"/>
      <c r="AJ2603" s="12"/>
      <c r="AK2603" s="12"/>
      <c r="AL2603" s="12"/>
      <c r="AM2603" s="12"/>
      <c r="AN2603" s="12"/>
      <c r="AO2603" s="12"/>
      <c r="AP2603" s="12"/>
      <c r="AQ2603" s="12"/>
      <c r="AR2603" s="12"/>
      <c r="AS2603" s="12"/>
      <c r="AT2603" s="12"/>
      <c r="AU2603" s="12"/>
      <c r="AV2603" s="12"/>
      <c r="AW2603" s="12"/>
      <c r="AX2603" s="12"/>
      <c r="AY2603" s="12"/>
      <c r="AZ2603" s="12"/>
      <c r="BA2603" s="12"/>
    </row>
    <row r="2604" spans="12:53" x14ac:dyDescent="0.25">
      <c r="L2604" s="135"/>
      <c r="M2604" s="135"/>
      <c r="N2604" s="135"/>
      <c r="O2604" s="135"/>
      <c r="P2604" s="135"/>
      <c r="Q2604" s="135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12"/>
      <c r="AI2604" s="12"/>
      <c r="AJ2604" s="12"/>
      <c r="AK2604" s="12"/>
      <c r="AL2604" s="12"/>
      <c r="AM2604" s="12"/>
      <c r="AN2604" s="12"/>
      <c r="AO2604" s="12"/>
      <c r="AP2604" s="12"/>
      <c r="AQ2604" s="12"/>
      <c r="AR2604" s="12"/>
      <c r="AS2604" s="12"/>
      <c r="AT2604" s="12"/>
      <c r="AU2604" s="12"/>
      <c r="AV2604" s="12"/>
      <c r="AW2604" s="12"/>
      <c r="AX2604" s="12"/>
      <c r="AY2604" s="12"/>
      <c r="AZ2604" s="12"/>
      <c r="BA2604" s="12"/>
    </row>
    <row r="2605" spans="12:53" x14ac:dyDescent="0.25">
      <c r="L2605" s="135"/>
      <c r="M2605" s="135"/>
      <c r="N2605" s="135"/>
      <c r="O2605" s="135"/>
      <c r="P2605" s="135"/>
      <c r="Q2605" s="135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12"/>
      <c r="AI2605" s="12"/>
      <c r="AJ2605" s="12"/>
      <c r="AK2605" s="12"/>
      <c r="AL2605" s="12"/>
      <c r="AM2605" s="12"/>
      <c r="AN2605" s="12"/>
      <c r="AO2605" s="12"/>
      <c r="AP2605" s="12"/>
      <c r="AQ2605" s="12"/>
      <c r="AR2605" s="12"/>
      <c r="AS2605" s="12"/>
      <c r="AT2605" s="12"/>
      <c r="AU2605" s="12"/>
      <c r="AV2605" s="12"/>
      <c r="AW2605" s="12"/>
      <c r="AX2605" s="12"/>
      <c r="AY2605" s="12"/>
      <c r="AZ2605" s="12"/>
      <c r="BA2605" s="12"/>
    </row>
    <row r="2606" spans="12:53" x14ac:dyDescent="0.25">
      <c r="L2606" s="135"/>
      <c r="M2606" s="135"/>
      <c r="N2606" s="135"/>
      <c r="O2606" s="135"/>
      <c r="P2606" s="135"/>
      <c r="Q2606" s="135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 s="12"/>
      <c r="AJ2606" s="12"/>
      <c r="AK2606" s="12"/>
      <c r="AL2606" s="12"/>
      <c r="AM2606" s="12"/>
      <c r="AN2606" s="12"/>
      <c r="AO2606" s="12"/>
      <c r="AP2606" s="12"/>
      <c r="AQ2606" s="12"/>
      <c r="AR2606" s="12"/>
      <c r="AS2606" s="12"/>
      <c r="AT2606" s="12"/>
      <c r="AU2606" s="12"/>
      <c r="AV2606" s="12"/>
      <c r="AW2606" s="12"/>
      <c r="AX2606" s="12"/>
      <c r="AY2606" s="12"/>
      <c r="AZ2606" s="12"/>
      <c r="BA2606" s="12"/>
    </row>
    <row r="2607" spans="12:53" x14ac:dyDescent="0.25">
      <c r="L2607" s="135"/>
      <c r="M2607" s="135"/>
      <c r="N2607" s="135"/>
      <c r="O2607" s="135"/>
      <c r="P2607" s="135"/>
      <c r="Q2607" s="135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  <c r="AM2607" s="12"/>
      <c r="AN2607" s="12"/>
      <c r="AO2607" s="12"/>
      <c r="AP2607" s="12"/>
      <c r="AQ2607" s="12"/>
      <c r="AR2607" s="12"/>
      <c r="AS2607" s="12"/>
      <c r="AT2607" s="12"/>
      <c r="AU2607" s="12"/>
      <c r="AV2607" s="12"/>
      <c r="AW2607" s="12"/>
      <c r="AX2607" s="12"/>
      <c r="AY2607" s="12"/>
      <c r="AZ2607" s="12"/>
      <c r="BA2607" s="12"/>
    </row>
    <row r="2608" spans="12:53" x14ac:dyDescent="0.25">
      <c r="L2608" s="135"/>
      <c r="M2608" s="135"/>
      <c r="N2608" s="135"/>
      <c r="O2608" s="135"/>
      <c r="P2608" s="135"/>
      <c r="Q2608" s="135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  <c r="AM2608" s="12"/>
      <c r="AN2608" s="12"/>
      <c r="AO2608" s="12"/>
      <c r="AP2608" s="12"/>
      <c r="AQ2608" s="12"/>
      <c r="AR2608" s="12"/>
      <c r="AS2608" s="12"/>
      <c r="AT2608" s="12"/>
      <c r="AU2608" s="12"/>
      <c r="AV2608" s="12"/>
      <c r="AW2608" s="12"/>
      <c r="AX2608" s="12"/>
      <c r="AY2608" s="12"/>
      <c r="AZ2608" s="12"/>
      <c r="BA2608" s="12"/>
    </row>
    <row r="2609" spans="12:53" x14ac:dyDescent="0.25">
      <c r="L2609" s="135"/>
      <c r="M2609" s="135"/>
      <c r="N2609" s="135"/>
      <c r="O2609" s="135"/>
      <c r="P2609" s="135"/>
      <c r="Q2609" s="135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  <c r="AN2609" s="12"/>
      <c r="AO2609" s="12"/>
      <c r="AP2609" s="12"/>
      <c r="AQ2609" s="12"/>
      <c r="AR2609" s="12"/>
      <c r="AS2609" s="12"/>
      <c r="AT2609" s="12"/>
      <c r="AU2609" s="12"/>
      <c r="AV2609" s="12"/>
      <c r="AW2609" s="12"/>
      <c r="AX2609" s="12"/>
      <c r="AY2609" s="12"/>
      <c r="AZ2609" s="12"/>
      <c r="BA2609" s="12"/>
    </row>
    <row r="2610" spans="12:53" x14ac:dyDescent="0.25">
      <c r="L2610" s="135"/>
      <c r="M2610" s="135"/>
      <c r="N2610" s="135"/>
      <c r="O2610" s="135"/>
      <c r="P2610" s="135"/>
      <c r="Q2610" s="135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  <c r="AM2610" s="12"/>
      <c r="AN2610" s="12"/>
      <c r="AO2610" s="12"/>
      <c r="AP2610" s="12"/>
      <c r="AQ2610" s="12"/>
      <c r="AR2610" s="12"/>
      <c r="AS2610" s="12"/>
      <c r="AT2610" s="12"/>
      <c r="AU2610" s="12"/>
      <c r="AV2610" s="12"/>
      <c r="AW2610" s="12"/>
      <c r="AX2610" s="12"/>
      <c r="AY2610" s="12"/>
      <c r="AZ2610" s="12"/>
      <c r="BA2610" s="12"/>
    </row>
    <row r="2611" spans="12:53" x14ac:dyDescent="0.25">
      <c r="L2611" s="135"/>
      <c r="M2611" s="135"/>
      <c r="N2611" s="135"/>
      <c r="O2611" s="135"/>
      <c r="P2611" s="135"/>
      <c r="Q2611" s="135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  <c r="AM2611" s="12"/>
      <c r="AN2611" s="12"/>
      <c r="AO2611" s="12"/>
      <c r="AP2611" s="12"/>
      <c r="AQ2611" s="12"/>
      <c r="AR2611" s="12"/>
      <c r="AS2611" s="12"/>
      <c r="AT2611" s="12"/>
      <c r="AU2611" s="12"/>
      <c r="AV2611" s="12"/>
      <c r="AW2611" s="12"/>
      <c r="AX2611" s="12"/>
      <c r="AY2611" s="12"/>
      <c r="AZ2611" s="12"/>
      <c r="BA2611" s="12"/>
    </row>
    <row r="2612" spans="12:53" x14ac:dyDescent="0.25">
      <c r="L2612" s="135"/>
      <c r="M2612" s="135"/>
      <c r="N2612" s="135"/>
      <c r="O2612" s="135"/>
      <c r="P2612" s="135"/>
      <c r="Q2612" s="135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  <c r="AN2612" s="12"/>
      <c r="AO2612" s="12"/>
      <c r="AP2612" s="12"/>
      <c r="AQ2612" s="12"/>
      <c r="AR2612" s="12"/>
      <c r="AS2612" s="12"/>
      <c r="AT2612" s="12"/>
      <c r="AU2612" s="12"/>
      <c r="AV2612" s="12"/>
      <c r="AW2612" s="12"/>
      <c r="AX2612" s="12"/>
      <c r="AY2612" s="12"/>
      <c r="AZ2612" s="12"/>
      <c r="BA2612" s="12"/>
    </row>
    <row r="2613" spans="12:53" x14ac:dyDescent="0.25">
      <c r="L2613" s="135"/>
      <c r="M2613" s="135"/>
      <c r="N2613" s="135"/>
      <c r="O2613" s="135"/>
      <c r="P2613" s="135"/>
      <c r="Q2613" s="135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  <c r="AM2613" s="12"/>
      <c r="AN2613" s="12"/>
      <c r="AO2613" s="12"/>
      <c r="AP2613" s="12"/>
      <c r="AQ2613" s="12"/>
      <c r="AR2613" s="12"/>
      <c r="AS2613" s="12"/>
      <c r="AT2613" s="12"/>
      <c r="AU2613" s="12"/>
      <c r="AV2613" s="12"/>
      <c r="AW2613" s="12"/>
      <c r="AX2613" s="12"/>
      <c r="AY2613" s="12"/>
      <c r="AZ2613" s="12"/>
      <c r="BA2613" s="12"/>
    </row>
    <row r="2614" spans="12:53" x14ac:dyDescent="0.25">
      <c r="L2614" s="135"/>
      <c r="M2614" s="135"/>
      <c r="N2614" s="135"/>
      <c r="O2614" s="135"/>
      <c r="P2614" s="135"/>
      <c r="Q2614" s="135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  <c r="AM2614" s="12"/>
      <c r="AN2614" s="12"/>
      <c r="AO2614" s="12"/>
      <c r="AP2614" s="12"/>
      <c r="AQ2614" s="12"/>
      <c r="AR2614" s="12"/>
      <c r="AS2614" s="12"/>
      <c r="AT2614" s="12"/>
      <c r="AU2614" s="12"/>
      <c r="AV2614" s="12"/>
      <c r="AW2614" s="12"/>
      <c r="AX2614" s="12"/>
      <c r="AY2614" s="12"/>
      <c r="AZ2614" s="12"/>
      <c r="BA2614" s="12"/>
    </row>
    <row r="2615" spans="12:53" x14ac:dyDescent="0.25">
      <c r="L2615" s="135"/>
      <c r="M2615" s="135"/>
      <c r="N2615" s="135"/>
      <c r="O2615" s="135"/>
      <c r="P2615" s="135"/>
      <c r="Q2615" s="135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  <c r="AN2615" s="12"/>
      <c r="AO2615" s="12"/>
      <c r="AP2615" s="12"/>
      <c r="AQ2615" s="12"/>
      <c r="AR2615" s="12"/>
      <c r="AS2615" s="12"/>
      <c r="AT2615" s="12"/>
      <c r="AU2615" s="12"/>
      <c r="AV2615" s="12"/>
      <c r="AW2615" s="12"/>
      <c r="AX2615" s="12"/>
      <c r="AY2615" s="12"/>
      <c r="AZ2615" s="12"/>
      <c r="BA2615" s="12"/>
    </row>
    <row r="2616" spans="12:53" x14ac:dyDescent="0.25">
      <c r="L2616" s="135"/>
      <c r="M2616" s="135"/>
      <c r="N2616" s="135"/>
      <c r="O2616" s="135"/>
      <c r="P2616" s="135"/>
      <c r="Q2616" s="135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  <c r="AM2616" s="12"/>
      <c r="AN2616" s="12"/>
      <c r="AO2616" s="12"/>
      <c r="AP2616" s="12"/>
      <c r="AQ2616" s="12"/>
      <c r="AR2616" s="12"/>
      <c r="AS2616" s="12"/>
      <c r="AT2616" s="12"/>
      <c r="AU2616" s="12"/>
      <c r="AV2616" s="12"/>
      <c r="AW2616" s="12"/>
      <c r="AX2616" s="12"/>
      <c r="AY2616" s="12"/>
      <c r="AZ2616" s="12"/>
      <c r="BA2616" s="12"/>
    </row>
    <row r="2617" spans="12:53" x14ac:dyDescent="0.25">
      <c r="L2617" s="135"/>
      <c r="M2617" s="135"/>
      <c r="N2617" s="135"/>
      <c r="O2617" s="135"/>
      <c r="P2617" s="135"/>
      <c r="Q2617" s="135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  <c r="AM2617" s="12"/>
      <c r="AN2617" s="12"/>
      <c r="AO2617" s="12"/>
      <c r="AP2617" s="12"/>
      <c r="AQ2617" s="12"/>
      <c r="AR2617" s="12"/>
      <c r="AS2617" s="12"/>
      <c r="AT2617" s="12"/>
      <c r="AU2617" s="12"/>
      <c r="AV2617" s="12"/>
      <c r="AW2617" s="12"/>
      <c r="AX2617" s="12"/>
      <c r="AY2617" s="12"/>
      <c r="AZ2617" s="12"/>
      <c r="BA2617" s="12"/>
    </row>
    <row r="2618" spans="12:53" x14ac:dyDescent="0.25">
      <c r="L2618" s="135"/>
      <c r="M2618" s="135"/>
      <c r="N2618" s="135"/>
      <c r="O2618" s="135"/>
      <c r="P2618" s="135"/>
      <c r="Q2618" s="135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  <c r="AN2618" s="12"/>
      <c r="AO2618" s="12"/>
      <c r="AP2618" s="12"/>
      <c r="AQ2618" s="12"/>
      <c r="AR2618" s="12"/>
      <c r="AS2618" s="12"/>
      <c r="AT2618" s="12"/>
      <c r="AU2618" s="12"/>
      <c r="AV2618" s="12"/>
      <c r="AW2618" s="12"/>
      <c r="AX2618" s="12"/>
      <c r="AY2618" s="12"/>
      <c r="AZ2618" s="12"/>
      <c r="BA2618" s="12"/>
    </row>
    <row r="2619" spans="12:53" x14ac:dyDescent="0.25">
      <c r="L2619" s="135"/>
      <c r="M2619" s="135"/>
      <c r="N2619" s="135"/>
      <c r="O2619" s="135"/>
      <c r="P2619" s="135"/>
      <c r="Q2619" s="135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  <c r="AM2619" s="12"/>
      <c r="AN2619" s="12"/>
      <c r="AO2619" s="12"/>
      <c r="AP2619" s="12"/>
      <c r="AQ2619" s="12"/>
      <c r="AR2619" s="12"/>
      <c r="AS2619" s="12"/>
      <c r="AT2619" s="12"/>
      <c r="AU2619" s="12"/>
      <c r="AV2619" s="12"/>
      <c r="AW2619" s="12"/>
      <c r="AX2619" s="12"/>
      <c r="AY2619" s="12"/>
      <c r="AZ2619" s="12"/>
      <c r="BA2619" s="12"/>
    </row>
    <row r="2620" spans="12:53" x14ac:dyDescent="0.25">
      <c r="L2620" s="135"/>
      <c r="M2620" s="135"/>
      <c r="N2620" s="135"/>
      <c r="O2620" s="135"/>
      <c r="P2620" s="135"/>
      <c r="Q2620" s="135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  <c r="AM2620" s="12"/>
      <c r="AN2620" s="12"/>
      <c r="AO2620" s="12"/>
      <c r="AP2620" s="12"/>
      <c r="AQ2620" s="12"/>
      <c r="AR2620" s="12"/>
      <c r="AS2620" s="12"/>
      <c r="AT2620" s="12"/>
      <c r="AU2620" s="12"/>
      <c r="AV2620" s="12"/>
      <c r="AW2620" s="12"/>
      <c r="AX2620" s="12"/>
      <c r="AY2620" s="12"/>
      <c r="AZ2620" s="12"/>
      <c r="BA2620" s="12"/>
    </row>
    <row r="2621" spans="12:53" x14ac:dyDescent="0.25">
      <c r="L2621" s="135"/>
      <c r="M2621" s="135"/>
      <c r="N2621" s="135"/>
      <c r="O2621" s="135"/>
      <c r="P2621" s="135"/>
      <c r="Q2621" s="135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 s="12"/>
      <c r="AN2621" s="12"/>
      <c r="AO2621" s="12"/>
      <c r="AP2621" s="12"/>
      <c r="AQ2621" s="12"/>
      <c r="AR2621" s="12"/>
      <c r="AS2621" s="12"/>
      <c r="AT2621" s="12"/>
      <c r="AU2621" s="12"/>
      <c r="AV2621" s="12"/>
      <c r="AW2621" s="12"/>
      <c r="AX2621" s="12"/>
      <c r="AY2621" s="12"/>
      <c r="AZ2621" s="12"/>
      <c r="BA2621" s="12"/>
    </row>
    <row r="2622" spans="12:53" x14ac:dyDescent="0.25">
      <c r="L2622" s="135"/>
      <c r="M2622" s="135"/>
      <c r="N2622" s="135"/>
      <c r="O2622" s="135"/>
      <c r="P2622" s="135"/>
      <c r="Q2622" s="135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  <c r="AL2622" s="12"/>
      <c r="AM2622" s="12"/>
      <c r="AN2622" s="12"/>
      <c r="AO2622" s="12"/>
      <c r="AP2622" s="12"/>
      <c r="AQ2622" s="12"/>
      <c r="AR2622" s="12"/>
      <c r="AS2622" s="12"/>
      <c r="AT2622" s="12"/>
      <c r="AU2622" s="12"/>
      <c r="AV2622" s="12"/>
      <c r="AW2622" s="12"/>
      <c r="AX2622" s="12"/>
      <c r="AY2622" s="12"/>
      <c r="AZ2622" s="12"/>
      <c r="BA2622" s="12"/>
    </row>
    <row r="2623" spans="12:53" x14ac:dyDescent="0.25">
      <c r="L2623" s="135"/>
      <c r="M2623" s="135"/>
      <c r="N2623" s="135"/>
      <c r="O2623" s="135"/>
      <c r="P2623" s="135"/>
      <c r="Q2623" s="135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  <c r="AL2623" s="12"/>
      <c r="AM2623" s="12"/>
      <c r="AN2623" s="12"/>
      <c r="AO2623" s="12"/>
      <c r="AP2623" s="12"/>
      <c r="AQ2623" s="12"/>
      <c r="AR2623" s="12"/>
      <c r="AS2623" s="12"/>
      <c r="AT2623" s="12"/>
      <c r="AU2623" s="12"/>
      <c r="AV2623" s="12"/>
      <c r="AW2623" s="12"/>
      <c r="AX2623" s="12"/>
      <c r="AY2623" s="12"/>
      <c r="AZ2623" s="12"/>
      <c r="BA2623" s="12"/>
    </row>
    <row r="2624" spans="12:53" x14ac:dyDescent="0.25">
      <c r="L2624" s="135"/>
      <c r="M2624" s="135"/>
      <c r="N2624" s="135"/>
      <c r="O2624" s="135"/>
      <c r="P2624" s="135"/>
      <c r="Q2624" s="135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 s="12"/>
      <c r="AN2624" s="12"/>
      <c r="AO2624" s="12"/>
      <c r="AP2624" s="12"/>
      <c r="AQ2624" s="12"/>
      <c r="AR2624" s="12"/>
      <c r="AS2624" s="12"/>
      <c r="AT2624" s="12"/>
      <c r="AU2624" s="12"/>
      <c r="AV2624" s="12"/>
      <c r="AW2624" s="12"/>
      <c r="AX2624" s="12"/>
      <c r="AY2624" s="12"/>
      <c r="AZ2624" s="12"/>
      <c r="BA2624" s="12"/>
    </row>
    <row r="2625" spans="12:53" x14ac:dyDescent="0.25">
      <c r="L2625" s="135"/>
      <c r="M2625" s="135"/>
      <c r="N2625" s="135"/>
      <c r="O2625" s="135"/>
      <c r="P2625" s="135"/>
      <c r="Q2625" s="135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  <c r="AL2625" s="12"/>
      <c r="AM2625" s="12"/>
      <c r="AN2625" s="12"/>
      <c r="AO2625" s="12"/>
      <c r="AP2625" s="12"/>
      <c r="AQ2625" s="12"/>
      <c r="AR2625" s="12"/>
      <c r="AS2625" s="12"/>
      <c r="AT2625" s="12"/>
      <c r="AU2625" s="12"/>
      <c r="AV2625" s="12"/>
      <c r="AW2625" s="12"/>
      <c r="AX2625" s="12"/>
      <c r="AY2625" s="12"/>
      <c r="AZ2625" s="12"/>
      <c r="BA2625" s="12"/>
    </row>
    <row r="2626" spans="12:53" x14ac:dyDescent="0.25">
      <c r="L2626" s="135"/>
      <c r="M2626" s="135"/>
      <c r="N2626" s="135"/>
      <c r="O2626" s="135"/>
      <c r="P2626" s="135"/>
      <c r="Q2626" s="135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  <c r="AL2626" s="12"/>
      <c r="AM2626" s="12"/>
      <c r="AN2626" s="12"/>
      <c r="AO2626" s="12"/>
      <c r="AP2626" s="12"/>
      <c r="AQ2626" s="12"/>
      <c r="AR2626" s="12"/>
      <c r="AS2626" s="12"/>
      <c r="AT2626" s="12"/>
      <c r="AU2626" s="12"/>
      <c r="AV2626" s="12"/>
      <c r="AW2626" s="12"/>
      <c r="AX2626" s="12"/>
      <c r="AY2626" s="12"/>
      <c r="AZ2626" s="12"/>
      <c r="BA2626" s="12"/>
    </row>
    <row r="2627" spans="12:53" x14ac:dyDescent="0.25">
      <c r="L2627" s="135"/>
      <c r="M2627" s="135"/>
      <c r="N2627" s="135"/>
      <c r="O2627" s="135"/>
      <c r="P2627" s="135"/>
      <c r="Q2627" s="135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 s="12"/>
      <c r="AN2627" s="12"/>
      <c r="AO2627" s="12"/>
      <c r="AP2627" s="12"/>
      <c r="AQ2627" s="12"/>
      <c r="AR2627" s="12"/>
      <c r="AS2627" s="12"/>
      <c r="AT2627" s="12"/>
      <c r="AU2627" s="12"/>
      <c r="AV2627" s="12"/>
      <c r="AW2627" s="12"/>
      <c r="AX2627" s="12"/>
      <c r="AY2627" s="12"/>
      <c r="AZ2627" s="12"/>
      <c r="BA2627" s="12"/>
    </row>
    <row r="2628" spans="12:53" x14ac:dyDescent="0.25">
      <c r="L2628" s="135"/>
      <c r="M2628" s="135"/>
      <c r="N2628" s="135"/>
      <c r="O2628" s="135"/>
      <c r="P2628" s="135"/>
      <c r="Q2628" s="135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  <c r="AL2628" s="12"/>
      <c r="AM2628" s="12"/>
      <c r="AN2628" s="12"/>
      <c r="AO2628" s="12"/>
      <c r="AP2628" s="12"/>
      <c r="AQ2628" s="12"/>
      <c r="AR2628" s="12"/>
      <c r="AS2628" s="12"/>
      <c r="AT2628" s="12"/>
      <c r="AU2628" s="12"/>
      <c r="AV2628" s="12"/>
      <c r="AW2628" s="12"/>
      <c r="AX2628" s="12"/>
      <c r="AY2628" s="12"/>
      <c r="AZ2628" s="12"/>
      <c r="BA2628" s="12"/>
    </row>
    <row r="2629" spans="12:53" x14ac:dyDescent="0.25">
      <c r="L2629" s="135"/>
      <c r="M2629" s="135"/>
      <c r="N2629" s="135"/>
      <c r="O2629" s="135"/>
      <c r="P2629" s="135"/>
      <c r="Q2629" s="135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  <c r="AL2629" s="12"/>
      <c r="AM2629" s="12"/>
      <c r="AN2629" s="12"/>
      <c r="AO2629" s="12"/>
      <c r="AP2629" s="12"/>
      <c r="AQ2629" s="12"/>
      <c r="AR2629" s="12"/>
      <c r="AS2629" s="12"/>
      <c r="AT2629" s="12"/>
      <c r="AU2629" s="12"/>
      <c r="AV2629" s="12"/>
      <c r="AW2629" s="12"/>
      <c r="AX2629" s="12"/>
      <c r="AY2629" s="12"/>
      <c r="AZ2629" s="12"/>
      <c r="BA2629" s="12"/>
    </row>
    <row r="2630" spans="12:53" x14ac:dyDescent="0.25">
      <c r="L2630" s="135"/>
      <c r="M2630" s="135"/>
      <c r="N2630" s="135"/>
      <c r="O2630" s="135"/>
      <c r="P2630" s="135"/>
      <c r="Q2630" s="135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 s="12"/>
      <c r="AN2630" s="12"/>
      <c r="AO2630" s="12"/>
      <c r="AP2630" s="12"/>
      <c r="AQ2630" s="12"/>
      <c r="AR2630" s="12"/>
      <c r="AS2630" s="12"/>
      <c r="AT2630" s="12"/>
      <c r="AU2630" s="12"/>
      <c r="AV2630" s="12"/>
      <c r="AW2630" s="12"/>
      <c r="AX2630" s="12"/>
      <c r="AY2630" s="12"/>
      <c r="AZ2630" s="12"/>
      <c r="BA2630" s="12"/>
    </row>
    <row r="2631" spans="12:53" x14ac:dyDescent="0.25">
      <c r="L2631" s="135"/>
      <c r="M2631" s="135"/>
      <c r="N2631" s="135"/>
      <c r="O2631" s="135"/>
      <c r="P2631" s="135"/>
      <c r="Q2631" s="135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  <c r="AL2631" s="12"/>
      <c r="AM2631" s="12"/>
      <c r="AN2631" s="12"/>
      <c r="AO2631" s="12"/>
      <c r="AP2631" s="12"/>
      <c r="AQ2631" s="12"/>
      <c r="AR2631" s="12"/>
      <c r="AS2631" s="12"/>
      <c r="AT2631" s="12"/>
      <c r="AU2631" s="12"/>
      <c r="AV2631" s="12"/>
      <c r="AW2631" s="12"/>
      <c r="AX2631" s="12"/>
      <c r="AY2631" s="12"/>
      <c r="AZ2631" s="12"/>
      <c r="BA2631" s="12"/>
    </row>
    <row r="2632" spans="12:53" x14ac:dyDescent="0.25">
      <c r="L2632" s="135"/>
      <c r="M2632" s="135"/>
      <c r="N2632" s="135"/>
      <c r="O2632" s="135"/>
      <c r="P2632" s="135"/>
      <c r="Q2632" s="135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  <c r="AL2632" s="12"/>
      <c r="AM2632" s="12"/>
      <c r="AN2632" s="12"/>
      <c r="AO2632" s="12"/>
      <c r="AP2632" s="12"/>
      <c r="AQ2632" s="12"/>
      <c r="AR2632" s="12"/>
      <c r="AS2632" s="12"/>
      <c r="AT2632" s="12"/>
      <c r="AU2632" s="12"/>
      <c r="AV2632" s="12"/>
      <c r="AW2632" s="12"/>
      <c r="AX2632" s="12"/>
      <c r="AY2632" s="12"/>
      <c r="AZ2632" s="12"/>
      <c r="BA2632" s="12"/>
    </row>
    <row r="2633" spans="12:53" x14ac:dyDescent="0.25">
      <c r="L2633" s="135"/>
      <c r="M2633" s="135"/>
      <c r="N2633" s="135"/>
      <c r="O2633" s="135"/>
      <c r="P2633" s="135"/>
      <c r="Q2633" s="135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 s="12"/>
      <c r="AN2633" s="12"/>
      <c r="AO2633" s="12"/>
      <c r="AP2633" s="12"/>
      <c r="AQ2633" s="12"/>
      <c r="AR2633" s="12"/>
      <c r="AS2633" s="12"/>
      <c r="AT2633" s="12"/>
      <c r="AU2633" s="12"/>
      <c r="AV2633" s="12"/>
      <c r="AW2633" s="12"/>
      <c r="AX2633" s="12"/>
      <c r="AY2633" s="12"/>
      <c r="AZ2633" s="12"/>
      <c r="BA2633" s="12"/>
    </row>
    <row r="2634" spans="12:53" x14ac:dyDescent="0.25">
      <c r="L2634" s="135"/>
      <c r="M2634" s="135"/>
      <c r="N2634" s="135"/>
      <c r="O2634" s="135"/>
      <c r="P2634" s="135"/>
      <c r="Q2634" s="135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  <c r="AL2634" s="12"/>
      <c r="AM2634" s="12"/>
      <c r="AN2634" s="12"/>
      <c r="AO2634" s="12"/>
      <c r="AP2634" s="12"/>
      <c r="AQ2634" s="12"/>
      <c r="AR2634" s="12"/>
      <c r="AS2634" s="12"/>
      <c r="AT2634" s="12"/>
      <c r="AU2634" s="12"/>
      <c r="AV2634" s="12"/>
      <c r="AW2634" s="12"/>
      <c r="AX2634" s="12"/>
      <c r="AY2634" s="12"/>
      <c r="AZ2634" s="12"/>
      <c r="BA2634" s="12"/>
    </row>
    <row r="2635" spans="12:53" x14ac:dyDescent="0.25">
      <c r="L2635" s="135"/>
      <c r="M2635" s="135"/>
      <c r="N2635" s="135"/>
      <c r="O2635" s="135"/>
      <c r="P2635" s="135"/>
      <c r="Q2635" s="135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  <c r="AL2635" s="12"/>
      <c r="AM2635" s="12"/>
      <c r="AN2635" s="12"/>
      <c r="AO2635" s="12"/>
      <c r="AP2635" s="12"/>
      <c r="AQ2635" s="12"/>
      <c r="AR2635" s="12"/>
      <c r="AS2635" s="12"/>
      <c r="AT2635" s="12"/>
      <c r="AU2635" s="12"/>
      <c r="AV2635" s="12"/>
      <c r="AW2635" s="12"/>
      <c r="AX2635" s="12"/>
      <c r="AY2635" s="12"/>
      <c r="AZ2635" s="12"/>
      <c r="BA2635" s="12"/>
    </row>
    <row r="2636" spans="12:53" x14ac:dyDescent="0.25">
      <c r="L2636" s="135"/>
      <c r="M2636" s="135"/>
      <c r="N2636" s="135"/>
      <c r="O2636" s="135"/>
      <c r="P2636" s="135"/>
      <c r="Q2636" s="135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 s="12"/>
      <c r="AN2636" s="12"/>
      <c r="AO2636" s="12"/>
      <c r="AP2636" s="12"/>
      <c r="AQ2636" s="12"/>
      <c r="AR2636" s="12"/>
      <c r="AS2636" s="12"/>
      <c r="AT2636" s="12"/>
      <c r="AU2636" s="12"/>
      <c r="AV2636" s="12"/>
      <c r="AW2636" s="12"/>
      <c r="AX2636" s="12"/>
      <c r="AY2636" s="12"/>
      <c r="AZ2636" s="12"/>
      <c r="BA2636" s="12"/>
    </row>
    <row r="2637" spans="12:53" x14ac:dyDescent="0.25">
      <c r="L2637" s="135"/>
      <c r="M2637" s="135"/>
      <c r="N2637" s="135"/>
      <c r="O2637" s="135"/>
      <c r="P2637" s="135"/>
      <c r="Q2637" s="135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  <c r="AL2637" s="12"/>
      <c r="AM2637" s="12"/>
      <c r="AN2637" s="12"/>
      <c r="AO2637" s="12"/>
      <c r="AP2637" s="12"/>
      <c r="AQ2637" s="12"/>
      <c r="AR2637" s="12"/>
      <c r="AS2637" s="12"/>
      <c r="AT2637" s="12"/>
      <c r="AU2637" s="12"/>
      <c r="AV2637" s="12"/>
      <c r="AW2637" s="12"/>
      <c r="AX2637" s="12"/>
      <c r="AY2637" s="12"/>
      <c r="AZ2637" s="12"/>
      <c r="BA2637" s="12"/>
    </row>
    <row r="2638" spans="12:53" x14ac:dyDescent="0.25">
      <c r="L2638" s="135"/>
      <c r="M2638" s="135"/>
      <c r="N2638" s="135"/>
      <c r="O2638" s="135"/>
      <c r="P2638" s="135"/>
      <c r="Q2638" s="135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  <c r="AL2638" s="12"/>
      <c r="AM2638" s="12"/>
      <c r="AN2638" s="12"/>
      <c r="AO2638" s="12"/>
      <c r="AP2638" s="12"/>
      <c r="AQ2638" s="12"/>
      <c r="AR2638" s="12"/>
      <c r="AS2638" s="12"/>
      <c r="AT2638" s="12"/>
      <c r="AU2638" s="12"/>
      <c r="AV2638" s="12"/>
      <c r="AW2638" s="12"/>
      <c r="AX2638" s="12"/>
      <c r="AY2638" s="12"/>
      <c r="AZ2638" s="12"/>
      <c r="BA2638" s="12"/>
    </row>
    <row r="2639" spans="12:53" x14ac:dyDescent="0.25">
      <c r="L2639" s="135"/>
      <c r="M2639" s="135"/>
      <c r="N2639" s="135"/>
      <c r="O2639" s="135"/>
      <c r="P2639" s="135"/>
      <c r="Q2639" s="135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 s="12"/>
      <c r="AN2639" s="12"/>
      <c r="AO2639" s="12"/>
      <c r="AP2639" s="12"/>
      <c r="AQ2639" s="12"/>
      <c r="AR2639" s="12"/>
      <c r="AS2639" s="12"/>
      <c r="AT2639" s="12"/>
      <c r="AU2639" s="12"/>
      <c r="AV2639" s="12"/>
      <c r="AW2639" s="12"/>
      <c r="AX2639" s="12"/>
      <c r="AY2639" s="12"/>
      <c r="AZ2639" s="12"/>
      <c r="BA2639" s="12"/>
    </row>
    <row r="2640" spans="12:53" x14ac:dyDescent="0.25">
      <c r="L2640" s="135"/>
      <c r="M2640" s="135"/>
      <c r="N2640" s="135"/>
      <c r="O2640" s="135"/>
      <c r="P2640" s="135"/>
      <c r="Q2640" s="135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  <c r="AL2640" s="12"/>
      <c r="AM2640" s="12"/>
      <c r="AN2640" s="12"/>
      <c r="AO2640" s="12"/>
      <c r="AP2640" s="12"/>
      <c r="AQ2640" s="12"/>
      <c r="AR2640" s="12"/>
      <c r="AS2640" s="12"/>
      <c r="AT2640" s="12"/>
      <c r="AU2640" s="12"/>
      <c r="AV2640" s="12"/>
      <c r="AW2640" s="12"/>
      <c r="AX2640" s="12"/>
      <c r="AY2640" s="12"/>
      <c r="AZ2640" s="12"/>
      <c r="BA2640" s="12"/>
    </row>
    <row r="2641" spans="12:53" x14ac:dyDescent="0.25">
      <c r="L2641" s="135"/>
      <c r="M2641" s="135"/>
      <c r="N2641" s="135"/>
      <c r="O2641" s="135"/>
      <c r="P2641" s="135"/>
      <c r="Q2641" s="135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  <c r="AL2641" s="12"/>
      <c r="AM2641" s="12"/>
      <c r="AN2641" s="12"/>
      <c r="AO2641" s="12"/>
      <c r="AP2641" s="12"/>
      <c r="AQ2641" s="12"/>
      <c r="AR2641" s="12"/>
      <c r="AS2641" s="12"/>
      <c r="AT2641" s="12"/>
      <c r="AU2641" s="12"/>
      <c r="AV2641" s="12"/>
      <c r="AW2641" s="12"/>
      <c r="AX2641" s="12"/>
      <c r="AY2641" s="12"/>
      <c r="AZ2641" s="12"/>
      <c r="BA2641" s="12"/>
    </row>
    <row r="2642" spans="12:53" x14ac:dyDescent="0.25">
      <c r="L2642" s="135"/>
      <c r="M2642" s="135"/>
      <c r="N2642" s="135"/>
      <c r="O2642" s="135"/>
      <c r="P2642" s="135"/>
      <c r="Q2642" s="135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 s="12"/>
      <c r="AN2642" s="12"/>
      <c r="AO2642" s="12"/>
      <c r="AP2642" s="12"/>
      <c r="AQ2642" s="12"/>
      <c r="AR2642" s="12"/>
      <c r="AS2642" s="12"/>
      <c r="AT2642" s="12"/>
      <c r="AU2642" s="12"/>
      <c r="AV2642" s="12"/>
      <c r="AW2642" s="12"/>
      <c r="AX2642" s="12"/>
      <c r="AY2642" s="12"/>
      <c r="AZ2642" s="12"/>
      <c r="BA2642" s="12"/>
    </row>
    <row r="2643" spans="12:53" x14ac:dyDescent="0.25">
      <c r="L2643" s="135"/>
      <c r="M2643" s="135"/>
      <c r="N2643" s="135"/>
      <c r="O2643" s="135"/>
      <c r="P2643" s="135"/>
      <c r="Q2643" s="135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  <c r="AH2643" s="12"/>
      <c r="AI2643" s="12"/>
      <c r="AJ2643" s="12"/>
      <c r="AK2643" s="12"/>
      <c r="AL2643" s="12"/>
      <c r="AM2643" s="12"/>
      <c r="AN2643" s="12"/>
      <c r="AO2643" s="12"/>
      <c r="AP2643" s="12"/>
      <c r="AQ2643" s="12"/>
      <c r="AR2643" s="12"/>
      <c r="AS2643" s="12"/>
      <c r="AT2643" s="12"/>
      <c r="AU2643" s="12"/>
      <c r="AV2643" s="12"/>
      <c r="AW2643" s="12"/>
      <c r="AX2643" s="12"/>
      <c r="AY2643" s="12"/>
      <c r="AZ2643" s="12"/>
      <c r="BA2643" s="12"/>
    </row>
    <row r="2644" spans="12:53" x14ac:dyDescent="0.25">
      <c r="L2644" s="135"/>
      <c r="M2644" s="135"/>
      <c r="N2644" s="135"/>
      <c r="O2644" s="135"/>
      <c r="P2644" s="135"/>
      <c r="Q2644" s="135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  <c r="AH2644" s="12"/>
      <c r="AI2644" s="12"/>
      <c r="AJ2644" s="12"/>
      <c r="AK2644" s="12"/>
      <c r="AL2644" s="12"/>
      <c r="AM2644" s="12"/>
      <c r="AN2644" s="12"/>
      <c r="AO2644" s="12"/>
      <c r="AP2644" s="12"/>
      <c r="AQ2644" s="12"/>
      <c r="AR2644" s="12"/>
      <c r="AS2644" s="12"/>
      <c r="AT2644" s="12"/>
      <c r="AU2644" s="12"/>
      <c r="AV2644" s="12"/>
      <c r="AW2644" s="12"/>
      <c r="AX2644" s="12"/>
      <c r="AY2644" s="12"/>
      <c r="AZ2644" s="12"/>
      <c r="BA2644" s="12"/>
    </row>
    <row r="2645" spans="12:53" x14ac:dyDescent="0.25">
      <c r="L2645" s="135"/>
      <c r="M2645" s="135"/>
      <c r="N2645" s="135"/>
      <c r="O2645" s="135"/>
      <c r="P2645" s="135"/>
      <c r="Q2645" s="135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 s="12"/>
      <c r="AJ2645" s="12"/>
      <c r="AK2645" s="12"/>
      <c r="AL2645" s="12"/>
      <c r="AM2645" s="12"/>
      <c r="AN2645" s="12"/>
      <c r="AO2645" s="12"/>
      <c r="AP2645" s="12"/>
      <c r="AQ2645" s="12"/>
      <c r="AR2645" s="12"/>
      <c r="AS2645" s="12"/>
      <c r="AT2645" s="12"/>
      <c r="AU2645" s="12"/>
      <c r="AV2645" s="12"/>
      <c r="AW2645" s="12"/>
      <c r="AX2645" s="12"/>
      <c r="AY2645" s="12"/>
      <c r="AZ2645" s="12"/>
      <c r="BA2645" s="12"/>
    </row>
    <row r="2646" spans="12:53" x14ac:dyDescent="0.25">
      <c r="L2646" s="135"/>
      <c r="M2646" s="135"/>
      <c r="N2646" s="135"/>
      <c r="O2646" s="135"/>
      <c r="P2646" s="135"/>
      <c r="Q2646" s="135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  <c r="AH2646" s="12"/>
      <c r="AI2646" s="12"/>
      <c r="AJ2646" s="12"/>
      <c r="AK2646" s="12"/>
      <c r="AL2646" s="12"/>
      <c r="AM2646" s="12"/>
      <c r="AN2646" s="12"/>
      <c r="AO2646" s="12"/>
      <c r="AP2646" s="12"/>
      <c r="AQ2646" s="12"/>
      <c r="AR2646" s="12"/>
      <c r="AS2646" s="12"/>
      <c r="AT2646" s="12"/>
      <c r="AU2646" s="12"/>
      <c r="AV2646" s="12"/>
      <c r="AW2646" s="12"/>
      <c r="AX2646" s="12"/>
      <c r="AY2646" s="12"/>
      <c r="AZ2646" s="12"/>
      <c r="BA2646" s="12"/>
    </row>
    <row r="2647" spans="12:53" x14ac:dyDescent="0.25">
      <c r="L2647" s="135"/>
      <c r="M2647" s="135"/>
      <c r="N2647" s="135"/>
      <c r="O2647" s="135"/>
      <c r="P2647" s="135"/>
      <c r="Q2647" s="135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  <c r="AH2647" s="12"/>
      <c r="AI2647" s="12"/>
      <c r="AJ2647" s="12"/>
      <c r="AK2647" s="12"/>
      <c r="AL2647" s="12"/>
      <c r="AM2647" s="12"/>
      <c r="AN2647" s="12"/>
      <c r="AO2647" s="12"/>
      <c r="AP2647" s="12"/>
      <c r="AQ2647" s="12"/>
      <c r="AR2647" s="12"/>
      <c r="AS2647" s="12"/>
      <c r="AT2647" s="12"/>
      <c r="AU2647" s="12"/>
      <c r="AV2647" s="12"/>
      <c r="AW2647" s="12"/>
      <c r="AX2647" s="12"/>
      <c r="AY2647" s="12"/>
      <c r="AZ2647" s="12"/>
      <c r="BA2647" s="12"/>
    </row>
    <row r="2648" spans="12:53" x14ac:dyDescent="0.25">
      <c r="L2648" s="135"/>
      <c r="M2648" s="135"/>
      <c r="N2648" s="135"/>
      <c r="O2648" s="135"/>
      <c r="P2648" s="135"/>
      <c r="Q2648" s="135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 s="12"/>
      <c r="AJ2648" s="12"/>
      <c r="AK2648" s="12"/>
      <c r="AL2648" s="12"/>
      <c r="AM2648" s="12"/>
      <c r="AN2648" s="12"/>
      <c r="AO2648" s="12"/>
      <c r="AP2648" s="12"/>
      <c r="AQ2648" s="12"/>
      <c r="AR2648" s="12"/>
      <c r="AS2648" s="12"/>
      <c r="AT2648" s="12"/>
      <c r="AU2648" s="12"/>
      <c r="AV2648" s="12"/>
      <c r="AW2648" s="12"/>
      <c r="AX2648" s="12"/>
      <c r="AY2648" s="12"/>
      <c r="AZ2648" s="12"/>
      <c r="BA2648" s="12"/>
    </row>
    <row r="2649" spans="12:53" x14ac:dyDescent="0.25">
      <c r="L2649" s="135"/>
      <c r="M2649" s="135"/>
      <c r="N2649" s="135"/>
      <c r="O2649" s="135"/>
      <c r="P2649" s="135"/>
      <c r="Q2649" s="135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  <c r="AH2649" s="12"/>
      <c r="AI2649" s="12"/>
      <c r="AJ2649" s="12"/>
      <c r="AK2649" s="12"/>
      <c r="AL2649" s="12"/>
      <c r="AM2649" s="12"/>
      <c r="AN2649" s="12"/>
      <c r="AO2649" s="12"/>
      <c r="AP2649" s="12"/>
      <c r="AQ2649" s="12"/>
      <c r="AR2649" s="12"/>
      <c r="AS2649" s="12"/>
      <c r="AT2649" s="12"/>
      <c r="AU2649" s="12"/>
      <c r="AV2649" s="12"/>
      <c r="AW2649" s="12"/>
      <c r="AX2649" s="12"/>
      <c r="AY2649" s="12"/>
      <c r="AZ2649" s="12"/>
      <c r="BA2649" s="12"/>
    </row>
    <row r="2650" spans="12:53" x14ac:dyDescent="0.25">
      <c r="L2650" s="135"/>
      <c r="M2650" s="135"/>
      <c r="N2650" s="135"/>
      <c r="O2650" s="135"/>
      <c r="P2650" s="135"/>
      <c r="Q2650" s="135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  <c r="AH2650" s="12"/>
      <c r="AI2650" s="12"/>
      <c r="AJ2650" s="12"/>
      <c r="AK2650" s="12"/>
      <c r="AL2650" s="12"/>
      <c r="AM2650" s="12"/>
      <c r="AN2650" s="12"/>
      <c r="AO2650" s="12"/>
      <c r="AP2650" s="12"/>
      <c r="AQ2650" s="12"/>
      <c r="AR2650" s="12"/>
      <c r="AS2650" s="12"/>
      <c r="AT2650" s="12"/>
      <c r="AU2650" s="12"/>
      <c r="AV2650" s="12"/>
      <c r="AW2650" s="12"/>
      <c r="AX2650" s="12"/>
      <c r="AY2650" s="12"/>
      <c r="AZ2650" s="12"/>
      <c r="BA2650" s="12"/>
    </row>
    <row r="2651" spans="12:53" x14ac:dyDescent="0.25">
      <c r="L2651" s="135"/>
      <c r="M2651" s="135"/>
      <c r="N2651" s="135"/>
      <c r="O2651" s="135"/>
      <c r="P2651" s="135"/>
      <c r="Q2651" s="135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 s="12"/>
      <c r="AJ2651" s="12"/>
      <c r="AK2651" s="12"/>
      <c r="AL2651" s="12"/>
      <c r="AM2651" s="12"/>
      <c r="AN2651" s="12"/>
      <c r="AO2651" s="12"/>
      <c r="AP2651" s="12"/>
      <c r="AQ2651" s="12"/>
      <c r="AR2651" s="12"/>
      <c r="AS2651" s="12"/>
      <c r="AT2651" s="12"/>
      <c r="AU2651" s="12"/>
      <c r="AV2651" s="12"/>
      <c r="AW2651" s="12"/>
      <c r="AX2651" s="12"/>
      <c r="AY2651" s="12"/>
      <c r="AZ2651" s="12"/>
      <c r="BA2651" s="12"/>
    </row>
    <row r="2652" spans="12:53" x14ac:dyDescent="0.25">
      <c r="L2652" s="135"/>
      <c r="M2652" s="135"/>
      <c r="N2652" s="135"/>
      <c r="O2652" s="135"/>
      <c r="P2652" s="135"/>
      <c r="Q2652" s="135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  <c r="AH2652" s="12"/>
      <c r="AI2652" s="12"/>
      <c r="AJ2652" s="12"/>
      <c r="AK2652" s="12"/>
      <c r="AL2652" s="12"/>
      <c r="AM2652" s="12"/>
      <c r="AN2652" s="12"/>
      <c r="AO2652" s="12"/>
      <c r="AP2652" s="12"/>
      <c r="AQ2652" s="12"/>
      <c r="AR2652" s="12"/>
      <c r="AS2652" s="12"/>
      <c r="AT2652" s="12"/>
      <c r="AU2652" s="12"/>
      <c r="AV2652" s="12"/>
      <c r="AW2652" s="12"/>
      <c r="AX2652" s="12"/>
      <c r="AY2652" s="12"/>
      <c r="AZ2652" s="12"/>
      <c r="BA2652" s="12"/>
    </row>
    <row r="2653" spans="12:53" x14ac:dyDescent="0.25">
      <c r="L2653" s="135"/>
      <c r="M2653" s="135"/>
      <c r="N2653" s="135"/>
      <c r="O2653" s="135"/>
      <c r="P2653" s="135"/>
      <c r="Q2653" s="135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  <c r="AH2653" s="12"/>
      <c r="AI2653" s="12"/>
      <c r="AJ2653" s="12"/>
      <c r="AK2653" s="12"/>
      <c r="AL2653" s="12"/>
      <c r="AM2653" s="12"/>
      <c r="AN2653" s="12"/>
      <c r="AO2653" s="12"/>
      <c r="AP2653" s="12"/>
      <c r="AQ2653" s="12"/>
      <c r="AR2653" s="12"/>
      <c r="AS2653" s="12"/>
      <c r="AT2653" s="12"/>
      <c r="AU2653" s="12"/>
      <c r="AV2653" s="12"/>
      <c r="AW2653" s="12"/>
      <c r="AX2653" s="12"/>
      <c r="AY2653" s="12"/>
      <c r="AZ2653" s="12"/>
      <c r="BA2653" s="12"/>
    </row>
    <row r="2654" spans="12:53" x14ac:dyDescent="0.25">
      <c r="L2654" s="135"/>
      <c r="M2654" s="135"/>
      <c r="N2654" s="135"/>
      <c r="O2654" s="135"/>
      <c r="P2654" s="135"/>
      <c r="Q2654" s="135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 s="12"/>
      <c r="AJ2654" s="12"/>
      <c r="AK2654" s="12"/>
      <c r="AL2654" s="12"/>
      <c r="AM2654" s="12"/>
      <c r="AN2654" s="12"/>
      <c r="AO2654" s="12"/>
      <c r="AP2654" s="12"/>
      <c r="AQ2654" s="12"/>
      <c r="AR2654" s="12"/>
      <c r="AS2654" s="12"/>
      <c r="AT2654" s="12"/>
      <c r="AU2654" s="12"/>
      <c r="AV2654" s="12"/>
      <c r="AW2654" s="12"/>
      <c r="AX2654" s="12"/>
      <c r="AY2654" s="12"/>
      <c r="AZ2654" s="12"/>
      <c r="BA2654" s="12"/>
    </row>
    <row r="2655" spans="12:53" x14ac:dyDescent="0.25">
      <c r="L2655" s="135"/>
      <c r="M2655" s="135"/>
      <c r="N2655" s="135"/>
      <c r="O2655" s="135"/>
      <c r="P2655" s="135"/>
      <c r="Q2655" s="135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  <c r="AH2655" s="12"/>
      <c r="AI2655" s="12"/>
      <c r="AJ2655" s="12"/>
      <c r="AK2655" s="12"/>
      <c r="AL2655" s="12"/>
      <c r="AM2655" s="12"/>
      <c r="AN2655" s="12"/>
      <c r="AO2655" s="12"/>
      <c r="AP2655" s="12"/>
      <c r="AQ2655" s="12"/>
      <c r="AR2655" s="12"/>
      <c r="AS2655" s="12"/>
      <c r="AT2655" s="12"/>
      <c r="AU2655" s="12"/>
      <c r="AV2655" s="12"/>
      <c r="AW2655" s="12"/>
      <c r="AX2655" s="12"/>
      <c r="AY2655" s="12"/>
      <c r="AZ2655" s="12"/>
      <c r="BA2655" s="12"/>
    </row>
    <row r="2656" spans="12:53" x14ac:dyDescent="0.25">
      <c r="L2656" s="135"/>
      <c r="M2656" s="135"/>
      <c r="N2656" s="135"/>
      <c r="O2656" s="135"/>
      <c r="P2656" s="135"/>
      <c r="Q2656" s="135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  <c r="AH2656" s="12"/>
      <c r="AI2656" s="12"/>
      <c r="AJ2656" s="12"/>
      <c r="AK2656" s="12"/>
      <c r="AL2656" s="12"/>
      <c r="AM2656" s="12"/>
      <c r="AN2656" s="12"/>
      <c r="AO2656" s="12"/>
      <c r="AP2656" s="12"/>
      <c r="AQ2656" s="12"/>
      <c r="AR2656" s="12"/>
      <c r="AS2656" s="12"/>
      <c r="AT2656" s="12"/>
      <c r="AU2656" s="12"/>
      <c r="AV2656" s="12"/>
      <c r="AW2656" s="12"/>
      <c r="AX2656" s="12"/>
      <c r="AY2656" s="12"/>
      <c r="AZ2656" s="12"/>
      <c r="BA2656" s="12"/>
    </row>
    <row r="2657" spans="12:53" x14ac:dyDescent="0.25">
      <c r="L2657" s="135"/>
      <c r="M2657" s="135"/>
      <c r="N2657" s="135"/>
      <c r="O2657" s="135"/>
      <c r="P2657" s="135"/>
      <c r="Q2657" s="135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 s="12"/>
      <c r="AJ2657" s="12"/>
      <c r="AK2657" s="12"/>
      <c r="AL2657" s="12"/>
      <c r="AM2657" s="12"/>
      <c r="AN2657" s="12"/>
      <c r="AO2657" s="12"/>
      <c r="AP2657" s="12"/>
      <c r="AQ2657" s="12"/>
      <c r="AR2657" s="12"/>
      <c r="AS2657" s="12"/>
      <c r="AT2657" s="12"/>
      <c r="AU2657" s="12"/>
      <c r="AV2657" s="12"/>
      <c r="AW2657" s="12"/>
      <c r="AX2657" s="12"/>
      <c r="AY2657" s="12"/>
      <c r="AZ2657" s="12"/>
      <c r="BA2657" s="12"/>
    </row>
    <row r="2658" spans="12:53" x14ac:dyDescent="0.25">
      <c r="L2658" s="135"/>
      <c r="M2658" s="135"/>
      <c r="N2658" s="135"/>
      <c r="O2658" s="135"/>
      <c r="P2658" s="135"/>
      <c r="Q2658" s="135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  <c r="AH2658" s="12"/>
      <c r="AI2658" s="12"/>
      <c r="AJ2658" s="12"/>
      <c r="AK2658" s="12"/>
      <c r="AL2658" s="12"/>
      <c r="AM2658" s="12"/>
      <c r="AN2658" s="12"/>
      <c r="AO2658" s="12"/>
      <c r="AP2658" s="12"/>
      <c r="AQ2658" s="12"/>
      <c r="AR2658" s="12"/>
      <c r="AS2658" s="12"/>
      <c r="AT2658" s="12"/>
      <c r="AU2658" s="12"/>
      <c r="AV2658" s="12"/>
      <c r="AW2658" s="12"/>
      <c r="AX2658" s="12"/>
      <c r="AY2658" s="12"/>
      <c r="AZ2658" s="12"/>
      <c r="BA2658" s="12"/>
    </row>
    <row r="2659" spans="12:53" x14ac:dyDescent="0.25">
      <c r="L2659" s="135"/>
      <c r="M2659" s="135"/>
      <c r="N2659" s="135"/>
      <c r="O2659" s="135"/>
      <c r="P2659" s="135"/>
      <c r="Q2659" s="135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  <c r="AH2659" s="12"/>
      <c r="AI2659" s="12"/>
      <c r="AJ2659" s="12"/>
      <c r="AK2659" s="12"/>
      <c r="AL2659" s="12"/>
      <c r="AM2659" s="12"/>
      <c r="AN2659" s="12"/>
      <c r="AO2659" s="12"/>
      <c r="AP2659" s="12"/>
      <c r="AQ2659" s="12"/>
      <c r="AR2659" s="12"/>
      <c r="AS2659" s="12"/>
      <c r="AT2659" s="12"/>
      <c r="AU2659" s="12"/>
      <c r="AV2659" s="12"/>
      <c r="AW2659" s="12"/>
      <c r="AX2659" s="12"/>
      <c r="AY2659" s="12"/>
      <c r="AZ2659" s="12"/>
      <c r="BA2659" s="12"/>
    </row>
    <row r="2660" spans="12:53" x14ac:dyDescent="0.25">
      <c r="L2660" s="135"/>
      <c r="M2660" s="135"/>
      <c r="N2660" s="135"/>
      <c r="O2660" s="135"/>
      <c r="P2660" s="135"/>
      <c r="Q2660" s="135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 s="12"/>
      <c r="AJ2660" s="12"/>
      <c r="AK2660" s="12"/>
      <c r="AL2660" s="12"/>
      <c r="AM2660" s="12"/>
      <c r="AN2660" s="12"/>
      <c r="AO2660" s="12"/>
      <c r="AP2660" s="12"/>
      <c r="AQ2660" s="12"/>
      <c r="AR2660" s="12"/>
      <c r="AS2660" s="12"/>
      <c r="AT2660" s="12"/>
      <c r="AU2660" s="12"/>
      <c r="AV2660" s="12"/>
      <c r="AW2660" s="12"/>
      <c r="AX2660" s="12"/>
      <c r="AY2660" s="12"/>
      <c r="AZ2660" s="12"/>
      <c r="BA2660" s="12"/>
    </row>
    <row r="2661" spans="12:53" x14ac:dyDescent="0.25">
      <c r="L2661" s="135"/>
      <c r="M2661" s="135"/>
      <c r="N2661" s="135"/>
      <c r="O2661" s="135"/>
      <c r="P2661" s="135"/>
      <c r="Q2661" s="135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  <c r="AH2661" s="12"/>
      <c r="AI2661" s="12"/>
      <c r="AJ2661" s="12"/>
      <c r="AK2661" s="12"/>
      <c r="AL2661" s="12"/>
      <c r="AM2661" s="12"/>
      <c r="AN2661" s="12"/>
      <c r="AO2661" s="12"/>
      <c r="AP2661" s="12"/>
      <c r="AQ2661" s="12"/>
      <c r="AR2661" s="12"/>
      <c r="AS2661" s="12"/>
      <c r="AT2661" s="12"/>
      <c r="AU2661" s="12"/>
      <c r="AV2661" s="12"/>
      <c r="AW2661" s="12"/>
      <c r="AX2661" s="12"/>
      <c r="AY2661" s="12"/>
      <c r="AZ2661" s="12"/>
      <c r="BA2661" s="12"/>
    </row>
    <row r="2662" spans="12:53" x14ac:dyDescent="0.25">
      <c r="L2662" s="135"/>
      <c r="M2662" s="135"/>
      <c r="N2662" s="135"/>
      <c r="O2662" s="135"/>
      <c r="P2662" s="135"/>
      <c r="Q2662" s="135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  <c r="AH2662" s="12"/>
      <c r="AI2662" s="12"/>
      <c r="AJ2662" s="12"/>
      <c r="AK2662" s="12"/>
      <c r="AL2662" s="12"/>
      <c r="AM2662" s="12"/>
      <c r="AN2662" s="12"/>
      <c r="AO2662" s="12"/>
      <c r="AP2662" s="12"/>
      <c r="AQ2662" s="12"/>
      <c r="AR2662" s="12"/>
      <c r="AS2662" s="12"/>
      <c r="AT2662" s="12"/>
      <c r="AU2662" s="12"/>
      <c r="AV2662" s="12"/>
      <c r="AW2662" s="12"/>
      <c r="AX2662" s="12"/>
      <c r="AY2662" s="12"/>
      <c r="AZ2662" s="12"/>
      <c r="BA2662" s="12"/>
    </row>
    <row r="2663" spans="12:53" x14ac:dyDescent="0.25">
      <c r="L2663" s="135"/>
      <c r="M2663" s="135"/>
      <c r="N2663" s="135"/>
      <c r="O2663" s="135"/>
      <c r="P2663" s="135"/>
      <c r="Q2663" s="135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 s="12"/>
      <c r="AJ2663" s="12"/>
      <c r="AK2663" s="12"/>
      <c r="AL2663" s="12"/>
      <c r="AM2663" s="12"/>
      <c r="AN2663" s="12"/>
      <c r="AO2663" s="12"/>
      <c r="AP2663" s="12"/>
      <c r="AQ2663" s="12"/>
      <c r="AR2663" s="12"/>
      <c r="AS2663" s="12"/>
      <c r="AT2663" s="12"/>
      <c r="AU2663" s="12"/>
      <c r="AV2663" s="12"/>
      <c r="AW2663" s="12"/>
      <c r="AX2663" s="12"/>
      <c r="AY2663" s="12"/>
      <c r="AZ2663" s="12"/>
      <c r="BA2663" s="12"/>
    </row>
    <row r="2664" spans="12:53" x14ac:dyDescent="0.25">
      <c r="L2664" s="135"/>
      <c r="M2664" s="135"/>
      <c r="N2664" s="135"/>
      <c r="O2664" s="135"/>
      <c r="P2664" s="135"/>
      <c r="Q2664" s="135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  <c r="AH2664" s="12"/>
      <c r="AI2664" s="12"/>
      <c r="AJ2664" s="12"/>
      <c r="AK2664" s="12"/>
      <c r="AL2664" s="12"/>
      <c r="AM2664" s="12"/>
      <c r="AN2664" s="12"/>
      <c r="AO2664" s="12"/>
      <c r="AP2664" s="12"/>
      <c r="AQ2664" s="12"/>
      <c r="AR2664" s="12"/>
      <c r="AS2664" s="12"/>
      <c r="AT2664" s="12"/>
      <c r="AU2664" s="12"/>
      <c r="AV2664" s="12"/>
      <c r="AW2664" s="12"/>
      <c r="AX2664" s="12"/>
      <c r="AY2664" s="12"/>
      <c r="AZ2664" s="12"/>
      <c r="BA2664" s="12"/>
    </row>
    <row r="2665" spans="12:53" x14ac:dyDescent="0.25">
      <c r="L2665" s="135"/>
      <c r="M2665" s="135"/>
      <c r="N2665" s="135"/>
      <c r="O2665" s="135"/>
      <c r="P2665" s="135"/>
      <c r="Q2665" s="135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  <c r="AH2665" s="12"/>
      <c r="AI2665" s="12"/>
      <c r="AJ2665" s="12"/>
      <c r="AK2665" s="12"/>
      <c r="AL2665" s="12"/>
      <c r="AM2665" s="12"/>
      <c r="AN2665" s="12"/>
      <c r="AO2665" s="12"/>
      <c r="AP2665" s="12"/>
      <c r="AQ2665" s="12"/>
      <c r="AR2665" s="12"/>
      <c r="AS2665" s="12"/>
      <c r="AT2665" s="12"/>
      <c r="AU2665" s="12"/>
      <c r="AV2665" s="12"/>
      <c r="AW2665" s="12"/>
      <c r="AX2665" s="12"/>
      <c r="AY2665" s="12"/>
      <c r="AZ2665" s="12"/>
      <c r="BA2665" s="12"/>
    </row>
    <row r="2666" spans="12:53" x14ac:dyDescent="0.25">
      <c r="L2666" s="135"/>
      <c r="M2666" s="135"/>
      <c r="N2666" s="135"/>
      <c r="O2666" s="135"/>
      <c r="P2666" s="135"/>
      <c r="Q2666" s="135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 s="12"/>
      <c r="AJ2666" s="12"/>
      <c r="AK2666" s="12"/>
      <c r="AL2666" s="12"/>
      <c r="AM2666" s="12"/>
      <c r="AN2666" s="12"/>
      <c r="AO2666" s="12"/>
      <c r="AP2666" s="12"/>
      <c r="AQ2666" s="12"/>
      <c r="AR2666" s="12"/>
      <c r="AS2666" s="12"/>
      <c r="AT2666" s="12"/>
      <c r="AU2666" s="12"/>
      <c r="AV2666" s="12"/>
      <c r="AW2666" s="12"/>
      <c r="AX2666" s="12"/>
      <c r="AY2666" s="12"/>
      <c r="AZ2666" s="12"/>
      <c r="BA2666" s="12"/>
    </row>
    <row r="2667" spans="12:53" x14ac:dyDescent="0.25">
      <c r="L2667" s="135"/>
      <c r="M2667" s="135"/>
      <c r="N2667" s="135"/>
      <c r="O2667" s="135"/>
      <c r="P2667" s="135"/>
      <c r="Q2667" s="135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  <c r="AH2667" s="12"/>
      <c r="AI2667" s="12"/>
      <c r="AJ2667" s="12"/>
      <c r="AK2667" s="12"/>
      <c r="AL2667" s="12"/>
      <c r="AM2667" s="12"/>
      <c r="AN2667" s="12"/>
      <c r="AO2667" s="12"/>
      <c r="AP2667" s="12"/>
      <c r="AQ2667" s="12"/>
      <c r="AR2667" s="12"/>
      <c r="AS2667" s="12"/>
      <c r="AT2667" s="12"/>
      <c r="AU2667" s="12"/>
      <c r="AV2667" s="12"/>
      <c r="AW2667" s="12"/>
      <c r="AX2667" s="12"/>
      <c r="AY2667" s="12"/>
      <c r="AZ2667" s="12"/>
      <c r="BA2667" s="12"/>
    </row>
    <row r="2668" spans="12:53" x14ac:dyDescent="0.25">
      <c r="L2668" s="135"/>
      <c r="M2668" s="135"/>
      <c r="N2668" s="135"/>
      <c r="O2668" s="135"/>
      <c r="P2668" s="135"/>
      <c r="Q2668" s="135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  <c r="AH2668" s="12"/>
      <c r="AI2668" s="12"/>
      <c r="AJ2668" s="12"/>
      <c r="AK2668" s="12"/>
      <c r="AL2668" s="12"/>
      <c r="AM2668" s="12"/>
      <c r="AN2668" s="12"/>
      <c r="AO2668" s="12"/>
      <c r="AP2668" s="12"/>
      <c r="AQ2668" s="12"/>
      <c r="AR2668" s="12"/>
      <c r="AS2668" s="12"/>
      <c r="AT2668" s="12"/>
      <c r="AU2668" s="12"/>
      <c r="AV2668" s="12"/>
      <c r="AW2668" s="12"/>
      <c r="AX2668" s="12"/>
      <c r="AY2668" s="12"/>
      <c r="AZ2668" s="12"/>
      <c r="BA2668" s="12"/>
    </row>
    <row r="2669" spans="12:53" x14ac:dyDescent="0.25">
      <c r="L2669" s="135"/>
      <c r="M2669" s="135"/>
      <c r="N2669" s="135"/>
      <c r="O2669" s="135"/>
      <c r="P2669" s="135"/>
      <c r="Q2669" s="135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 s="12"/>
      <c r="AJ2669" s="12"/>
      <c r="AK2669" s="12"/>
      <c r="AL2669" s="12"/>
      <c r="AM2669" s="12"/>
      <c r="AN2669" s="12"/>
      <c r="AO2669" s="12"/>
      <c r="AP2669" s="12"/>
      <c r="AQ2669" s="12"/>
      <c r="AR2669" s="12"/>
      <c r="AS2669" s="12"/>
      <c r="AT2669" s="12"/>
      <c r="AU2669" s="12"/>
      <c r="AV2669" s="12"/>
      <c r="AW2669" s="12"/>
      <c r="AX2669" s="12"/>
      <c r="AY2669" s="12"/>
      <c r="AZ2669" s="12"/>
      <c r="BA2669" s="12"/>
    </row>
    <row r="2670" spans="12:53" x14ac:dyDescent="0.25">
      <c r="L2670" s="135"/>
      <c r="M2670" s="135"/>
      <c r="N2670" s="135"/>
      <c r="O2670" s="135"/>
      <c r="P2670" s="135"/>
      <c r="Q2670" s="135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  <c r="AH2670" s="12"/>
      <c r="AI2670" s="12"/>
      <c r="AJ2670" s="12"/>
      <c r="AK2670" s="12"/>
      <c r="AL2670" s="12"/>
      <c r="AM2670" s="12"/>
      <c r="AN2670" s="12"/>
      <c r="AO2670" s="12"/>
      <c r="AP2670" s="12"/>
      <c r="AQ2670" s="12"/>
      <c r="AR2670" s="12"/>
      <c r="AS2670" s="12"/>
      <c r="AT2670" s="12"/>
      <c r="AU2670" s="12"/>
      <c r="AV2670" s="12"/>
      <c r="AW2670" s="12"/>
      <c r="AX2670" s="12"/>
      <c r="AY2670" s="12"/>
      <c r="AZ2670" s="12"/>
      <c r="BA2670" s="12"/>
    </row>
    <row r="2671" spans="12:53" x14ac:dyDescent="0.25">
      <c r="L2671" s="135"/>
      <c r="M2671" s="135"/>
      <c r="N2671" s="135"/>
      <c r="O2671" s="135"/>
      <c r="P2671" s="135"/>
      <c r="Q2671" s="135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  <c r="AH2671" s="12"/>
      <c r="AI2671" s="12"/>
      <c r="AJ2671" s="12"/>
      <c r="AK2671" s="12"/>
      <c r="AL2671" s="12"/>
      <c r="AM2671" s="12"/>
      <c r="AN2671" s="12"/>
      <c r="AO2671" s="12"/>
      <c r="AP2671" s="12"/>
      <c r="AQ2671" s="12"/>
      <c r="AR2671" s="12"/>
      <c r="AS2671" s="12"/>
      <c r="AT2671" s="12"/>
      <c r="AU2671" s="12"/>
      <c r="AV2671" s="12"/>
      <c r="AW2671" s="12"/>
      <c r="AX2671" s="12"/>
      <c r="AY2671" s="12"/>
      <c r="AZ2671" s="12"/>
      <c r="BA2671" s="12"/>
    </row>
    <row r="2672" spans="12:53" x14ac:dyDescent="0.25">
      <c r="L2672" s="135"/>
      <c r="M2672" s="135"/>
      <c r="N2672" s="135"/>
      <c r="O2672" s="135"/>
      <c r="P2672" s="135"/>
      <c r="Q2672" s="135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 s="12"/>
      <c r="AJ2672" s="12"/>
      <c r="AK2672" s="12"/>
      <c r="AL2672" s="12"/>
      <c r="AM2672" s="12"/>
      <c r="AN2672" s="12"/>
      <c r="AO2672" s="12"/>
      <c r="AP2672" s="12"/>
      <c r="AQ2672" s="12"/>
      <c r="AR2672" s="12"/>
      <c r="AS2672" s="12"/>
      <c r="AT2672" s="12"/>
      <c r="AU2672" s="12"/>
      <c r="AV2672" s="12"/>
      <c r="AW2672" s="12"/>
      <c r="AX2672" s="12"/>
      <c r="AY2672" s="12"/>
      <c r="AZ2672" s="12"/>
      <c r="BA2672" s="12"/>
    </row>
    <row r="2673" spans="12:53" x14ac:dyDescent="0.25">
      <c r="L2673" s="135"/>
      <c r="M2673" s="135"/>
      <c r="N2673" s="135"/>
      <c r="O2673" s="135"/>
      <c r="P2673" s="135"/>
      <c r="Q2673" s="135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  <c r="AH2673" s="12"/>
      <c r="AI2673" s="12"/>
      <c r="AJ2673" s="12"/>
      <c r="AK2673" s="12"/>
      <c r="AL2673" s="12"/>
      <c r="AM2673" s="12"/>
      <c r="AN2673" s="12"/>
      <c r="AO2673" s="12"/>
      <c r="AP2673" s="12"/>
      <c r="AQ2673" s="12"/>
      <c r="AR2673" s="12"/>
      <c r="AS2673" s="12"/>
      <c r="AT2673" s="12"/>
      <c r="AU2673" s="12"/>
      <c r="AV2673" s="12"/>
      <c r="AW2673" s="12"/>
      <c r="AX2673" s="12"/>
      <c r="AY2673" s="12"/>
      <c r="AZ2673" s="12"/>
      <c r="BA2673" s="12"/>
    </row>
    <row r="2674" spans="12:53" x14ac:dyDescent="0.25">
      <c r="L2674" s="135"/>
      <c r="M2674" s="135"/>
      <c r="N2674" s="135"/>
      <c r="O2674" s="135"/>
      <c r="P2674" s="135"/>
      <c r="Q2674" s="135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  <c r="AH2674" s="12"/>
      <c r="AI2674" s="12"/>
      <c r="AJ2674" s="12"/>
      <c r="AK2674" s="12"/>
      <c r="AL2674" s="12"/>
      <c r="AM2674" s="12"/>
      <c r="AN2674" s="12"/>
      <c r="AO2674" s="12"/>
      <c r="AP2674" s="12"/>
      <c r="AQ2674" s="12"/>
      <c r="AR2674" s="12"/>
      <c r="AS2674" s="12"/>
      <c r="AT2674" s="12"/>
      <c r="AU2674" s="12"/>
      <c r="AV2674" s="12"/>
      <c r="AW2674" s="12"/>
      <c r="AX2674" s="12"/>
      <c r="AY2674" s="12"/>
      <c r="AZ2674" s="12"/>
      <c r="BA2674" s="12"/>
    </row>
    <row r="2675" spans="12:53" x14ac:dyDescent="0.25">
      <c r="L2675" s="135"/>
      <c r="M2675" s="135"/>
      <c r="N2675" s="135"/>
      <c r="O2675" s="135"/>
      <c r="P2675" s="135"/>
      <c r="Q2675" s="135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 s="12"/>
      <c r="AJ2675" s="12"/>
      <c r="AK2675" s="12"/>
      <c r="AL2675" s="12"/>
      <c r="AM2675" s="12"/>
      <c r="AN2675" s="12"/>
      <c r="AO2675" s="12"/>
      <c r="AP2675" s="12"/>
      <c r="AQ2675" s="12"/>
      <c r="AR2675" s="12"/>
      <c r="AS2675" s="12"/>
      <c r="AT2675" s="12"/>
      <c r="AU2675" s="12"/>
      <c r="AV2675" s="12"/>
      <c r="AW2675" s="12"/>
      <c r="AX2675" s="12"/>
      <c r="AY2675" s="12"/>
      <c r="AZ2675" s="12"/>
      <c r="BA2675" s="12"/>
    </row>
    <row r="2676" spans="12:53" x14ac:dyDescent="0.25">
      <c r="L2676" s="135"/>
      <c r="M2676" s="135"/>
      <c r="N2676" s="135"/>
      <c r="O2676" s="135"/>
      <c r="P2676" s="135"/>
      <c r="Q2676" s="135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  <c r="AH2676" s="12"/>
      <c r="AI2676" s="12"/>
      <c r="AJ2676" s="12"/>
      <c r="AK2676" s="12"/>
      <c r="AL2676" s="12"/>
      <c r="AM2676" s="12"/>
      <c r="AN2676" s="12"/>
      <c r="AO2676" s="12"/>
      <c r="AP2676" s="12"/>
      <c r="AQ2676" s="12"/>
      <c r="AR2676" s="12"/>
      <c r="AS2676" s="12"/>
      <c r="AT2676" s="12"/>
      <c r="AU2676" s="12"/>
      <c r="AV2676" s="12"/>
      <c r="AW2676" s="12"/>
      <c r="AX2676" s="12"/>
      <c r="AY2676" s="12"/>
      <c r="AZ2676" s="12"/>
      <c r="BA2676" s="12"/>
    </row>
    <row r="2677" spans="12:53" x14ac:dyDescent="0.25">
      <c r="L2677" s="135"/>
      <c r="M2677" s="135"/>
      <c r="N2677" s="135"/>
      <c r="O2677" s="135"/>
      <c r="P2677" s="135"/>
      <c r="Q2677" s="135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  <c r="AH2677" s="12"/>
      <c r="AI2677" s="12"/>
      <c r="AJ2677" s="12"/>
      <c r="AK2677" s="12"/>
      <c r="AL2677" s="12"/>
      <c r="AM2677" s="12"/>
      <c r="AN2677" s="12"/>
      <c r="AO2677" s="12"/>
      <c r="AP2677" s="12"/>
      <c r="AQ2677" s="12"/>
      <c r="AR2677" s="12"/>
      <c r="AS2677" s="12"/>
      <c r="AT2677" s="12"/>
      <c r="AU2677" s="12"/>
      <c r="AV2677" s="12"/>
      <c r="AW2677" s="12"/>
      <c r="AX2677" s="12"/>
      <c r="AY2677" s="12"/>
      <c r="AZ2677" s="12"/>
      <c r="BA2677" s="12"/>
    </row>
    <row r="2678" spans="12:53" x14ac:dyDescent="0.25">
      <c r="L2678" s="135"/>
      <c r="M2678" s="135"/>
      <c r="N2678" s="135"/>
      <c r="O2678" s="135"/>
      <c r="P2678" s="135"/>
      <c r="Q2678" s="135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 s="12"/>
      <c r="AJ2678" s="12"/>
      <c r="AK2678" s="12"/>
      <c r="AL2678" s="12"/>
      <c r="AM2678" s="12"/>
      <c r="AN2678" s="12"/>
      <c r="AO2678" s="12"/>
      <c r="AP2678" s="12"/>
      <c r="AQ2678" s="12"/>
      <c r="AR2678" s="12"/>
      <c r="AS2678" s="12"/>
      <c r="AT2678" s="12"/>
      <c r="AU2678" s="12"/>
      <c r="AV2678" s="12"/>
      <c r="AW2678" s="12"/>
      <c r="AX2678" s="12"/>
      <c r="AY2678" s="12"/>
      <c r="AZ2678" s="12"/>
      <c r="BA2678" s="12"/>
    </row>
    <row r="2679" spans="12:53" x14ac:dyDescent="0.25">
      <c r="L2679" s="135"/>
      <c r="M2679" s="135"/>
      <c r="N2679" s="135"/>
      <c r="O2679" s="135"/>
      <c r="P2679" s="135"/>
      <c r="Q2679" s="135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  <c r="AH2679" s="12"/>
      <c r="AI2679" s="12"/>
      <c r="AJ2679" s="12"/>
      <c r="AK2679" s="12"/>
      <c r="AL2679" s="12"/>
      <c r="AM2679" s="12"/>
      <c r="AN2679" s="12"/>
      <c r="AO2679" s="12"/>
      <c r="AP2679" s="12"/>
      <c r="AQ2679" s="12"/>
      <c r="AR2679" s="12"/>
      <c r="AS2679" s="12"/>
      <c r="AT2679" s="12"/>
      <c r="AU2679" s="12"/>
      <c r="AV2679" s="12"/>
      <c r="AW2679" s="12"/>
      <c r="AX2679" s="12"/>
      <c r="AY2679" s="12"/>
      <c r="AZ2679" s="12"/>
      <c r="BA2679" s="12"/>
    </row>
    <row r="2680" spans="12:53" x14ac:dyDescent="0.25">
      <c r="L2680" s="135"/>
      <c r="M2680" s="135"/>
      <c r="N2680" s="135"/>
      <c r="O2680" s="135"/>
      <c r="P2680" s="135"/>
      <c r="Q2680" s="135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  <c r="AH2680" s="12"/>
      <c r="AI2680" s="12"/>
      <c r="AJ2680" s="12"/>
      <c r="AK2680" s="12"/>
      <c r="AL2680" s="12"/>
      <c r="AM2680" s="12"/>
      <c r="AN2680" s="12"/>
      <c r="AO2680" s="12"/>
      <c r="AP2680" s="12"/>
      <c r="AQ2680" s="12"/>
      <c r="AR2680" s="12"/>
      <c r="AS2680" s="12"/>
      <c r="AT2680" s="12"/>
      <c r="AU2680" s="12"/>
      <c r="AV2680" s="12"/>
      <c r="AW2680" s="12"/>
      <c r="AX2680" s="12"/>
      <c r="AY2680" s="12"/>
      <c r="AZ2680" s="12"/>
      <c r="BA2680" s="12"/>
    </row>
    <row r="2681" spans="12:53" x14ac:dyDescent="0.25">
      <c r="L2681" s="135"/>
      <c r="M2681" s="135"/>
      <c r="N2681" s="135"/>
      <c r="O2681" s="135"/>
      <c r="P2681" s="135"/>
      <c r="Q2681" s="135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 s="12"/>
      <c r="AJ2681" s="12"/>
      <c r="AK2681" s="12"/>
      <c r="AL2681" s="12"/>
      <c r="AM2681" s="12"/>
      <c r="AN2681" s="12"/>
      <c r="AO2681" s="12"/>
      <c r="AP2681" s="12"/>
      <c r="AQ2681" s="12"/>
      <c r="AR2681" s="12"/>
      <c r="AS2681" s="12"/>
      <c r="AT2681" s="12"/>
      <c r="AU2681" s="12"/>
      <c r="AV2681" s="12"/>
      <c r="AW2681" s="12"/>
      <c r="AX2681" s="12"/>
      <c r="AY2681" s="12"/>
      <c r="AZ2681" s="12"/>
      <c r="BA2681" s="12"/>
    </row>
    <row r="2682" spans="12:53" x14ac:dyDescent="0.25">
      <c r="L2682" s="135"/>
      <c r="M2682" s="135"/>
      <c r="N2682" s="135"/>
      <c r="O2682" s="135"/>
      <c r="P2682" s="135"/>
      <c r="Q2682" s="135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  <c r="AH2682" s="12"/>
      <c r="AI2682" s="12"/>
      <c r="AJ2682" s="12"/>
      <c r="AK2682" s="12"/>
      <c r="AL2682" s="12"/>
      <c r="AM2682" s="12"/>
      <c r="AN2682" s="12"/>
      <c r="AO2682" s="12"/>
      <c r="AP2682" s="12"/>
      <c r="AQ2682" s="12"/>
      <c r="AR2682" s="12"/>
      <c r="AS2682" s="12"/>
      <c r="AT2682" s="12"/>
      <c r="AU2682" s="12"/>
      <c r="AV2682" s="12"/>
      <c r="AW2682" s="12"/>
      <c r="AX2682" s="12"/>
      <c r="AY2682" s="12"/>
      <c r="AZ2682" s="12"/>
      <c r="BA2682" s="12"/>
    </row>
    <row r="2683" spans="12:53" x14ac:dyDescent="0.25">
      <c r="L2683" s="135"/>
      <c r="M2683" s="135"/>
      <c r="N2683" s="135"/>
      <c r="O2683" s="135"/>
      <c r="P2683" s="135"/>
      <c r="Q2683" s="135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  <c r="AH2683" s="12"/>
      <c r="AI2683" s="12"/>
      <c r="AJ2683" s="12"/>
      <c r="AK2683" s="12"/>
      <c r="AL2683" s="12"/>
      <c r="AM2683" s="12"/>
      <c r="AN2683" s="12"/>
      <c r="AO2683" s="12"/>
      <c r="AP2683" s="12"/>
      <c r="AQ2683" s="12"/>
      <c r="AR2683" s="12"/>
      <c r="AS2683" s="12"/>
      <c r="AT2683" s="12"/>
      <c r="AU2683" s="12"/>
      <c r="AV2683" s="12"/>
      <c r="AW2683" s="12"/>
      <c r="AX2683" s="12"/>
      <c r="AY2683" s="12"/>
      <c r="AZ2683" s="12"/>
      <c r="BA2683" s="12"/>
    </row>
    <row r="2684" spans="12:53" x14ac:dyDescent="0.25">
      <c r="L2684" s="135"/>
      <c r="M2684" s="135"/>
      <c r="N2684" s="135"/>
      <c r="O2684" s="135"/>
      <c r="P2684" s="135"/>
      <c r="Q2684" s="135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 s="12"/>
      <c r="AJ2684" s="12"/>
      <c r="AK2684" s="12"/>
      <c r="AL2684" s="12"/>
      <c r="AM2684" s="12"/>
      <c r="AN2684" s="12"/>
      <c r="AO2684" s="12"/>
      <c r="AP2684" s="12"/>
      <c r="AQ2684" s="12"/>
      <c r="AR2684" s="12"/>
      <c r="AS2684" s="12"/>
      <c r="AT2684" s="12"/>
      <c r="AU2684" s="12"/>
      <c r="AV2684" s="12"/>
      <c r="AW2684" s="12"/>
      <c r="AX2684" s="12"/>
      <c r="AY2684" s="12"/>
      <c r="AZ2684" s="12"/>
      <c r="BA2684" s="12"/>
    </row>
    <row r="2685" spans="12:53" x14ac:dyDescent="0.25">
      <c r="L2685" s="135"/>
      <c r="M2685" s="135"/>
      <c r="N2685" s="135"/>
      <c r="O2685" s="135"/>
      <c r="P2685" s="135"/>
      <c r="Q2685" s="135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  <c r="AH2685" s="12"/>
      <c r="AI2685" s="12"/>
      <c r="AJ2685" s="12"/>
      <c r="AK2685" s="12"/>
      <c r="AL2685" s="12"/>
      <c r="AM2685" s="12"/>
      <c r="AN2685" s="12"/>
      <c r="AO2685" s="12"/>
      <c r="AP2685" s="12"/>
      <c r="AQ2685" s="12"/>
      <c r="AR2685" s="12"/>
      <c r="AS2685" s="12"/>
      <c r="AT2685" s="12"/>
      <c r="AU2685" s="12"/>
      <c r="AV2685" s="12"/>
      <c r="AW2685" s="12"/>
      <c r="AX2685" s="12"/>
      <c r="AY2685" s="12"/>
      <c r="AZ2685" s="12"/>
      <c r="BA2685" s="12"/>
    </row>
    <row r="2686" spans="12:53" x14ac:dyDescent="0.25">
      <c r="L2686" s="135"/>
      <c r="M2686" s="135"/>
      <c r="N2686" s="135"/>
      <c r="O2686" s="135"/>
      <c r="P2686" s="135"/>
      <c r="Q2686" s="135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  <c r="AH2686" s="12"/>
      <c r="AI2686" s="12"/>
      <c r="AJ2686" s="12"/>
      <c r="AK2686" s="12"/>
      <c r="AL2686" s="12"/>
      <c r="AM2686" s="12"/>
      <c r="AN2686" s="12"/>
      <c r="AO2686" s="12"/>
      <c r="AP2686" s="12"/>
      <c r="AQ2686" s="12"/>
      <c r="AR2686" s="12"/>
      <c r="AS2686" s="12"/>
      <c r="AT2686" s="12"/>
      <c r="AU2686" s="12"/>
      <c r="AV2686" s="12"/>
      <c r="AW2686" s="12"/>
      <c r="AX2686" s="12"/>
      <c r="AY2686" s="12"/>
      <c r="AZ2686" s="12"/>
      <c r="BA2686" s="12"/>
    </row>
    <row r="2687" spans="12:53" x14ac:dyDescent="0.25">
      <c r="L2687" s="135"/>
      <c r="M2687" s="135"/>
      <c r="N2687" s="135"/>
      <c r="O2687" s="135"/>
      <c r="P2687" s="135"/>
      <c r="Q2687" s="135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 s="12"/>
      <c r="AJ2687" s="12"/>
      <c r="AK2687" s="12"/>
      <c r="AL2687" s="12"/>
      <c r="AM2687" s="12"/>
      <c r="AN2687" s="12"/>
      <c r="AO2687" s="12"/>
      <c r="AP2687" s="12"/>
      <c r="AQ2687" s="12"/>
      <c r="AR2687" s="12"/>
      <c r="AS2687" s="12"/>
      <c r="AT2687" s="12"/>
      <c r="AU2687" s="12"/>
      <c r="AV2687" s="12"/>
      <c r="AW2687" s="12"/>
      <c r="AX2687" s="12"/>
      <c r="AY2687" s="12"/>
      <c r="AZ2687" s="12"/>
      <c r="BA2687" s="12"/>
    </row>
    <row r="2688" spans="12:53" x14ac:dyDescent="0.25">
      <c r="L2688" s="135"/>
      <c r="M2688" s="135"/>
      <c r="N2688" s="135"/>
      <c r="O2688" s="135"/>
      <c r="P2688" s="135"/>
      <c r="Q2688" s="135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  <c r="AH2688" s="12"/>
      <c r="AI2688" s="12"/>
      <c r="AJ2688" s="12"/>
      <c r="AK2688" s="12"/>
      <c r="AL2688" s="12"/>
      <c r="AM2688" s="12"/>
      <c r="AN2688" s="12"/>
      <c r="AO2688" s="12"/>
      <c r="AP2688" s="12"/>
      <c r="AQ2688" s="12"/>
      <c r="AR2688" s="12"/>
      <c r="AS2688" s="12"/>
      <c r="AT2688" s="12"/>
      <c r="AU2688" s="12"/>
      <c r="AV2688" s="12"/>
      <c r="AW2688" s="12"/>
      <c r="AX2688" s="12"/>
      <c r="AY2688" s="12"/>
      <c r="AZ2688" s="12"/>
      <c r="BA2688" s="12"/>
    </row>
    <row r="2689" spans="12:53" x14ac:dyDescent="0.25">
      <c r="L2689" s="135"/>
      <c r="M2689" s="135"/>
      <c r="N2689" s="135"/>
      <c r="O2689" s="135"/>
      <c r="P2689" s="135"/>
      <c r="Q2689" s="135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  <c r="AH2689" s="12"/>
      <c r="AI2689" s="12"/>
      <c r="AJ2689" s="12"/>
      <c r="AK2689" s="12"/>
      <c r="AL2689" s="12"/>
      <c r="AM2689" s="12"/>
      <c r="AN2689" s="12"/>
      <c r="AO2689" s="12"/>
      <c r="AP2689" s="12"/>
      <c r="AQ2689" s="12"/>
      <c r="AR2689" s="12"/>
      <c r="AS2689" s="12"/>
      <c r="AT2689" s="12"/>
      <c r="AU2689" s="12"/>
      <c r="AV2689" s="12"/>
      <c r="AW2689" s="12"/>
      <c r="AX2689" s="12"/>
      <c r="AY2689" s="12"/>
      <c r="AZ2689" s="12"/>
      <c r="BA2689" s="12"/>
    </row>
    <row r="2690" spans="12:53" x14ac:dyDescent="0.25">
      <c r="L2690" s="135"/>
      <c r="M2690" s="135"/>
      <c r="N2690" s="135"/>
      <c r="O2690" s="135"/>
      <c r="P2690" s="135"/>
      <c r="Q2690" s="135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 s="12"/>
      <c r="AJ2690" s="12"/>
      <c r="AK2690" s="12"/>
      <c r="AL2690" s="12"/>
      <c r="AM2690" s="12"/>
      <c r="AN2690" s="12"/>
      <c r="AO2690" s="12"/>
      <c r="AP2690" s="12"/>
      <c r="AQ2690" s="12"/>
      <c r="AR2690" s="12"/>
      <c r="AS2690" s="12"/>
      <c r="AT2690" s="12"/>
      <c r="AU2690" s="12"/>
      <c r="AV2690" s="12"/>
      <c r="AW2690" s="12"/>
      <c r="AX2690" s="12"/>
      <c r="AY2690" s="12"/>
      <c r="AZ2690" s="12"/>
      <c r="BA2690" s="12"/>
    </row>
    <row r="2691" spans="12:53" x14ac:dyDescent="0.25">
      <c r="L2691" s="135"/>
      <c r="M2691" s="135"/>
      <c r="N2691" s="135"/>
      <c r="O2691" s="135"/>
      <c r="P2691" s="135"/>
      <c r="Q2691" s="135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  <c r="AH2691" s="12"/>
      <c r="AI2691" s="12"/>
      <c r="AJ2691" s="12"/>
      <c r="AK2691" s="12"/>
      <c r="AL2691" s="12"/>
      <c r="AM2691" s="12"/>
      <c r="AN2691" s="12"/>
      <c r="AO2691" s="12"/>
      <c r="AP2691" s="12"/>
      <c r="AQ2691" s="12"/>
      <c r="AR2691" s="12"/>
      <c r="AS2691" s="12"/>
      <c r="AT2691" s="12"/>
      <c r="AU2691" s="12"/>
      <c r="AV2691" s="12"/>
      <c r="AW2691" s="12"/>
      <c r="AX2691" s="12"/>
      <c r="AY2691" s="12"/>
      <c r="AZ2691" s="12"/>
      <c r="BA2691" s="12"/>
    </row>
    <row r="2692" spans="12:53" x14ac:dyDescent="0.25">
      <c r="L2692" s="135"/>
      <c r="M2692" s="135"/>
      <c r="N2692" s="135"/>
      <c r="O2692" s="135"/>
      <c r="P2692" s="135"/>
      <c r="Q2692" s="135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  <c r="AH2692" s="12"/>
      <c r="AI2692" s="12"/>
      <c r="AJ2692" s="12"/>
      <c r="AK2692" s="12"/>
      <c r="AL2692" s="12"/>
      <c r="AM2692" s="12"/>
      <c r="AN2692" s="12"/>
      <c r="AO2692" s="12"/>
      <c r="AP2692" s="12"/>
      <c r="AQ2692" s="12"/>
      <c r="AR2692" s="12"/>
      <c r="AS2692" s="12"/>
      <c r="AT2692" s="12"/>
      <c r="AU2692" s="12"/>
      <c r="AV2692" s="12"/>
      <c r="AW2692" s="12"/>
      <c r="AX2692" s="12"/>
      <c r="AY2692" s="12"/>
      <c r="AZ2692" s="12"/>
      <c r="BA2692" s="12"/>
    </row>
    <row r="2693" spans="12:53" x14ac:dyDescent="0.25">
      <c r="L2693" s="135"/>
      <c r="M2693" s="135"/>
      <c r="N2693" s="135"/>
      <c r="O2693" s="135"/>
      <c r="P2693" s="135"/>
      <c r="Q2693" s="135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 s="12"/>
      <c r="AJ2693" s="12"/>
      <c r="AK2693" s="12"/>
      <c r="AL2693" s="12"/>
      <c r="AM2693" s="12"/>
      <c r="AN2693" s="12"/>
      <c r="AO2693" s="12"/>
      <c r="AP2693" s="12"/>
      <c r="AQ2693" s="12"/>
      <c r="AR2693" s="12"/>
      <c r="AS2693" s="12"/>
      <c r="AT2693" s="12"/>
      <c r="AU2693" s="12"/>
      <c r="AV2693" s="12"/>
      <c r="AW2693" s="12"/>
      <c r="AX2693" s="12"/>
      <c r="AY2693" s="12"/>
      <c r="AZ2693" s="12"/>
      <c r="BA2693" s="12"/>
    </row>
    <row r="2694" spans="12:53" x14ac:dyDescent="0.25">
      <c r="L2694" s="135"/>
      <c r="M2694" s="135"/>
      <c r="N2694" s="135"/>
      <c r="O2694" s="135"/>
      <c r="P2694" s="135"/>
      <c r="Q2694" s="135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  <c r="AH2694" s="12"/>
      <c r="AI2694" s="12"/>
      <c r="AJ2694" s="12"/>
      <c r="AK2694" s="12"/>
      <c r="AL2694" s="12"/>
      <c r="AM2694" s="12"/>
      <c r="AN2694" s="12"/>
      <c r="AO2694" s="12"/>
      <c r="AP2694" s="12"/>
      <c r="AQ2694" s="12"/>
      <c r="AR2694" s="12"/>
      <c r="AS2694" s="12"/>
      <c r="AT2694" s="12"/>
      <c r="AU2694" s="12"/>
      <c r="AV2694" s="12"/>
      <c r="AW2694" s="12"/>
      <c r="AX2694" s="12"/>
      <c r="AY2694" s="12"/>
      <c r="AZ2694" s="12"/>
      <c r="BA2694" s="12"/>
    </row>
    <row r="2695" spans="12:53" x14ac:dyDescent="0.25">
      <c r="L2695" s="135"/>
      <c r="M2695" s="135"/>
      <c r="N2695" s="135"/>
      <c r="O2695" s="135"/>
      <c r="P2695" s="135"/>
      <c r="Q2695" s="135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  <c r="AH2695" s="12"/>
      <c r="AI2695" s="12"/>
      <c r="AJ2695" s="12"/>
      <c r="AK2695" s="12"/>
      <c r="AL2695" s="12"/>
      <c r="AM2695" s="12"/>
      <c r="AN2695" s="12"/>
      <c r="AO2695" s="12"/>
      <c r="AP2695" s="12"/>
      <c r="AQ2695" s="12"/>
      <c r="AR2695" s="12"/>
      <c r="AS2695" s="12"/>
      <c r="AT2695" s="12"/>
      <c r="AU2695" s="12"/>
      <c r="AV2695" s="12"/>
      <c r="AW2695" s="12"/>
      <c r="AX2695" s="12"/>
      <c r="AY2695" s="12"/>
      <c r="AZ2695" s="12"/>
      <c r="BA2695" s="12"/>
    </row>
    <row r="2696" spans="12:53" x14ac:dyDescent="0.25">
      <c r="L2696" s="135"/>
      <c r="M2696" s="135"/>
      <c r="N2696" s="135"/>
      <c r="O2696" s="135"/>
      <c r="P2696" s="135"/>
      <c r="Q2696" s="135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 s="12"/>
      <c r="AJ2696" s="12"/>
      <c r="AK2696" s="12"/>
      <c r="AL2696" s="12"/>
      <c r="AM2696" s="12"/>
      <c r="AN2696" s="12"/>
      <c r="AO2696" s="12"/>
      <c r="AP2696" s="12"/>
      <c r="AQ2696" s="12"/>
      <c r="AR2696" s="12"/>
      <c r="AS2696" s="12"/>
      <c r="AT2696" s="12"/>
      <c r="AU2696" s="12"/>
      <c r="AV2696" s="12"/>
      <c r="AW2696" s="12"/>
      <c r="AX2696" s="12"/>
      <c r="AY2696" s="12"/>
      <c r="AZ2696" s="12"/>
      <c r="BA2696" s="12"/>
    </row>
    <row r="2697" spans="12:53" x14ac:dyDescent="0.25">
      <c r="L2697" s="135"/>
      <c r="M2697" s="135"/>
      <c r="N2697" s="135"/>
      <c r="O2697" s="135"/>
      <c r="P2697" s="135"/>
      <c r="Q2697" s="135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  <c r="AH2697" s="12"/>
      <c r="AI2697" s="12"/>
      <c r="AJ2697" s="12"/>
      <c r="AK2697" s="12"/>
      <c r="AL2697" s="12"/>
      <c r="AM2697" s="12"/>
      <c r="AN2697" s="12"/>
      <c r="AO2697" s="12"/>
      <c r="AP2697" s="12"/>
      <c r="AQ2697" s="12"/>
      <c r="AR2697" s="12"/>
      <c r="AS2697" s="12"/>
      <c r="AT2697" s="12"/>
      <c r="AU2697" s="12"/>
      <c r="AV2697" s="12"/>
      <c r="AW2697" s="12"/>
      <c r="AX2697" s="12"/>
      <c r="AY2697" s="12"/>
      <c r="AZ2697" s="12"/>
      <c r="BA2697" s="12"/>
    </row>
    <row r="2698" spans="12:53" x14ac:dyDescent="0.25">
      <c r="L2698" s="135"/>
      <c r="M2698" s="135"/>
      <c r="N2698" s="135"/>
      <c r="O2698" s="135"/>
      <c r="P2698" s="135"/>
      <c r="Q2698" s="135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  <c r="AH2698" s="12"/>
      <c r="AI2698" s="12"/>
      <c r="AJ2698" s="12"/>
      <c r="AK2698" s="12"/>
      <c r="AL2698" s="12"/>
      <c r="AM2698" s="12"/>
      <c r="AN2698" s="12"/>
      <c r="AO2698" s="12"/>
      <c r="AP2698" s="12"/>
      <c r="AQ2698" s="12"/>
      <c r="AR2698" s="12"/>
      <c r="AS2698" s="12"/>
      <c r="AT2698" s="12"/>
      <c r="AU2698" s="12"/>
      <c r="AV2698" s="12"/>
      <c r="AW2698" s="12"/>
      <c r="AX2698" s="12"/>
      <c r="AY2698" s="12"/>
      <c r="AZ2698" s="12"/>
      <c r="BA2698" s="12"/>
    </row>
    <row r="2699" spans="12:53" x14ac:dyDescent="0.25">
      <c r="L2699" s="135"/>
      <c r="M2699" s="135"/>
      <c r="N2699" s="135"/>
      <c r="O2699" s="135"/>
      <c r="P2699" s="135"/>
      <c r="Q2699" s="135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 s="12"/>
      <c r="AJ2699" s="12"/>
      <c r="AK2699" s="12"/>
      <c r="AL2699" s="12"/>
      <c r="AM2699" s="12"/>
      <c r="AN2699" s="12"/>
      <c r="AO2699" s="12"/>
      <c r="AP2699" s="12"/>
      <c r="AQ2699" s="12"/>
      <c r="AR2699" s="12"/>
      <c r="AS2699" s="12"/>
      <c r="AT2699" s="12"/>
      <c r="AU2699" s="12"/>
      <c r="AV2699" s="12"/>
      <c r="AW2699" s="12"/>
      <c r="AX2699" s="12"/>
      <c r="AY2699" s="12"/>
      <c r="AZ2699" s="12"/>
      <c r="BA2699" s="12"/>
    </row>
    <row r="2700" spans="12:53" x14ac:dyDescent="0.25">
      <c r="L2700" s="135"/>
      <c r="M2700" s="135"/>
      <c r="N2700" s="135"/>
      <c r="O2700" s="135"/>
      <c r="P2700" s="135"/>
      <c r="Q2700" s="135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  <c r="AH2700" s="12"/>
      <c r="AI2700" s="12"/>
      <c r="AJ2700" s="12"/>
      <c r="AK2700" s="12"/>
      <c r="AL2700" s="12"/>
      <c r="AM2700" s="12"/>
      <c r="AN2700" s="12"/>
      <c r="AO2700" s="12"/>
      <c r="AP2700" s="12"/>
      <c r="AQ2700" s="12"/>
      <c r="AR2700" s="12"/>
      <c r="AS2700" s="12"/>
      <c r="AT2700" s="12"/>
      <c r="AU2700" s="12"/>
      <c r="AV2700" s="12"/>
      <c r="AW2700" s="12"/>
      <c r="AX2700" s="12"/>
      <c r="AY2700" s="12"/>
      <c r="AZ2700" s="12"/>
      <c r="BA2700" s="12"/>
    </row>
    <row r="2701" spans="12:53" x14ac:dyDescent="0.25">
      <c r="L2701" s="135"/>
      <c r="M2701" s="135"/>
      <c r="N2701" s="135"/>
      <c r="O2701" s="135"/>
      <c r="P2701" s="135"/>
      <c r="Q2701" s="135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  <c r="AH2701" s="12"/>
      <c r="AI2701" s="12"/>
      <c r="AJ2701" s="12"/>
      <c r="AK2701" s="12"/>
      <c r="AL2701" s="12"/>
      <c r="AM2701" s="12"/>
      <c r="AN2701" s="12"/>
      <c r="AO2701" s="12"/>
      <c r="AP2701" s="12"/>
      <c r="AQ2701" s="12"/>
      <c r="AR2701" s="12"/>
      <c r="AS2701" s="12"/>
      <c r="AT2701" s="12"/>
      <c r="AU2701" s="12"/>
      <c r="AV2701" s="12"/>
      <c r="AW2701" s="12"/>
      <c r="AX2701" s="12"/>
      <c r="AY2701" s="12"/>
      <c r="AZ2701" s="12"/>
      <c r="BA2701" s="12"/>
    </row>
    <row r="2702" spans="12:53" x14ac:dyDescent="0.25">
      <c r="L2702" s="135"/>
      <c r="M2702" s="135"/>
      <c r="N2702" s="135"/>
      <c r="O2702" s="135"/>
      <c r="P2702" s="135"/>
      <c r="Q2702" s="135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12"/>
      <c r="AI2702" s="12"/>
      <c r="AJ2702" s="12"/>
      <c r="AK2702" s="12"/>
      <c r="AL2702" s="12"/>
      <c r="AM2702" s="12"/>
      <c r="AN2702" s="12"/>
      <c r="AO2702" s="12"/>
      <c r="AP2702" s="12"/>
      <c r="AQ2702" s="12"/>
      <c r="AR2702" s="12"/>
      <c r="AS2702" s="12"/>
      <c r="AT2702" s="12"/>
      <c r="AU2702" s="12"/>
      <c r="AV2702" s="12"/>
      <c r="AW2702" s="12"/>
      <c r="AX2702" s="12"/>
      <c r="AY2702" s="12"/>
      <c r="AZ2702" s="12"/>
      <c r="BA2702" s="12"/>
    </row>
    <row r="2703" spans="12:53" x14ac:dyDescent="0.25">
      <c r="L2703" s="135"/>
      <c r="M2703" s="135"/>
      <c r="N2703" s="135"/>
      <c r="O2703" s="135"/>
      <c r="P2703" s="135"/>
      <c r="Q2703" s="135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  <c r="AH2703" s="12"/>
      <c r="AI2703" s="12"/>
      <c r="AJ2703" s="12"/>
      <c r="AK2703" s="12"/>
      <c r="AL2703" s="12"/>
      <c r="AM2703" s="12"/>
      <c r="AN2703" s="12"/>
      <c r="AO2703" s="12"/>
      <c r="AP2703" s="12"/>
      <c r="AQ2703" s="12"/>
      <c r="AR2703" s="12"/>
      <c r="AS2703" s="12"/>
      <c r="AT2703" s="12"/>
      <c r="AU2703" s="12"/>
      <c r="AV2703" s="12"/>
      <c r="AW2703" s="12"/>
      <c r="AX2703" s="12"/>
      <c r="AY2703" s="12"/>
      <c r="AZ2703" s="12"/>
      <c r="BA2703" s="12"/>
    </row>
    <row r="2704" spans="12:53" x14ac:dyDescent="0.25">
      <c r="L2704" s="135"/>
      <c r="M2704" s="135"/>
      <c r="N2704" s="135"/>
      <c r="O2704" s="135"/>
      <c r="P2704" s="135"/>
      <c r="Q2704" s="135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  <c r="AH2704" s="12"/>
      <c r="AI2704" s="12"/>
      <c r="AJ2704" s="12"/>
      <c r="AK2704" s="12"/>
      <c r="AL2704" s="12"/>
      <c r="AM2704" s="12"/>
      <c r="AN2704" s="12"/>
      <c r="AO2704" s="12"/>
      <c r="AP2704" s="12"/>
      <c r="AQ2704" s="12"/>
      <c r="AR2704" s="12"/>
      <c r="AS2704" s="12"/>
      <c r="AT2704" s="12"/>
      <c r="AU2704" s="12"/>
      <c r="AV2704" s="12"/>
      <c r="AW2704" s="12"/>
      <c r="AX2704" s="12"/>
      <c r="AY2704" s="12"/>
      <c r="AZ2704" s="12"/>
      <c r="BA2704" s="12"/>
    </row>
    <row r="2705" spans="12:53" x14ac:dyDescent="0.25">
      <c r="L2705" s="135"/>
      <c r="M2705" s="135"/>
      <c r="N2705" s="135"/>
      <c r="O2705" s="135"/>
      <c r="P2705" s="135"/>
      <c r="Q2705" s="135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12"/>
      <c r="AI2705" s="12"/>
      <c r="AJ2705" s="12"/>
      <c r="AK2705" s="12"/>
      <c r="AL2705" s="12"/>
      <c r="AM2705" s="12"/>
      <c r="AN2705" s="12"/>
      <c r="AO2705" s="12"/>
      <c r="AP2705" s="12"/>
      <c r="AQ2705" s="12"/>
      <c r="AR2705" s="12"/>
      <c r="AS2705" s="12"/>
      <c r="AT2705" s="12"/>
      <c r="AU2705" s="12"/>
      <c r="AV2705" s="12"/>
      <c r="AW2705" s="12"/>
      <c r="AX2705" s="12"/>
      <c r="AY2705" s="12"/>
      <c r="AZ2705" s="12"/>
      <c r="BA2705" s="12"/>
    </row>
    <row r="2706" spans="12:53" x14ac:dyDescent="0.25">
      <c r="L2706" s="135"/>
      <c r="M2706" s="135"/>
      <c r="N2706" s="135"/>
      <c r="O2706" s="135"/>
      <c r="P2706" s="135"/>
      <c r="Q2706" s="135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  <c r="AH2706" s="12"/>
      <c r="AI2706" s="12"/>
      <c r="AJ2706" s="12"/>
      <c r="AK2706" s="12"/>
      <c r="AL2706" s="12"/>
      <c r="AM2706" s="12"/>
      <c r="AN2706" s="12"/>
      <c r="AO2706" s="12"/>
      <c r="AP2706" s="12"/>
      <c r="AQ2706" s="12"/>
      <c r="AR2706" s="12"/>
      <c r="AS2706" s="12"/>
      <c r="AT2706" s="12"/>
      <c r="AU2706" s="12"/>
      <c r="AV2706" s="12"/>
      <c r="AW2706" s="12"/>
      <c r="AX2706" s="12"/>
      <c r="AY2706" s="12"/>
      <c r="AZ2706" s="12"/>
      <c r="BA2706" s="12"/>
    </row>
    <row r="2707" spans="12:53" x14ac:dyDescent="0.25">
      <c r="L2707" s="135"/>
      <c r="M2707" s="135"/>
      <c r="N2707" s="135"/>
      <c r="O2707" s="135"/>
      <c r="P2707" s="135"/>
      <c r="Q2707" s="135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  <c r="AH2707" s="12"/>
      <c r="AI2707" s="12"/>
      <c r="AJ2707" s="12"/>
      <c r="AK2707" s="12"/>
      <c r="AL2707" s="12"/>
      <c r="AM2707" s="12"/>
      <c r="AN2707" s="12"/>
      <c r="AO2707" s="12"/>
      <c r="AP2707" s="12"/>
      <c r="AQ2707" s="12"/>
      <c r="AR2707" s="12"/>
      <c r="AS2707" s="12"/>
      <c r="AT2707" s="12"/>
      <c r="AU2707" s="12"/>
      <c r="AV2707" s="12"/>
      <c r="AW2707" s="12"/>
      <c r="AX2707" s="12"/>
      <c r="AY2707" s="12"/>
      <c r="AZ2707" s="12"/>
      <c r="BA2707" s="12"/>
    </row>
    <row r="2708" spans="12:53" x14ac:dyDescent="0.25">
      <c r="L2708" s="135"/>
      <c r="M2708" s="135"/>
      <c r="N2708" s="135"/>
      <c r="O2708" s="135"/>
      <c r="P2708" s="135"/>
      <c r="Q2708" s="135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12"/>
      <c r="AI2708" s="12"/>
      <c r="AJ2708" s="12"/>
      <c r="AK2708" s="12"/>
      <c r="AL2708" s="12"/>
      <c r="AM2708" s="12"/>
      <c r="AN2708" s="12"/>
      <c r="AO2708" s="12"/>
      <c r="AP2708" s="12"/>
      <c r="AQ2708" s="12"/>
      <c r="AR2708" s="12"/>
      <c r="AS2708" s="12"/>
      <c r="AT2708" s="12"/>
      <c r="AU2708" s="12"/>
      <c r="AV2708" s="12"/>
      <c r="AW2708" s="12"/>
      <c r="AX2708" s="12"/>
      <c r="AY2708" s="12"/>
      <c r="AZ2708" s="12"/>
      <c r="BA2708" s="12"/>
    </row>
    <row r="2709" spans="12:53" x14ac:dyDescent="0.25">
      <c r="L2709" s="135"/>
      <c r="M2709" s="135"/>
      <c r="N2709" s="135"/>
      <c r="O2709" s="135"/>
      <c r="P2709" s="135"/>
      <c r="Q2709" s="135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  <c r="AH2709" s="12"/>
      <c r="AI2709" s="12"/>
      <c r="AJ2709" s="12"/>
      <c r="AK2709" s="12"/>
      <c r="AL2709" s="12"/>
      <c r="AM2709" s="12"/>
      <c r="AN2709" s="12"/>
      <c r="AO2709" s="12"/>
      <c r="AP2709" s="12"/>
      <c r="AQ2709" s="12"/>
      <c r="AR2709" s="12"/>
      <c r="AS2709" s="12"/>
      <c r="AT2709" s="12"/>
      <c r="AU2709" s="12"/>
      <c r="AV2709" s="12"/>
      <c r="AW2709" s="12"/>
      <c r="AX2709" s="12"/>
      <c r="AY2709" s="12"/>
      <c r="AZ2709" s="12"/>
      <c r="BA2709" s="12"/>
    </row>
    <row r="2710" spans="12:53" x14ac:dyDescent="0.25">
      <c r="L2710" s="135"/>
      <c r="M2710" s="135"/>
      <c r="N2710" s="135"/>
      <c r="O2710" s="135"/>
      <c r="P2710" s="135"/>
      <c r="Q2710" s="135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  <c r="AH2710" s="12"/>
      <c r="AI2710" s="12"/>
      <c r="AJ2710" s="12"/>
      <c r="AK2710" s="12"/>
      <c r="AL2710" s="12"/>
      <c r="AM2710" s="12"/>
      <c r="AN2710" s="12"/>
      <c r="AO2710" s="12"/>
      <c r="AP2710" s="12"/>
      <c r="AQ2710" s="12"/>
      <c r="AR2710" s="12"/>
      <c r="AS2710" s="12"/>
      <c r="AT2710" s="12"/>
      <c r="AU2710" s="12"/>
      <c r="AV2710" s="12"/>
      <c r="AW2710" s="12"/>
      <c r="AX2710" s="12"/>
      <c r="AY2710" s="12"/>
      <c r="AZ2710" s="12"/>
      <c r="BA2710" s="12"/>
    </row>
    <row r="2711" spans="12:53" x14ac:dyDescent="0.25">
      <c r="L2711" s="135"/>
      <c r="M2711" s="135"/>
      <c r="N2711" s="135"/>
      <c r="O2711" s="135"/>
      <c r="P2711" s="135"/>
      <c r="Q2711" s="135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12"/>
      <c r="AI2711" s="12"/>
      <c r="AJ2711" s="12"/>
      <c r="AK2711" s="12"/>
      <c r="AL2711" s="12"/>
      <c r="AM2711" s="12"/>
      <c r="AN2711" s="12"/>
      <c r="AO2711" s="12"/>
      <c r="AP2711" s="12"/>
      <c r="AQ2711" s="12"/>
      <c r="AR2711" s="12"/>
      <c r="AS2711" s="12"/>
      <c r="AT2711" s="12"/>
      <c r="AU2711" s="12"/>
      <c r="AV2711" s="12"/>
      <c r="AW2711" s="12"/>
      <c r="AX2711" s="12"/>
      <c r="AY2711" s="12"/>
      <c r="AZ2711" s="12"/>
      <c r="BA2711" s="12"/>
    </row>
    <row r="2712" spans="12:53" x14ac:dyDescent="0.25">
      <c r="L2712" s="135"/>
      <c r="M2712" s="135"/>
      <c r="N2712" s="135"/>
      <c r="O2712" s="135"/>
      <c r="P2712" s="135"/>
      <c r="Q2712" s="135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  <c r="AH2712" s="12"/>
      <c r="AI2712" s="12"/>
      <c r="AJ2712" s="12"/>
      <c r="AK2712" s="12"/>
      <c r="AL2712" s="12"/>
      <c r="AM2712" s="12"/>
      <c r="AN2712" s="12"/>
      <c r="AO2712" s="12"/>
      <c r="AP2712" s="12"/>
      <c r="AQ2712" s="12"/>
      <c r="AR2712" s="12"/>
      <c r="AS2712" s="12"/>
      <c r="AT2712" s="12"/>
      <c r="AU2712" s="12"/>
      <c r="AV2712" s="12"/>
      <c r="AW2712" s="12"/>
      <c r="AX2712" s="12"/>
      <c r="AY2712" s="12"/>
      <c r="AZ2712" s="12"/>
      <c r="BA2712" s="12"/>
    </row>
    <row r="2713" spans="12:53" x14ac:dyDescent="0.25">
      <c r="L2713" s="135"/>
      <c r="M2713" s="135"/>
      <c r="N2713" s="135"/>
      <c r="O2713" s="135"/>
      <c r="P2713" s="135"/>
      <c r="Q2713" s="135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  <c r="AH2713" s="12"/>
      <c r="AI2713" s="12"/>
      <c r="AJ2713" s="12"/>
      <c r="AK2713" s="12"/>
      <c r="AL2713" s="12"/>
      <c r="AM2713" s="12"/>
      <c r="AN2713" s="12"/>
      <c r="AO2713" s="12"/>
      <c r="AP2713" s="12"/>
      <c r="AQ2713" s="12"/>
      <c r="AR2713" s="12"/>
      <c r="AS2713" s="12"/>
      <c r="AT2713" s="12"/>
      <c r="AU2713" s="12"/>
      <c r="AV2713" s="12"/>
      <c r="AW2713" s="12"/>
      <c r="AX2713" s="12"/>
      <c r="AY2713" s="12"/>
      <c r="AZ2713" s="12"/>
      <c r="BA2713" s="12"/>
    </row>
    <row r="2714" spans="12:53" x14ac:dyDescent="0.25">
      <c r="L2714" s="135"/>
      <c r="M2714" s="135"/>
      <c r="N2714" s="135"/>
      <c r="O2714" s="135"/>
      <c r="P2714" s="135"/>
      <c r="Q2714" s="135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12"/>
      <c r="AI2714" s="12"/>
      <c r="AJ2714" s="12"/>
      <c r="AK2714" s="12"/>
      <c r="AL2714" s="12"/>
      <c r="AM2714" s="12"/>
      <c r="AN2714" s="12"/>
      <c r="AO2714" s="12"/>
      <c r="AP2714" s="12"/>
      <c r="AQ2714" s="12"/>
      <c r="AR2714" s="12"/>
      <c r="AS2714" s="12"/>
      <c r="AT2714" s="12"/>
      <c r="AU2714" s="12"/>
      <c r="AV2714" s="12"/>
      <c r="AW2714" s="12"/>
      <c r="AX2714" s="12"/>
      <c r="AY2714" s="12"/>
      <c r="AZ2714" s="12"/>
      <c r="BA2714" s="12"/>
    </row>
    <row r="2715" spans="12:53" x14ac:dyDescent="0.25">
      <c r="L2715" s="135"/>
      <c r="M2715" s="135"/>
      <c r="N2715" s="135"/>
      <c r="O2715" s="135"/>
      <c r="P2715" s="135"/>
      <c r="Q2715" s="135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  <c r="AH2715" s="12"/>
      <c r="AI2715" s="12"/>
      <c r="AJ2715" s="12"/>
      <c r="AK2715" s="12"/>
      <c r="AL2715" s="12"/>
      <c r="AM2715" s="12"/>
      <c r="AN2715" s="12"/>
      <c r="AO2715" s="12"/>
      <c r="AP2715" s="12"/>
      <c r="AQ2715" s="12"/>
      <c r="AR2715" s="12"/>
      <c r="AS2715" s="12"/>
      <c r="AT2715" s="12"/>
      <c r="AU2715" s="12"/>
      <c r="AV2715" s="12"/>
      <c r="AW2715" s="12"/>
      <c r="AX2715" s="12"/>
      <c r="AY2715" s="12"/>
      <c r="AZ2715" s="12"/>
      <c r="BA2715" s="12"/>
    </row>
    <row r="2716" spans="12:53" x14ac:dyDescent="0.25">
      <c r="L2716" s="135"/>
      <c r="M2716" s="135"/>
      <c r="N2716" s="135"/>
      <c r="O2716" s="135"/>
      <c r="P2716" s="135"/>
      <c r="Q2716" s="135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  <c r="AH2716" s="12"/>
      <c r="AI2716" s="12"/>
      <c r="AJ2716" s="12"/>
      <c r="AK2716" s="12"/>
      <c r="AL2716" s="12"/>
      <c r="AM2716" s="12"/>
      <c r="AN2716" s="12"/>
      <c r="AO2716" s="12"/>
      <c r="AP2716" s="12"/>
      <c r="AQ2716" s="12"/>
      <c r="AR2716" s="12"/>
      <c r="AS2716" s="12"/>
      <c r="AT2716" s="12"/>
      <c r="AU2716" s="12"/>
      <c r="AV2716" s="12"/>
      <c r="AW2716" s="12"/>
      <c r="AX2716" s="12"/>
      <c r="AY2716" s="12"/>
      <c r="AZ2716" s="12"/>
      <c r="BA2716" s="12"/>
    </row>
    <row r="2717" spans="12:53" x14ac:dyDescent="0.25">
      <c r="L2717" s="135"/>
      <c r="M2717" s="135"/>
      <c r="N2717" s="135"/>
      <c r="O2717" s="135"/>
      <c r="P2717" s="135"/>
      <c r="Q2717" s="135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12"/>
      <c r="AI2717" s="12"/>
      <c r="AJ2717" s="12"/>
      <c r="AK2717" s="12"/>
      <c r="AL2717" s="12"/>
      <c r="AM2717" s="12"/>
      <c r="AN2717" s="12"/>
      <c r="AO2717" s="12"/>
      <c r="AP2717" s="12"/>
      <c r="AQ2717" s="12"/>
      <c r="AR2717" s="12"/>
      <c r="AS2717" s="12"/>
      <c r="AT2717" s="12"/>
      <c r="AU2717" s="12"/>
      <c r="AV2717" s="12"/>
      <c r="AW2717" s="12"/>
      <c r="AX2717" s="12"/>
      <c r="AY2717" s="12"/>
      <c r="AZ2717" s="12"/>
      <c r="BA2717" s="12"/>
    </row>
    <row r="2718" spans="12:53" x14ac:dyDescent="0.25">
      <c r="L2718" s="135"/>
      <c r="M2718" s="135"/>
      <c r="N2718" s="135"/>
      <c r="O2718" s="135"/>
      <c r="P2718" s="135"/>
      <c r="Q2718" s="135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  <c r="AH2718" s="12"/>
      <c r="AI2718" s="12"/>
      <c r="AJ2718" s="12"/>
      <c r="AK2718" s="12"/>
      <c r="AL2718" s="12"/>
      <c r="AM2718" s="12"/>
      <c r="AN2718" s="12"/>
      <c r="AO2718" s="12"/>
      <c r="AP2718" s="12"/>
      <c r="AQ2718" s="12"/>
      <c r="AR2718" s="12"/>
      <c r="AS2718" s="12"/>
      <c r="AT2718" s="12"/>
      <c r="AU2718" s="12"/>
      <c r="AV2718" s="12"/>
      <c r="AW2718" s="12"/>
      <c r="AX2718" s="12"/>
      <c r="AY2718" s="12"/>
      <c r="AZ2718" s="12"/>
      <c r="BA2718" s="12"/>
    </row>
    <row r="2719" spans="12:53" x14ac:dyDescent="0.25">
      <c r="L2719" s="135"/>
      <c r="M2719" s="135"/>
      <c r="N2719" s="135"/>
      <c r="O2719" s="135"/>
      <c r="P2719" s="135"/>
      <c r="Q2719" s="135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  <c r="AH2719" s="12"/>
      <c r="AI2719" s="12"/>
      <c r="AJ2719" s="12"/>
      <c r="AK2719" s="12"/>
      <c r="AL2719" s="12"/>
      <c r="AM2719" s="12"/>
      <c r="AN2719" s="12"/>
      <c r="AO2719" s="12"/>
      <c r="AP2719" s="12"/>
      <c r="AQ2719" s="12"/>
      <c r="AR2719" s="12"/>
      <c r="AS2719" s="12"/>
      <c r="AT2719" s="12"/>
      <c r="AU2719" s="12"/>
      <c r="AV2719" s="12"/>
      <c r="AW2719" s="12"/>
      <c r="AX2719" s="12"/>
      <c r="AY2719" s="12"/>
      <c r="AZ2719" s="12"/>
      <c r="BA2719" s="12"/>
    </row>
    <row r="2720" spans="12:53" x14ac:dyDescent="0.25">
      <c r="L2720" s="135"/>
      <c r="M2720" s="135"/>
      <c r="N2720" s="135"/>
      <c r="O2720" s="135"/>
      <c r="P2720" s="135"/>
      <c r="Q2720" s="135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12"/>
      <c r="AI2720" s="12"/>
      <c r="AJ2720" s="12"/>
      <c r="AK2720" s="12"/>
      <c r="AL2720" s="12"/>
      <c r="AM2720" s="12"/>
      <c r="AN2720" s="12"/>
      <c r="AO2720" s="12"/>
      <c r="AP2720" s="12"/>
      <c r="AQ2720" s="12"/>
      <c r="AR2720" s="12"/>
      <c r="AS2720" s="12"/>
      <c r="AT2720" s="12"/>
      <c r="AU2720" s="12"/>
      <c r="AV2720" s="12"/>
      <c r="AW2720" s="12"/>
      <c r="AX2720" s="12"/>
      <c r="AY2720" s="12"/>
      <c r="AZ2720" s="12"/>
      <c r="BA2720" s="12"/>
    </row>
    <row r="2721" spans="12:53" x14ac:dyDescent="0.25">
      <c r="L2721" s="135"/>
      <c r="M2721" s="135"/>
      <c r="N2721" s="135"/>
      <c r="O2721" s="135"/>
      <c r="P2721" s="135"/>
      <c r="Q2721" s="135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  <c r="AH2721" s="12"/>
      <c r="AI2721" s="12"/>
      <c r="AJ2721" s="12"/>
      <c r="AK2721" s="12"/>
      <c r="AL2721" s="12"/>
      <c r="AM2721" s="12"/>
      <c r="AN2721" s="12"/>
      <c r="AO2721" s="12"/>
      <c r="AP2721" s="12"/>
      <c r="AQ2721" s="12"/>
      <c r="AR2721" s="12"/>
      <c r="AS2721" s="12"/>
      <c r="AT2721" s="12"/>
      <c r="AU2721" s="12"/>
      <c r="AV2721" s="12"/>
      <c r="AW2721" s="12"/>
      <c r="AX2721" s="12"/>
      <c r="AY2721" s="12"/>
      <c r="AZ2721" s="12"/>
      <c r="BA2721" s="12"/>
    </row>
    <row r="2722" spans="12:53" x14ac:dyDescent="0.25">
      <c r="L2722" s="135"/>
      <c r="M2722" s="135"/>
      <c r="N2722" s="135"/>
      <c r="O2722" s="135"/>
      <c r="P2722" s="135"/>
      <c r="Q2722" s="135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  <c r="AH2722" s="12"/>
      <c r="AI2722" s="12"/>
      <c r="AJ2722" s="12"/>
      <c r="AK2722" s="12"/>
      <c r="AL2722" s="12"/>
      <c r="AM2722" s="12"/>
      <c r="AN2722" s="12"/>
      <c r="AO2722" s="12"/>
      <c r="AP2722" s="12"/>
      <c r="AQ2722" s="12"/>
      <c r="AR2722" s="12"/>
      <c r="AS2722" s="12"/>
      <c r="AT2722" s="12"/>
      <c r="AU2722" s="12"/>
      <c r="AV2722" s="12"/>
      <c r="AW2722" s="12"/>
      <c r="AX2722" s="12"/>
      <c r="AY2722" s="12"/>
      <c r="AZ2722" s="12"/>
      <c r="BA2722" s="12"/>
    </row>
    <row r="2723" spans="12:53" x14ac:dyDescent="0.25">
      <c r="L2723" s="135"/>
      <c r="M2723" s="135"/>
      <c r="N2723" s="135"/>
      <c r="O2723" s="135"/>
      <c r="P2723" s="135"/>
      <c r="Q2723" s="135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  <c r="AI2723" s="12"/>
      <c r="AJ2723" s="12"/>
      <c r="AK2723" s="12"/>
      <c r="AL2723" s="12"/>
      <c r="AM2723" s="12"/>
      <c r="AN2723" s="12"/>
      <c r="AO2723" s="12"/>
      <c r="AP2723" s="12"/>
      <c r="AQ2723" s="12"/>
      <c r="AR2723" s="12"/>
      <c r="AS2723" s="12"/>
      <c r="AT2723" s="12"/>
      <c r="AU2723" s="12"/>
      <c r="AV2723" s="12"/>
      <c r="AW2723" s="12"/>
      <c r="AX2723" s="12"/>
      <c r="AY2723" s="12"/>
      <c r="AZ2723" s="12"/>
      <c r="BA2723" s="12"/>
    </row>
    <row r="2724" spans="12:53" x14ac:dyDescent="0.25">
      <c r="L2724" s="135"/>
      <c r="M2724" s="135"/>
      <c r="N2724" s="135"/>
      <c r="O2724" s="135"/>
      <c r="P2724" s="135"/>
      <c r="Q2724" s="135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  <c r="AH2724" s="12"/>
      <c r="AI2724" s="12"/>
      <c r="AJ2724" s="12"/>
      <c r="AK2724" s="12"/>
      <c r="AL2724" s="12"/>
      <c r="AM2724" s="12"/>
      <c r="AN2724" s="12"/>
      <c r="AO2724" s="12"/>
      <c r="AP2724" s="12"/>
      <c r="AQ2724" s="12"/>
      <c r="AR2724" s="12"/>
      <c r="AS2724" s="12"/>
      <c r="AT2724" s="12"/>
      <c r="AU2724" s="12"/>
      <c r="AV2724" s="12"/>
      <c r="AW2724" s="12"/>
      <c r="AX2724" s="12"/>
      <c r="AY2724" s="12"/>
      <c r="AZ2724" s="12"/>
      <c r="BA2724" s="12"/>
    </row>
    <row r="2725" spans="12:53" x14ac:dyDescent="0.25">
      <c r="L2725" s="135"/>
      <c r="M2725" s="135"/>
      <c r="N2725" s="135"/>
      <c r="O2725" s="135"/>
      <c r="P2725" s="135"/>
      <c r="Q2725" s="135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  <c r="AH2725" s="12"/>
      <c r="AI2725" s="12"/>
      <c r="AJ2725" s="12"/>
      <c r="AK2725" s="12"/>
      <c r="AL2725" s="12"/>
      <c r="AM2725" s="12"/>
      <c r="AN2725" s="12"/>
      <c r="AO2725" s="12"/>
      <c r="AP2725" s="12"/>
      <c r="AQ2725" s="12"/>
      <c r="AR2725" s="12"/>
      <c r="AS2725" s="12"/>
      <c r="AT2725" s="12"/>
      <c r="AU2725" s="12"/>
      <c r="AV2725" s="12"/>
      <c r="AW2725" s="12"/>
      <c r="AX2725" s="12"/>
      <c r="AY2725" s="12"/>
      <c r="AZ2725" s="12"/>
      <c r="BA2725" s="12"/>
    </row>
    <row r="2726" spans="12:53" x14ac:dyDescent="0.25">
      <c r="L2726" s="135"/>
      <c r="M2726" s="135"/>
      <c r="N2726" s="135"/>
      <c r="O2726" s="135"/>
      <c r="P2726" s="135"/>
      <c r="Q2726" s="135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12"/>
      <c r="AI2726" s="12"/>
      <c r="AJ2726" s="12"/>
      <c r="AK2726" s="12"/>
      <c r="AL2726" s="12"/>
      <c r="AM2726" s="12"/>
      <c r="AN2726" s="12"/>
      <c r="AO2726" s="12"/>
      <c r="AP2726" s="12"/>
      <c r="AQ2726" s="12"/>
      <c r="AR2726" s="12"/>
      <c r="AS2726" s="12"/>
      <c r="AT2726" s="12"/>
      <c r="AU2726" s="12"/>
      <c r="AV2726" s="12"/>
      <c r="AW2726" s="12"/>
      <c r="AX2726" s="12"/>
      <c r="AY2726" s="12"/>
      <c r="AZ2726" s="12"/>
      <c r="BA2726" s="12"/>
    </row>
    <row r="2727" spans="12:53" x14ac:dyDescent="0.25">
      <c r="L2727" s="135"/>
      <c r="M2727" s="135"/>
      <c r="N2727" s="135"/>
      <c r="O2727" s="135"/>
      <c r="P2727" s="135"/>
      <c r="Q2727" s="135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  <c r="AH2727" s="12"/>
      <c r="AI2727" s="12"/>
      <c r="AJ2727" s="12"/>
      <c r="AK2727" s="12"/>
      <c r="AL2727" s="12"/>
      <c r="AM2727" s="12"/>
      <c r="AN2727" s="12"/>
      <c r="AO2727" s="12"/>
      <c r="AP2727" s="12"/>
      <c r="AQ2727" s="12"/>
      <c r="AR2727" s="12"/>
      <c r="AS2727" s="12"/>
      <c r="AT2727" s="12"/>
      <c r="AU2727" s="12"/>
      <c r="AV2727" s="12"/>
      <c r="AW2727" s="12"/>
      <c r="AX2727" s="12"/>
      <c r="AY2727" s="12"/>
      <c r="AZ2727" s="12"/>
      <c r="BA2727" s="12"/>
    </row>
    <row r="2728" spans="12:53" x14ac:dyDescent="0.25">
      <c r="L2728" s="135"/>
      <c r="M2728" s="135"/>
      <c r="N2728" s="135"/>
      <c r="O2728" s="135"/>
      <c r="P2728" s="135"/>
      <c r="Q2728" s="135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  <c r="AH2728" s="12"/>
      <c r="AI2728" s="12"/>
      <c r="AJ2728" s="12"/>
      <c r="AK2728" s="12"/>
      <c r="AL2728" s="12"/>
      <c r="AM2728" s="12"/>
      <c r="AN2728" s="12"/>
      <c r="AO2728" s="12"/>
      <c r="AP2728" s="12"/>
      <c r="AQ2728" s="12"/>
      <c r="AR2728" s="12"/>
      <c r="AS2728" s="12"/>
      <c r="AT2728" s="12"/>
      <c r="AU2728" s="12"/>
      <c r="AV2728" s="12"/>
      <c r="AW2728" s="12"/>
      <c r="AX2728" s="12"/>
      <c r="AY2728" s="12"/>
      <c r="AZ2728" s="12"/>
      <c r="BA2728" s="12"/>
    </row>
    <row r="2729" spans="12:53" x14ac:dyDescent="0.25">
      <c r="L2729" s="135"/>
      <c r="M2729" s="135"/>
      <c r="N2729" s="135"/>
      <c r="O2729" s="135"/>
      <c r="P2729" s="135"/>
      <c r="Q2729" s="135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12"/>
      <c r="AI2729" s="12"/>
      <c r="AJ2729" s="12"/>
      <c r="AK2729" s="12"/>
      <c r="AL2729" s="12"/>
      <c r="AM2729" s="12"/>
      <c r="AN2729" s="12"/>
      <c r="AO2729" s="12"/>
      <c r="AP2729" s="12"/>
      <c r="AQ2729" s="12"/>
      <c r="AR2729" s="12"/>
      <c r="AS2729" s="12"/>
      <c r="AT2729" s="12"/>
      <c r="AU2729" s="12"/>
      <c r="AV2729" s="12"/>
      <c r="AW2729" s="12"/>
      <c r="AX2729" s="12"/>
      <c r="AY2729" s="12"/>
      <c r="AZ2729" s="12"/>
      <c r="BA2729" s="12"/>
    </row>
    <row r="2730" spans="12:53" x14ac:dyDescent="0.25">
      <c r="L2730" s="135"/>
      <c r="M2730" s="135"/>
      <c r="N2730" s="135"/>
      <c r="O2730" s="135"/>
      <c r="P2730" s="135"/>
      <c r="Q2730" s="135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  <c r="AH2730" s="12"/>
      <c r="AI2730" s="12"/>
      <c r="AJ2730" s="12"/>
      <c r="AK2730" s="12"/>
      <c r="AL2730" s="12"/>
      <c r="AM2730" s="12"/>
      <c r="AN2730" s="12"/>
      <c r="AO2730" s="12"/>
      <c r="AP2730" s="12"/>
      <c r="AQ2730" s="12"/>
      <c r="AR2730" s="12"/>
      <c r="AS2730" s="12"/>
      <c r="AT2730" s="12"/>
      <c r="AU2730" s="12"/>
      <c r="AV2730" s="12"/>
      <c r="AW2730" s="12"/>
      <c r="AX2730" s="12"/>
      <c r="AY2730" s="12"/>
      <c r="AZ2730" s="12"/>
      <c r="BA2730" s="12"/>
    </row>
    <row r="2731" spans="12:53" x14ac:dyDescent="0.25">
      <c r="L2731" s="135"/>
      <c r="M2731" s="135"/>
      <c r="N2731" s="135"/>
      <c r="O2731" s="135"/>
      <c r="P2731" s="135"/>
      <c r="Q2731" s="135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  <c r="AH2731" s="12"/>
      <c r="AI2731" s="12"/>
      <c r="AJ2731" s="12"/>
      <c r="AK2731" s="12"/>
      <c r="AL2731" s="12"/>
      <c r="AM2731" s="12"/>
      <c r="AN2731" s="12"/>
      <c r="AO2731" s="12"/>
      <c r="AP2731" s="12"/>
      <c r="AQ2731" s="12"/>
      <c r="AR2731" s="12"/>
      <c r="AS2731" s="12"/>
      <c r="AT2731" s="12"/>
      <c r="AU2731" s="12"/>
      <c r="AV2731" s="12"/>
      <c r="AW2731" s="12"/>
      <c r="AX2731" s="12"/>
      <c r="AY2731" s="12"/>
      <c r="AZ2731" s="12"/>
      <c r="BA2731" s="12"/>
    </row>
    <row r="2732" spans="12:53" x14ac:dyDescent="0.25">
      <c r="L2732" s="135"/>
      <c r="M2732" s="135"/>
      <c r="N2732" s="135"/>
      <c r="O2732" s="135"/>
      <c r="P2732" s="135"/>
      <c r="Q2732" s="135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12"/>
      <c r="AI2732" s="12"/>
      <c r="AJ2732" s="12"/>
      <c r="AK2732" s="12"/>
      <c r="AL2732" s="12"/>
      <c r="AM2732" s="12"/>
      <c r="AN2732" s="12"/>
      <c r="AO2732" s="12"/>
      <c r="AP2732" s="12"/>
      <c r="AQ2732" s="12"/>
      <c r="AR2732" s="12"/>
      <c r="AS2732" s="12"/>
      <c r="AT2732" s="12"/>
      <c r="AU2732" s="12"/>
      <c r="AV2732" s="12"/>
      <c r="AW2732" s="12"/>
      <c r="AX2732" s="12"/>
      <c r="AY2732" s="12"/>
      <c r="AZ2732" s="12"/>
      <c r="BA2732" s="12"/>
    </row>
    <row r="2733" spans="12:53" x14ac:dyDescent="0.25">
      <c r="L2733" s="135"/>
      <c r="M2733" s="135"/>
      <c r="N2733" s="135"/>
      <c r="O2733" s="135"/>
      <c r="P2733" s="135"/>
      <c r="Q2733" s="135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  <c r="AH2733" s="12"/>
      <c r="AI2733" s="12"/>
      <c r="AJ2733" s="12"/>
      <c r="AK2733" s="12"/>
      <c r="AL2733" s="12"/>
      <c r="AM2733" s="12"/>
      <c r="AN2733" s="12"/>
      <c r="AO2733" s="12"/>
      <c r="AP2733" s="12"/>
      <c r="AQ2733" s="12"/>
      <c r="AR2733" s="12"/>
      <c r="AS2733" s="12"/>
      <c r="AT2733" s="12"/>
      <c r="AU2733" s="12"/>
      <c r="AV2733" s="12"/>
      <c r="AW2733" s="12"/>
      <c r="AX2733" s="12"/>
      <c r="AY2733" s="12"/>
      <c r="AZ2733" s="12"/>
      <c r="BA2733" s="12"/>
    </row>
    <row r="2734" spans="12:53" x14ac:dyDescent="0.25">
      <c r="L2734" s="135"/>
      <c r="M2734" s="135"/>
      <c r="N2734" s="135"/>
      <c r="O2734" s="135"/>
      <c r="P2734" s="135"/>
      <c r="Q2734" s="135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  <c r="AH2734" s="12"/>
      <c r="AI2734" s="12"/>
      <c r="AJ2734" s="12"/>
      <c r="AK2734" s="12"/>
      <c r="AL2734" s="12"/>
      <c r="AM2734" s="12"/>
      <c r="AN2734" s="12"/>
      <c r="AO2734" s="12"/>
      <c r="AP2734" s="12"/>
      <c r="AQ2734" s="12"/>
      <c r="AR2734" s="12"/>
      <c r="AS2734" s="12"/>
      <c r="AT2734" s="12"/>
      <c r="AU2734" s="12"/>
      <c r="AV2734" s="12"/>
      <c r="AW2734" s="12"/>
      <c r="AX2734" s="12"/>
      <c r="AY2734" s="12"/>
      <c r="AZ2734" s="12"/>
      <c r="BA2734" s="12"/>
    </row>
    <row r="2735" spans="12:53" x14ac:dyDescent="0.25">
      <c r="L2735" s="135"/>
      <c r="M2735" s="135"/>
      <c r="N2735" s="135"/>
      <c r="O2735" s="135"/>
      <c r="P2735" s="135"/>
      <c r="Q2735" s="135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12"/>
      <c r="AI2735" s="12"/>
      <c r="AJ2735" s="12"/>
      <c r="AK2735" s="12"/>
      <c r="AL2735" s="12"/>
      <c r="AM2735" s="12"/>
      <c r="AN2735" s="12"/>
      <c r="AO2735" s="12"/>
      <c r="AP2735" s="12"/>
      <c r="AQ2735" s="12"/>
      <c r="AR2735" s="12"/>
      <c r="AS2735" s="12"/>
      <c r="AT2735" s="12"/>
      <c r="AU2735" s="12"/>
      <c r="AV2735" s="12"/>
      <c r="AW2735" s="12"/>
      <c r="AX2735" s="12"/>
      <c r="AY2735" s="12"/>
      <c r="AZ2735" s="12"/>
      <c r="BA2735" s="12"/>
    </row>
    <row r="2736" spans="12:53" x14ac:dyDescent="0.25">
      <c r="L2736" s="135"/>
      <c r="M2736" s="135"/>
      <c r="N2736" s="135"/>
      <c r="O2736" s="135"/>
      <c r="P2736" s="135"/>
      <c r="Q2736" s="135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  <c r="AH2736" s="12"/>
      <c r="AI2736" s="12"/>
      <c r="AJ2736" s="12"/>
      <c r="AK2736" s="12"/>
      <c r="AL2736" s="12"/>
      <c r="AM2736" s="12"/>
      <c r="AN2736" s="12"/>
      <c r="AO2736" s="12"/>
      <c r="AP2736" s="12"/>
      <c r="AQ2736" s="12"/>
      <c r="AR2736" s="12"/>
      <c r="AS2736" s="12"/>
      <c r="AT2736" s="12"/>
      <c r="AU2736" s="12"/>
      <c r="AV2736" s="12"/>
      <c r="AW2736" s="12"/>
      <c r="AX2736" s="12"/>
      <c r="AY2736" s="12"/>
      <c r="AZ2736" s="12"/>
      <c r="BA2736" s="12"/>
    </row>
    <row r="2737" spans="12:53" x14ac:dyDescent="0.25">
      <c r="L2737" s="135"/>
      <c r="M2737" s="135"/>
      <c r="N2737" s="135"/>
      <c r="O2737" s="135"/>
      <c r="P2737" s="135"/>
      <c r="Q2737" s="135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  <c r="AH2737" s="12"/>
      <c r="AI2737" s="12"/>
      <c r="AJ2737" s="12"/>
      <c r="AK2737" s="12"/>
      <c r="AL2737" s="12"/>
      <c r="AM2737" s="12"/>
      <c r="AN2737" s="12"/>
      <c r="AO2737" s="12"/>
      <c r="AP2737" s="12"/>
      <c r="AQ2737" s="12"/>
      <c r="AR2737" s="12"/>
      <c r="AS2737" s="12"/>
      <c r="AT2737" s="12"/>
      <c r="AU2737" s="12"/>
      <c r="AV2737" s="12"/>
      <c r="AW2737" s="12"/>
      <c r="AX2737" s="12"/>
      <c r="AY2737" s="12"/>
      <c r="AZ2737" s="12"/>
      <c r="BA2737" s="12"/>
    </row>
    <row r="2738" spans="12:53" x14ac:dyDescent="0.25">
      <c r="L2738" s="135"/>
      <c r="M2738" s="135"/>
      <c r="N2738" s="135"/>
      <c r="O2738" s="135"/>
      <c r="P2738" s="135"/>
      <c r="Q2738" s="135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12"/>
      <c r="AI2738" s="12"/>
      <c r="AJ2738" s="12"/>
      <c r="AK2738" s="12"/>
      <c r="AL2738" s="12"/>
      <c r="AM2738" s="12"/>
      <c r="AN2738" s="12"/>
      <c r="AO2738" s="12"/>
      <c r="AP2738" s="12"/>
      <c r="AQ2738" s="12"/>
      <c r="AR2738" s="12"/>
      <c r="AS2738" s="12"/>
      <c r="AT2738" s="12"/>
      <c r="AU2738" s="12"/>
      <c r="AV2738" s="12"/>
      <c r="AW2738" s="12"/>
      <c r="AX2738" s="12"/>
      <c r="AY2738" s="12"/>
      <c r="AZ2738" s="12"/>
      <c r="BA2738" s="12"/>
    </row>
    <row r="2739" spans="12:53" x14ac:dyDescent="0.25">
      <c r="L2739" s="135"/>
      <c r="M2739" s="135"/>
      <c r="N2739" s="135"/>
      <c r="O2739" s="135"/>
      <c r="P2739" s="135"/>
      <c r="Q2739" s="135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  <c r="AH2739" s="12"/>
      <c r="AI2739" s="12"/>
      <c r="AJ2739" s="12"/>
      <c r="AK2739" s="12"/>
      <c r="AL2739" s="12"/>
      <c r="AM2739" s="12"/>
      <c r="AN2739" s="12"/>
      <c r="AO2739" s="12"/>
      <c r="AP2739" s="12"/>
      <c r="AQ2739" s="12"/>
      <c r="AR2739" s="12"/>
      <c r="AS2739" s="12"/>
      <c r="AT2739" s="12"/>
      <c r="AU2739" s="12"/>
      <c r="AV2739" s="12"/>
      <c r="AW2739" s="12"/>
      <c r="AX2739" s="12"/>
      <c r="AY2739" s="12"/>
      <c r="AZ2739" s="12"/>
      <c r="BA2739" s="12"/>
    </row>
    <row r="2740" spans="12:53" x14ac:dyDescent="0.25">
      <c r="L2740" s="135"/>
      <c r="M2740" s="135"/>
      <c r="N2740" s="135"/>
      <c r="O2740" s="135"/>
      <c r="P2740" s="135"/>
      <c r="Q2740" s="135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  <c r="AH2740" s="12"/>
      <c r="AI2740" s="12"/>
      <c r="AJ2740" s="12"/>
      <c r="AK2740" s="12"/>
      <c r="AL2740" s="12"/>
      <c r="AM2740" s="12"/>
      <c r="AN2740" s="12"/>
      <c r="AO2740" s="12"/>
      <c r="AP2740" s="12"/>
      <c r="AQ2740" s="12"/>
      <c r="AR2740" s="12"/>
      <c r="AS2740" s="12"/>
      <c r="AT2740" s="12"/>
      <c r="AU2740" s="12"/>
      <c r="AV2740" s="12"/>
      <c r="AW2740" s="12"/>
      <c r="AX2740" s="12"/>
      <c r="AY2740" s="12"/>
      <c r="AZ2740" s="12"/>
      <c r="BA2740" s="12"/>
    </row>
    <row r="2741" spans="12:53" x14ac:dyDescent="0.25">
      <c r="L2741" s="135"/>
      <c r="M2741" s="135"/>
      <c r="N2741" s="135"/>
      <c r="O2741" s="135"/>
      <c r="P2741" s="135"/>
      <c r="Q2741" s="135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12"/>
      <c r="AI2741" s="12"/>
      <c r="AJ2741" s="12"/>
      <c r="AK2741" s="12"/>
      <c r="AL2741" s="12"/>
      <c r="AM2741" s="12"/>
      <c r="AN2741" s="12"/>
      <c r="AO2741" s="12"/>
      <c r="AP2741" s="12"/>
      <c r="AQ2741" s="12"/>
      <c r="AR2741" s="12"/>
      <c r="AS2741" s="12"/>
      <c r="AT2741" s="12"/>
      <c r="AU2741" s="12"/>
      <c r="AV2741" s="12"/>
      <c r="AW2741" s="12"/>
      <c r="AX2741" s="12"/>
      <c r="AY2741" s="12"/>
      <c r="AZ2741" s="12"/>
      <c r="BA2741" s="12"/>
    </row>
    <row r="2742" spans="12:53" x14ac:dyDescent="0.25">
      <c r="L2742" s="135"/>
      <c r="M2742" s="135"/>
      <c r="N2742" s="135"/>
      <c r="O2742" s="135"/>
      <c r="P2742" s="135"/>
      <c r="Q2742" s="135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  <c r="AH2742" s="12"/>
      <c r="AI2742" s="12"/>
      <c r="AJ2742" s="12"/>
      <c r="AK2742" s="12"/>
      <c r="AL2742" s="12"/>
      <c r="AM2742" s="12"/>
      <c r="AN2742" s="12"/>
      <c r="AO2742" s="12"/>
      <c r="AP2742" s="12"/>
      <c r="AQ2742" s="12"/>
      <c r="AR2742" s="12"/>
      <c r="AS2742" s="12"/>
      <c r="AT2742" s="12"/>
      <c r="AU2742" s="12"/>
      <c r="AV2742" s="12"/>
      <c r="AW2742" s="12"/>
      <c r="AX2742" s="12"/>
      <c r="AY2742" s="12"/>
      <c r="AZ2742" s="12"/>
      <c r="BA2742" s="12"/>
    </row>
    <row r="2743" spans="12:53" x14ac:dyDescent="0.25">
      <c r="L2743" s="135"/>
      <c r="M2743" s="135"/>
      <c r="N2743" s="135"/>
      <c r="O2743" s="135"/>
      <c r="P2743" s="135"/>
      <c r="Q2743" s="135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  <c r="AH2743" s="12"/>
      <c r="AI2743" s="12"/>
      <c r="AJ2743" s="12"/>
      <c r="AK2743" s="12"/>
      <c r="AL2743" s="12"/>
      <c r="AM2743" s="12"/>
      <c r="AN2743" s="12"/>
      <c r="AO2743" s="12"/>
      <c r="AP2743" s="12"/>
      <c r="AQ2743" s="12"/>
      <c r="AR2743" s="12"/>
      <c r="AS2743" s="12"/>
      <c r="AT2743" s="12"/>
      <c r="AU2743" s="12"/>
      <c r="AV2743" s="12"/>
      <c r="AW2743" s="12"/>
      <c r="AX2743" s="12"/>
      <c r="AY2743" s="12"/>
      <c r="AZ2743" s="12"/>
      <c r="BA2743" s="12"/>
    </row>
    <row r="2744" spans="12:53" x14ac:dyDescent="0.25">
      <c r="L2744" s="135"/>
      <c r="M2744" s="135"/>
      <c r="N2744" s="135"/>
      <c r="O2744" s="135"/>
      <c r="P2744" s="135"/>
      <c r="Q2744" s="135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12"/>
      <c r="AI2744" s="12"/>
      <c r="AJ2744" s="12"/>
      <c r="AK2744" s="12"/>
      <c r="AL2744" s="12"/>
      <c r="AM2744" s="12"/>
      <c r="AN2744" s="12"/>
      <c r="AO2744" s="12"/>
      <c r="AP2744" s="12"/>
      <c r="AQ2744" s="12"/>
      <c r="AR2744" s="12"/>
      <c r="AS2744" s="12"/>
      <c r="AT2744" s="12"/>
      <c r="AU2744" s="12"/>
      <c r="AV2744" s="12"/>
      <c r="AW2744" s="12"/>
      <c r="AX2744" s="12"/>
      <c r="AY2744" s="12"/>
      <c r="AZ2744" s="12"/>
      <c r="BA2744" s="12"/>
    </row>
    <row r="2745" spans="12:53" x14ac:dyDescent="0.25">
      <c r="L2745" s="135"/>
      <c r="M2745" s="135"/>
      <c r="N2745" s="135"/>
      <c r="O2745" s="135"/>
      <c r="P2745" s="135"/>
      <c r="Q2745" s="135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  <c r="AH2745" s="12"/>
      <c r="AI2745" s="12"/>
      <c r="AJ2745" s="12"/>
      <c r="AK2745" s="12"/>
      <c r="AL2745" s="12"/>
      <c r="AM2745" s="12"/>
      <c r="AN2745" s="12"/>
      <c r="AO2745" s="12"/>
      <c r="AP2745" s="12"/>
      <c r="AQ2745" s="12"/>
      <c r="AR2745" s="12"/>
      <c r="AS2745" s="12"/>
      <c r="AT2745" s="12"/>
      <c r="AU2745" s="12"/>
      <c r="AV2745" s="12"/>
      <c r="AW2745" s="12"/>
      <c r="AX2745" s="12"/>
      <c r="AY2745" s="12"/>
      <c r="AZ2745" s="12"/>
      <c r="BA2745" s="12"/>
    </row>
    <row r="2746" spans="12:53" x14ac:dyDescent="0.25">
      <c r="L2746" s="135"/>
      <c r="M2746" s="135"/>
      <c r="N2746" s="135"/>
      <c r="O2746" s="135"/>
      <c r="P2746" s="135"/>
      <c r="Q2746" s="135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  <c r="AH2746" s="12"/>
      <c r="AI2746" s="12"/>
      <c r="AJ2746" s="12"/>
      <c r="AK2746" s="12"/>
      <c r="AL2746" s="12"/>
      <c r="AM2746" s="12"/>
      <c r="AN2746" s="12"/>
      <c r="AO2746" s="12"/>
      <c r="AP2746" s="12"/>
      <c r="AQ2746" s="12"/>
      <c r="AR2746" s="12"/>
      <c r="AS2746" s="12"/>
      <c r="AT2746" s="12"/>
      <c r="AU2746" s="12"/>
      <c r="AV2746" s="12"/>
      <c r="AW2746" s="12"/>
      <c r="AX2746" s="12"/>
      <c r="AY2746" s="12"/>
      <c r="AZ2746" s="12"/>
      <c r="BA2746" s="12"/>
    </row>
    <row r="2747" spans="12:53" x14ac:dyDescent="0.25">
      <c r="L2747" s="135"/>
      <c r="M2747" s="135"/>
      <c r="N2747" s="135"/>
      <c r="O2747" s="135"/>
      <c r="P2747" s="135"/>
      <c r="Q2747" s="135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12"/>
      <c r="AI2747" s="12"/>
      <c r="AJ2747" s="12"/>
      <c r="AK2747" s="12"/>
      <c r="AL2747" s="12"/>
      <c r="AM2747" s="12"/>
      <c r="AN2747" s="12"/>
      <c r="AO2747" s="12"/>
      <c r="AP2747" s="12"/>
      <c r="AQ2747" s="12"/>
      <c r="AR2747" s="12"/>
      <c r="AS2747" s="12"/>
      <c r="AT2747" s="12"/>
      <c r="AU2747" s="12"/>
      <c r="AV2747" s="12"/>
      <c r="AW2747" s="12"/>
      <c r="AX2747" s="12"/>
      <c r="AY2747" s="12"/>
      <c r="AZ2747" s="12"/>
      <c r="BA2747" s="12"/>
    </row>
    <row r="2748" spans="12:53" x14ac:dyDescent="0.25">
      <c r="L2748" s="135"/>
      <c r="M2748" s="135"/>
      <c r="N2748" s="135"/>
      <c r="O2748" s="135"/>
      <c r="P2748" s="135"/>
      <c r="Q2748" s="135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  <c r="AH2748" s="12"/>
      <c r="AI2748" s="12"/>
      <c r="AJ2748" s="12"/>
      <c r="AK2748" s="12"/>
      <c r="AL2748" s="12"/>
      <c r="AM2748" s="12"/>
      <c r="AN2748" s="12"/>
      <c r="AO2748" s="12"/>
      <c r="AP2748" s="12"/>
      <c r="AQ2748" s="12"/>
      <c r="AR2748" s="12"/>
      <c r="AS2748" s="12"/>
      <c r="AT2748" s="12"/>
      <c r="AU2748" s="12"/>
      <c r="AV2748" s="12"/>
      <c r="AW2748" s="12"/>
      <c r="AX2748" s="12"/>
      <c r="AY2748" s="12"/>
      <c r="AZ2748" s="12"/>
      <c r="BA2748" s="12"/>
    </row>
    <row r="2749" spans="12:53" x14ac:dyDescent="0.25">
      <c r="L2749" s="135"/>
      <c r="M2749" s="135"/>
      <c r="N2749" s="135"/>
      <c r="O2749" s="135"/>
      <c r="P2749" s="135"/>
      <c r="Q2749" s="135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  <c r="AH2749" s="12"/>
      <c r="AI2749" s="12"/>
      <c r="AJ2749" s="12"/>
      <c r="AK2749" s="12"/>
      <c r="AL2749" s="12"/>
      <c r="AM2749" s="12"/>
      <c r="AN2749" s="12"/>
      <c r="AO2749" s="12"/>
      <c r="AP2749" s="12"/>
      <c r="AQ2749" s="12"/>
      <c r="AR2749" s="12"/>
      <c r="AS2749" s="12"/>
      <c r="AT2749" s="12"/>
      <c r="AU2749" s="12"/>
      <c r="AV2749" s="12"/>
      <c r="AW2749" s="12"/>
      <c r="AX2749" s="12"/>
      <c r="AY2749" s="12"/>
      <c r="AZ2749" s="12"/>
      <c r="BA2749" s="12"/>
    </row>
    <row r="2750" spans="12:53" x14ac:dyDescent="0.25">
      <c r="L2750" s="135"/>
      <c r="M2750" s="135"/>
      <c r="N2750" s="135"/>
      <c r="O2750" s="135"/>
      <c r="P2750" s="135"/>
      <c r="Q2750" s="135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12"/>
      <c r="AI2750" s="12"/>
      <c r="AJ2750" s="12"/>
      <c r="AK2750" s="12"/>
      <c r="AL2750" s="12"/>
      <c r="AM2750" s="12"/>
      <c r="AN2750" s="12"/>
      <c r="AO2750" s="12"/>
      <c r="AP2750" s="12"/>
      <c r="AQ2750" s="12"/>
      <c r="AR2750" s="12"/>
      <c r="AS2750" s="12"/>
      <c r="AT2750" s="12"/>
      <c r="AU2750" s="12"/>
      <c r="AV2750" s="12"/>
      <c r="AW2750" s="12"/>
      <c r="AX2750" s="12"/>
      <c r="AY2750" s="12"/>
      <c r="AZ2750" s="12"/>
      <c r="BA2750" s="12"/>
    </row>
    <row r="2751" spans="12:53" x14ac:dyDescent="0.25">
      <c r="L2751" s="135"/>
      <c r="M2751" s="135"/>
      <c r="N2751" s="135"/>
      <c r="O2751" s="135"/>
      <c r="P2751" s="135"/>
      <c r="Q2751" s="135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  <c r="AH2751" s="12"/>
      <c r="AI2751" s="12"/>
      <c r="AJ2751" s="12"/>
      <c r="AK2751" s="12"/>
      <c r="AL2751" s="12"/>
      <c r="AM2751" s="12"/>
      <c r="AN2751" s="12"/>
      <c r="AO2751" s="12"/>
      <c r="AP2751" s="12"/>
      <c r="AQ2751" s="12"/>
      <c r="AR2751" s="12"/>
      <c r="AS2751" s="12"/>
      <c r="AT2751" s="12"/>
      <c r="AU2751" s="12"/>
      <c r="AV2751" s="12"/>
      <c r="AW2751" s="12"/>
      <c r="AX2751" s="12"/>
      <c r="AY2751" s="12"/>
      <c r="AZ2751" s="12"/>
      <c r="BA2751" s="12"/>
    </row>
    <row r="2752" spans="12:53" x14ac:dyDescent="0.25">
      <c r="L2752" s="135"/>
      <c r="M2752" s="135"/>
      <c r="N2752" s="135"/>
      <c r="O2752" s="135"/>
      <c r="P2752" s="135"/>
      <c r="Q2752" s="135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  <c r="AH2752" s="12"/>
      <c r="AI2752" s="12"/>
      <c r="AJ2752" s="12"/>
      <c r="AK2752" s="12"/>
      <c r="AL2752" s="12"/>
      <c r="AM2752" s="12"/>
      <c r="AN2752" s="12"/>
      <c r="AO2752" s="12"/>
      <c r="AP2752" s="12"/>
      <c r="AQ2752" s="12"/>
      <c r="AR2752" s="12"/>
      <c r="AS2752" s="12"/>
      <c r="AT2752" s="12"/>
      <c r="AU2752" s="12"/>
      <c r="AV2752" s="12"/>
      <c r="AW2752" s="12"/>
      <c r="AX2752" s="12"/>
      <c r="AY2752" s="12"/>
      <c r="AZ2752" s="12"/>
      <c r="BA2752" s="12"/>
    </row>
    <row r="2753" spans="12:53" x14ac:dyDescent="0.25">
      <c r="L2753" s="135"/>
      <c r="M2753" s="135"/>
      <c r="N2753" s="135"/>
      <c r="O2753" s="135"/>
      <c r="P2753" s="135"/>
      <c r="Q2753" s="135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12"/>
      <c r="AI2753" s="12"/>
      <c r="AJ2753" s="12"/>
      <c r="AK2753" s="12"/>
      <c r="AL2753" s="12"/>
      <c r="AM2753" s="12"/>
      <c r="AN2753" s="12"/>
      <c r="AO2753" s="12"/>
      <c r="AP2753" s="12"/>
      <c r="AQ2753" s="12"/>
      <c r="AR2753" s="12"/>
      <c r="AS2753" s="12"/>
      <c r="AT2753" s="12"/>
      <c r="AU2753" s="12"/>
      <c r="AV2753" s="12"/>
      <c r="AW2753" s="12"/>
      <c r="AX2753" s="12"/>
      <c r="AY2753" s="12"/>
      <c r="AZ2753" s="12"/>
      <c r="BA2753" s="12"/>
    </row>
    <row r="2754" spans="12:53" x14ac:dyDescent="0.25">
      <c r="L2754" s="135"/>
      <c r="M2754" s="135"/>
      <c r="N2754" s="135"/>
      <c r="O2754" s="135"/>
      <c r="P2754" s="135"/>
      <c r="Q2754" s="135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  <c r="AH2754" s="12"/>
      <c r="AI2754" s="12"/>
      <c r="AJ2754" s="12"/>
      <c r="AK2754" s="12"/>
      <c r="AL2754" s="12"/>
      <c r="AM2754" s="12"/>
      <c r="AN2754" s="12"/>
      <c r="AO2754" s="12"/>
      <c r="AP2754" s="12"/>
      <c r="AQ2754" s="12"/>
      <c r="AR2754" s="12"/>
      <c r="AS2754" s="12"/>
      <c r="AT2754" s="12"/>
      <c r="AU2754" s="12"/>
      <c r="AV2754" s="12"/>
      <c r="AW2754" s="12"/>
      <c r="AX2754" s="12"/>
      <c r="AY2754" s="12"/>
      <c r="AZ2754" s="12"/>
      <c r="BA2754" s="12"/>
    </row>
    <row r="2755" spans="12:53" x14ac:dyDescent="0.25">
      <c r="L2755" s="135"/>
      <c r="M2755" s="135"/>
      <c r="N2755" s="135"/>
      <c r="O2755" s="135"/>
      <c r="P2755" s="135"/>
      <c r="Q2755" s="135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  <c r="AH2755" s="12"/>
      <c r="AI2755" s="12"/>
      <c r="AJ2755" s="12"/>
      <c r="AK2755" s="12"/>
      <c r="AL2755" s="12"/>
      <c r="AM2755" s="12"/>
      <c r="AN2755" s="12"/>
      <c r="AO2755" s="12"/>
      <c r="AP2755" s="12"/>
      <c r="AQ2755" s="12"/>
      <c r="AR2755" s="12"/>
      <c r="AS2755" s="12"/>
      <c r="AT2755" s="12"/>
      <c r="AU2755" s="12"/>
      <c r="AV2755" s="12"/>
      <c r="AW2755" s="12"/>
      <c r="AX2755" s="12"/>
      <c r="AY2755" s="12"/>
      <c r="AZ2755" s="12"/>
      <c r="BA2755" s="12"/>
    </row>
    <row r="2756" spans="12:53" x14ac:dyDescent="0.25">
      <c r="L2756" s="135"/>
      <c r="M2756" s="135"/>
      <c r="N2756" s="135"/>
      <c r="O2756" s="135"/>
      <c r="P2756" s="135"/>
      <c r="Q2756" s="135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12"/>
      <c r="AI2756" s="12"/>
      <c r="AJ2756" s="12"/>
      <c r="AK2756" s="12"/>
      <c r="AL2756" s="12"/>
      <c r="AM2756" s="12"/>
      <c r="AN2756" s="12"/>
      <c r="AO2756" s="12"/>
      <c r="AP2756" s="12"/>
      <c r="AQ2756" s="12"/>
      <c r="AR2756" s="12"/>
      <c r="AS2756" s="12"/>
      <c r="AT2756" s="12"/>
      <c r="AU2756" s="12"/>
      <c r="AV2756" s="12"/>
      <c r="AW2756" s="12"/>
      <c r="AX2756" s="12"/>
      <c r="AY2756" s="12"/>
      <c r="AZ2756" s="12"/>
      <c r="BA2756" s="12"/>
    </row>
    <row r="2757" spans="12:53" x14ac:dyDescent="0.25">
      <c r="L2757" s="135"/>
      <c r="M2757" s="135"/>
      <c r="N2757" s="135"/>
      <c r="O2757" s="135"/>
      <c r="P2757" s="135"/>
      <c r="Q2757" s="135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  <c r="AH2757" s="12"/>
      <c r="AI2757" s="12"/>
      <c r="AJ2757" s="12"/>
      <c r="AK2757" s="12"/>
      <c r="AL2757" s="12"/>
      <c r="AM2757" s="12"/>
      <c r="AN2757" s="12"/>
      <c r="AO2757" s="12"/>
      <c r="AP2757" s="12"/>
      <c r="AQ2757" s="12"/>
      <c r="AR2757" s="12"/>
      <c r="AS2757" s="12"/>
      <c r="AT2757" s="12"/>
      <c r="AU2757" s="12"/>
      <c r="AV2757" s="12"/>
      <c r="AW2757" s="12"/>
      <c r="AX2757" s="12"/>
      <c r="AY2757" s="12"/>
      <c r="AZ2757" s="12"/>
      <c r="BA2757" s="12"/>
    </row>
    <row r="2758" spans="12:53" x14ac:dyDescent="0.25">
      <c r="L2758" s="135"/>
      <c r="M2758" s="135"/>
      <c r="N2758" s="135"/>
      <c r="O2758" s="135"/>
      <c r="P2758" s="135"/>
      <c r="Q2758" s="135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  <c r="AH2758" s="12"/>
      <c r="AI2758" s="12"/>
      <c r="AJ2758" s="12"/>
      <c r="AK2758" s="12"/>
      <c r="AL2758" s="12"/>
      <c r="AM2758" s="12"/>
      <c r="AN2758" s="12"/>
      <c r="AO2758" s="12"/>
      <c r="AP2758" s="12"/>
      <c r="AQ2758" s="12"/>
      <c r="AR2758" s="12"/>
      <c r="AS2758" s="12"/>
      <c r="AT2758" s="12"/>
      <c r="AU2758" s="12"/>
      <c r="AV2758" s="12"/>
      <c r="AW2758" s="12"/>
      <c r="AX2758" s="12"/>
      <c r="AY2758" s="12"/>
      <c r="AZ2758" s="12"/>
      <c r="BA2758" s="12"/>
    </row>
    <row r="2759" spans="12:53" x14ac:dyDescent="0.25">
      <c r="L2759" s="135"/>
      <c r="M2759" s="135"/>
      <c r="N2759" s="135"/>
      <c r="O2759" s="135"/>
      <c r="P2759" s="135"/>
      <c r="Q2759" s="135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12"/>
      <c r="AI2759" s="12"/>
      <c r="AJ2759" s="12"/>
      <c r="AK2759" s="12"/>
      <c r="AL2759" s="12"/>
      <c r="AM2759" s="12"/>
      <c r="AN2759" s="12"/>
      <c r="AO2759" s="12"/>
      <c r="AP2759" s="12"/>
      <c r="AQ2759" s="12"/>
      <c r="AR2759" s="12"/>
      <c r="AS2759" s="12"/>
      <c r="AT2759" s="12"/>
      <c r="AU2759" s="12"/>
      <c r="AV2759" s="12"/>
      <c r="AW2759" s="12"/>
      <c r="AX2759" s="12"/>
      <c r="AY2759" s="12"/>
      <c r="AZ2759" s="12"/>
      <c r="BA2759" s="12"/>
    </row>
    <row r="2760" spans="12:53" x14ac:dyDescent="0.25">
      <c r="L2760" s="135"/>
      <c r="M2760" s="135"/>
      <c r="N2760" s="135"/>
      <c r="O2760" s="135"/>
      <c r="P2760" s="135"/>
      <c r="Q2760" s="135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  <c r="AH2760" s="12"/>
      <c r="AI2760" s="12"/>
      <c r="AJ2760" s="12"/>
      <c r="AK2760" s="12"/>
      <c r="AL2760" s="12"/>
      <c r="AM2760" s="12"/>
      <c r="AN2760" s="12"/>
      <c r="AO2760" s="12"/>
      <c r="AP2760" s="12"/>
      <c r="AQ2760" s="12"/>
      <c r="AR2760" s="12"/>
      <c r="AS2760" s="12"/>
      <c r="AT2760" s="12"/>
      <c r="AU2760" s="12"/>
      <c r="AV2760" s="12"/>
      <c r="AW2760" s="12"/>
      <c r="AX2760" s="12"/>
      <c r="AY2760" s="12"/>
      <c r="AZ2760" s="12"/>
      <c r="BA2760" s="12"/>
    </row>
    <row r="2761" spans="12:53" x14ac:dyDescent="0.25">
      <c r="L2761" s="135"/>
      <c r="M2761" s="135"/>
      <c r="N2761" s="135"/>
      <c r="O2761" s="135"/>
      <c r="P2761" s="135"/>
      <c r="Q2761" s="135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  <c r="AH2761" s="12"/>
      <c r="AI2761" s="12"/>
      <c r="AJ2761" s="12"/>
      <c r="AK2761" s="12"/>
      <c r="AL2761" s="12"/>
      <c r="AM2761" s="12"/>
      <c r="AN2761" s="12"/>
      <c r="AO2761" s="12"/>
      <c r="AP2761" s="12"/>
      <c r="AQ2761" s="12"/>
      <c r="AR2761" s="12"/>
      <c r="AS2761" s="12"/>
      <c r="AT2761" s="12"/>
      <c r="AU2761" s="12"/>
      <c r="AV2761" s="12"/>
      <c r="AW2761" s="12"/>
      <c r="AX2761" s="12"/>
      <c r="AY2761" s="12"/>
      <c r="AZ2761" s="12"/>
      <c r="BA2761" s="12"/>
    </row>
    <row r="2762" spans="12:53" x14ac:dyDescent="0.25">
      <c r="L2762" s="135"/>
      <c r="M2762" s="135"/>
      <c r="N2762" s="135"/>
      <c r="O2762" s="135"/>
      <c r="P2762" s="135"/>
      <c r="Q2762" s="135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12"/>
      <c r="AI2762" s="12"/>
      <c r="AJ2762" s="12"/>
      <c r="AK2762" s="12"/>
      <c r="AL2762" s="12"/>
      <c r="AM2762" s="12"/>
      <c r="AN2762" s="12"/>
      <c r="AO2762" s="12"/>
      <c r="AP2762" s="12"/>
      <c r="AQ2762" s="12"/>
      <c r="AR2762" s="12"/>
      <c r="AS2762" s="12"/>
      <c r="AT2762" s="12"/>
      <c r="AU2762" s="12"/>
      <c r="AV2762" s="12"/>
      <c r="AW2762" s="12"/>
      <c r="AX2762" s="12"/>
      <c r="AY2762" s="12"/>
      <c r="AZ2762" s="12"/>
      <c r="BA2762" s="12"/>
    </row>
    <row r="2763" spans="12:53" x14ac:dyDescent="0.25">
      <c r="L2763" s="135"/>
      <c r="M2763" s="135"/>
      <c r="N2763" s="135"/>
      <c r="O2763" s="135"/>
      <c r="P2763" s="135"/>
      <c r="Q2763" s="135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  <c r="AH2763" s="12"/>
      <c r="AI2763" s="12"/>
      <c r="AJ2763" s="12"/>
      <c r="AK2763" s="12"/>
      <c r="AL2763" s="12"/>
      <c r="AM2763" s="12"/>
      <c r="AN2763" s="12"/>
      <c r="AO2763" s="12"/>
      <c r="AP2763" s="12"/>
      <c r="AQ2763" s="12"/>
      <c r="AR2763" s="12"/>
      <c r="AS2763" s="12"/>
      <c r="AT2763" s="12"/>
      <c r="AU2763" s="12"/>
      <c r="AV2763" s="12"/>
      <c r="AW2763" s="12"/>
      <c r="AX2763" s="12"/>
      <c r="AY2763" s="12"/>
      <c r="AZ2763" s="12"/>
      <c r="BA2763" s="12"/>
    </row>
    <row r="2764" spans="12:53" x14ac:dyDescent="0.25">
      <c r="L2764" s="135"/>
      <c r="M2764" s="135"/>
      <c r="N2764" s="135"/>
      <c r="O2764" s="135"/>
      <c r="P2764" s="135"/>
      <c r="Q2764" s="135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  <c r="AH2764" s="12"/>
      <c r="AI2764" s="12"/>
      <c r="AJ2764" s="12"/>
      <c r="AK2764" s="12"/>
      <c r="AL2764" s="12"/>
      <c r="AM2764" s="12"/>
      <c r="AN2764" s="12"/>
      <c r="AO2764" s="12"/>
      <c r="AP2764" s="12"/>
      <c r="AQ2764" s="12"/>
      <c r="AR2764" s="12"/>
      <c r="AS2764" s="12"/>
      <c r="AT2764" s="12"/>
      <c r="AU2764" s="12"/>
      <c r="AV2764" s="12"/>
      <c r="AW2764" s="12"/>
      <c r="AX2764" s="12"/>
      <c r="AY2764" s="12"/>
      <c r="AZ2764" s="12"/>
      <c r="BA2764" s="12"/>
    </row>
    <row r="2765" spans="12:53" x14ac:dyDescent="0.25">
      <c r="L2765" s="135"/>
      <c r="M2765" s="135"/>
      <c r="N2765" s="135"/>
      <c r="O2765" s="135"/>
      <c r="P2765" s="135"/>
      <c r="Q2765" s="135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12"/>
      <c r="AI2765" s="12"/>
      <c r="AJ2765" s="12"/>
      <c r="AK2765" s="12"/>
      <c r="AL2765" s="12"/>
      <c r="AM2765" s="12"/>
      <c r="AN2765" s="12"/>
      <c r="AO2765" s="12"/>
      <c r="AP2765" s="12"/>
      <c r="AQ2765" s="12"/>
      <c r="AR2765" s="12"/>
      <c r="AS2765" s="12"/>
      <c r="AT2765" s="12"/>
      <c r="AU2765" s="12"/>
      <c r="AV2765" s="12"/>
      <c r="AW2765" s="12"/>
      <c r="AX2765" s="12"/>
      <c r="AY2765" s="12"/>
      <c r="AZ2765" s="12"/>
      <c r="BA2765" s="12"/>
    </row>
    <row r="2766" spans="12:53" x14ac:dyDescent="0.25">
      <c r="L2766" s="135"/>
      <c r="M2766" s="135"/>
      <c r="N2766" s="135"/>
      <c r="O2766" s="135"/>
      <c r="P2766" s="135"/>
      <c r="Q2766" s="135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  <c r="AH2766" s="12"/>
      <c r="AI2766" s="12"/>
      <c r="AJ2766" s="12"/>
      <c r="AK2766" s="12"/>
      <c r="AL2766" s="12"/>
      <c r="AM2766" s="12"/>
      <c r="AN2766" s="12"/>
      <c r="AO2766" s="12"/>
      <c r="AP2766" s="12"/>
      <c r="AQ2766" s="12"/>
      <c r="AR2766" s="12"/>
      <c r="AS2766" s="12"/>
      <c r="AT2766" s="12"/>
      <c r="AU2766" s="12"/>
      <c r="AV2766" s="12"/>
      <c r="AW2766" s="12"/>
      <c r="AX2766" s="12"/>
      <c r="AY2766" s="12"/>
      <c r="AZ2766" s="12"/>
      <c r="BA2766" s="12"/>
    </row>
    <row r="2767" spans="12:53" x14ac:dyDescent="0.25">
      <c r="L2767" s="135"/>
      <c r="M2767" s="135"/>
      <c r="N2767" s="135"/>
      <c r="O2767" s="135"/>
      <c r="P2767" s="135"/>
      <c r="Q2767" s="135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  <c r="AH2767" s="12"/>
      <c r="AI2767" s="12"/>
      <c r="AJ2767" s="12"/>
      <c r="AK2767" s="12"/>
      <c r="AL2767" s="12"/>
      <c r="AM2767" s="12"/>
      <c r="AN2767" s="12"/>
      <c r="AO2767" s="12"/>
      <c r="AP2767" s="12"/>
      <c r="AQ2767" s="12"/>
      <c r="AR2767" s="12"/>
      <c r="AS2767" s="12"/>
      <c r="AT2767" s="12"/>
      <c r="AU2767" s="12"/>
      <c r="AV2767" s="12"/>
      <c r="AW2767" s="12"/>
      <c r="AX2767" s="12"/>
      <c r="AY2767" s="12"/>
      <c r="AZ2767" s="12"/>
      <c r="BA2767" s="12"/>
    </row>
    <row r="2768" spans="12:53" x14ac:dyDescent="0.25">
      <c r="L2768" s="135"/>
      <c r="M2768" s="135"/>
      <c r="N2768" s="135"/>
      <c r="O2768" s="135"/>
      <c r="P2768" s="135"/>
      <c r="Q2768" s="135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12"/>
      <c r="AI2768" s="12"/>
      <c r="AJ2768" s="12"/>
      <c r="AK2768" s="12"/>
      <c r="AL2768" s="12"/>
      <c r="AM2768" s="12"/>
      <c r="AN2768" s="12"/>
      <c r="AO2768" s="12"/>
      <c r="AP2768" s="12"/>
      <c r="AQ2768" s="12"/>
      <c r="AR2768" s="12"/>
      <c r="AS2768" s="12"/>
      <c r="AT2768" s="12"/>
      <c r="AU2768" s="12"/>
      <c r="AV2768" s="12"/>
      <c r="AW2768" s="12"/>
      <c r="AX2768" s="12"/>
      <c r="AY2768" s="12"/>
      <c r="AZ2768" s="12"/>
      <c r="BA2768" s="12"/>
    </row>
    <row r="2769" spans="12:53" x14ac:dyDescent="0.25">
      <c r="L2769" s="135"/>
      <c r="M2769" s="135"/>
      <c r="N2769" s="135"/>
      <c r="O2769" s="135"/>
      <c r="P2769" s="135"/>
      <c r="Q2769" s="135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  <c r="AH2769" s="12"/>
      <c r="AI2769" s="12"/>
      <c r="AJ2769" s="12"/>
      <c r="AK2769" s="12"/>
      <c r="AL2769" s="12"/>
      <c r="AM2769" s="12"/>
      <c r="AN2769" s="12"/>
      <c r="AO2769" s="12"/>
      <c r="AP2769" s="12"/>
      <c r="AQ2769" s="12"/>
      <c r="AR2769" s="12"/>
      <c r="AS2769" s="12"/>
      <c r="AT2769" s="12"/>
      <c r="AU2769" s="12"/>
      <c r="AV2769" s="12"/>
      <c r="AW2769" s="12"/>
      <c r="AX2769" s="12"/>
      <c r="AY2769" s="12"/>
      <c r="AZ2769" s="12"/>
      <c r="BA2769" s="12"/>
    </row>
    <row r="2770" spans="12:53" x14ac:dyDescent="0.25">
      <c r="L2770" s="135"/>
      <c r="M2770" s="135"/>
      <c r="N2770" s="135"/>
      <c r="O2770" s="135"/>
      <c r="P2770" s="135"/>
      <c r="Q2770" s="135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  <c r="AH2770" s="12"/>
      <c r="AI2770" s="12"/>
      <c r="AJ2770" s="12"/>
      <c r="AK2770" s="12"/>
      <c r="AL2770" s="12"/>
      <c r="AM2770" s="12"/>
      <c r="AN2770" s="12"/>
      <c r="AO2770" s="12"/>
      <c r="AP2770" s="12"/>
      <c r="AQ2770" s="12"/>
      <c r="AR2770" s="12"/>
      <c r="AS2770" s="12"/>
      <c r="AT2770" s="12"/>
      <c r="AU2770" s="12"/>
      <c r="AV2770" s="12"/>
      <c r="AW2770" s="12"/>
      <c r="AX2770" s="12"/>
      <c r="AY2770" s="12"/>
      <c r="AZ2770" s="12"/>
      <c r="BA2770" s="12"/>
    </row>
    <row r="2771" spans="12:53" x14ac:dyDescent="0.25">
      <c r="L2771" s="135"/>
      <c r="M2771" s="135"/>
      <c r="N2771" s="135"/>
      <c r="O2771" s="135"/>
      <c r="P2771" s="135"/>
      <c r="Q2771" s="135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12"/>
      <c r="AI2771" s="12"/>
      <c r="AJ2771" s="12"/>
      <c r="AK2771" s="12"/>
      <c r="AL2771" s="12"/>
      <c r="AM2771" s="12"/>
      <c r="AN2771" s="12"/>
      <c r="AO2771" s="12"/>
      <c r="AP2771" s="12"/>
      <c r="AQ2771" s="12"/>
      <c r="AR2771" s="12"/>
      <c r="AS2771" s="12"/>
      <c r="AT2771" s="12"/>
      <c r="AU2771" s="12"/>
      <c r="AV2771" s="12"/>
      <c r="AW2771" s="12"/>
      <c r="AX2771" s="12"/>
      <c r="AY2771" s="12"/>
      <c r="AZ2771" s="12"/>
      <c r="BA2771" s="12"/>
    </row>
    <row r="2772" spans="12:53" x14ac:dyDescent="0.25">
      <c r="L2772" s="135"/>
      <c r="M2772" s="135"/>
      <c r="N2772" s="135"/>
      <c r="O2772" s="135"/>
      <c r="P2772" s="135"/>
      <c r="Q2772" s="135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  <c r="AH2772" s="12"/>
      <c r="AI2772" s="12"/>
      <c r="AJ2772" s="12"/>
      <c r="AK2772" s="12"/>
      <c r="AL2772" s="12"/>
      <c r="AM2772" s="12"/>
      <c r="AN2772" s="12"/>
      <c r="AO2772" s="12"/>
      <c r="AP2772" s="12"/>
      <c r="AQ2772" s="12"/>
      <c r="AR2772" s="12"/>
      <c r="AS2772" s="12"/>
      <c r="AT2772" s="12"/>
      <c r="AU2772" s="12"/>
      <c r="AV2772" s="12"/>
      <c r="AW2772" s="12"/>
      <c r="AX2772" s="12"/>
      <c r="AY2772" s="12"/>
      <c r="AZ2772" s="12"/>
      <c r="BA2772" s="12"/>
    </row>
    <row r="2773" spans="12:53" x14ac:dyDescent="0.25">
      <c r="L2773" s="135"/>
      <c r="M2773" s="135"/>
      <c r="N2773" s="135"/>
      <c r="O2773" s="135"/>
      <c r="P2773" s="135"/>
      <c r="Q2773" s="135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  <c r="AH2773" s="12"/>
      <c r="AI2773" s="12"/>
      <c r="AJ2773" s="12"/>
      <c r="AK2773" s="12"/>
      <c r="AL2773" s="12"/>
      <c r="AM2773" s="12"/>
      <c r="AN2773" s="12"/>
      <c r="AO2773" s="12"/>
      <c r="AP2773" s="12"/>
      <c r="AQ2773" s="12"/>
      <c r="AR2773" s="12"/>
      <c r="AS2773" s="12"/>
      <c r="AT2773" s="12"/>
      <c r="AU2773" s="12"/>
      <c r="AV2773" s="12"/>
      <c r="AW2773" s="12"/>
      <c r="AX2773" s="12"/>
      <c r="AY2773" s="12"/>
      <c r="AZ2773" s="12"/>
      <c r="BA2773" s="12"/>
    </row>
    <row r="2774" spans="12:53" x14ac:dyDescent="0.25">
      <c r="L2774" s="135"/>
      <c r="M2774" s="135"/>
      <c r="N2774" s="135"/>
      <c r="O2774" s="135"/>
      <c r="P2774" s="135"/>
      <c r="Q2774" s="135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12"/>
      <c r="AI2774" s="12"/>
      <c r="AJ2774" s="12"/>
      <c r="AK2774" s="12"/>
      <c r="AL2774" s="12"/>
      <c r="AM2774" s="12"/>
      <c r="AN2774" s="12"/>
      <c r="AO2774" s="12"/>
      <c r="AP2774" s="12"/>
      <c r="AQ2774" s="12"/>
      <c r="AR2774" s="12"/>
      <c r="AS2774" s="12"/>
      <c r="AT2774" s="12"/>
      <c r="AU2774" s="12"/>
      <c r="AV2774" s="12"/>
      <c r="AW2774" s="12"/>
      <c r="AX2774" s="12"/>
      <c r="AY2774" s="12"/>
      <c r="AZ2774" s="12"/>
      <c r="BA2774" s="12"/>
    </row>
    <row r="2775" spans="12:53" x14ac:dyDescent="0.25">
      <c r="L2775" s="135"/>
      <c r="M2775" s="135"/>
      <c r="N2775" s="135"/>
      <c r="O2775" s="135"/>
      <c r="P2775" s="135"/>
      <c r="Q2775" s="135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  <c r="AH2775" s="12"/>
      <c r="AI2775" s="12"/>
      <c r="AJ2775" s="12"/>
      <c r="AK2775" s="12"/>
      <c r="AL2775" s="12"/>
      <c r="AM2775" s="12"/>
      <c r="AN2775" s="12"/>
      <c r="AO2775" s="12"/>
      <c r="AP2775" s="12"/>
      <c r="AQ2775" s="12"/>
      <c r="AR2775" s="12"/>
      <c r="AS2775" s="12"/>
      <c r="AT2775" s="12"/>
      <c r="AU2775" s="12"/>
      <c r="AV2775" s="12"/>
      <c r="AW2775" s="12"/>
      <c r="AX2775" s="12"/>
      <c r="AY2775" s="12"/>
      <c r="AZ2775" s="12"/>
      <c r="BA2775" s="12"/>
    </row>
    <row r="2776" spans="12:53" x14ac:dyDescent="0.25">
      <c r="L2776" s="135"/>
      <c r="M2776" s="135"/>
      <c r="N2776" s="135"/>
      <c r="O2776" s="135"/>
      <c r="P2776" s="135"/>
      <c r="Q2776" s="135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  <c r="AH2776" s="12"/>
      <c r="AI2776" s="12"/>
      <c r="AJ2776" s="12"/>
      <c r="AK2776" s="12"/>
      <c r="AL2776" s="12"/>
      <c r="AM2776" s="12"/>
      <c r="AN2776" s="12"/>
      <c r="AO2776" s="12"/>
      <c r="AP2776" s="12"/>
      <c r="AQ2776" s="12"/>
      <c r="AR2776" s="12"/>
      <c r="AS2776" s="12"/>
      <c r="AT2776" s="12"/>
      <c r="AU2776" s="12"/>
      <c r="AV2776" s="12"/>
      <c r="AW2776" s="12"/>
      <c r="AX2776" s="12"/>
      <c r="AY2776" s="12"/>
      <c r="AZ2776" s="12"/>
      <c r="BA2776" s="12"/>
    </row>
    <row r="2777" spans="12:53" x14ac:dyDescent="0.25">
      <c r="L2777" s="135"/>
      <c r="M2777" s="135"/>
      <c r="N2777" s="135"/>
      <c r="O2777" s="135"/>
      <c r="P2777" s="135"/>
      <c r="Q2777" s="135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12"/>
      <c r="AI2777" s="12"/>
      <c r="AJ2777" s="12"/>
      <c r="AK2777" s="12"/>
      <c r="AL2777" s="12"/>
      <c r="AM2777" s="12"/>
      <c r="AN2777" s="12"/>
      <c r="AO2777" s="12"/>
      <c r="AP2777" s="12"/>
      <c r="AQ2777" s="12"/>
      <c r="AR2777" s="12"/>
      <c r="AS2777" s="12"/>
      <c r="AT2777" s="12"/>
      <c r="AU2777" s="12"/>
      <c r="AV2777" s="12"/>
      <c r="AW2777" s="12"/>
      <c r="AX2777" s="12"/>
      <c r="AY2777" s="12"/>
      <c r="AZ2777" s="12"/>
      <c r="BA2777" s="12"/>
    </row>
    <row r="2778" spans="12:53" x14ac:dyDescent="0.25">
      <c r="L2778" s="135"/>
      <c r="M2778" s="135"/>
      <c r="N2778" s="135"/>
      <c r="O2778" s="135"/>
      <c r="P2778" s="135"/>
      <c r="Q2778" s="135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  <c r="AH2778" s="12"/>
      <c r="AI2778" s="12"/>
      <c r="AJ2778" s="12"/>
      <c r="AK2778" s="12"/>
      <c r="AL2778" s="12"/>
      <c r="AM2778" s="12"/>
      <c r="AN2778" s="12"/>
      <c r="AO2778" s="12"/>
      <c r="AP2778" s="12"/>
      <c r="AQ2778" s="12"/>
      <c r="AR2778" s="12"/>
      <c r="AS2778" s="12"/>
      <c r="AT2778" s="12"/>
      <c r="AU2778" s="12"/>
      <c r="AV2778" s="12"/>
      <c r="AW2778" s="12"/>
      <c r="AX2778" s="12"/>
      <c r="AY2778" s="12"/>
      <c r="AZ2778" s="12"/>
      <c r="BA2778" s="12"/>
    </row>
    <row r="2779" spans="12:53" x14ac:dyDescent="0.25">
      <c r="L2779" s="135"/>
      <c r="M2779" s="135"/>
      <c r="N2779" s="135"/>
      <c r="O2779" s="135"/>
      <c r="P2779" s="135"/>
      <c r="Q2779" s="135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  <c r="AH2779" s="12"/>
      <c r="AI2779" s="12"/>
      <c r="AJ2779" s="12"/>
      <c r="AK2779" s="12"/>
      <c r="AL2779" s="12"/>
      <c r="AM2779" s="12"/>
      <c r="AN2779" s="12"/>
      <c r="AO2779" s="12"/>
      <c r="AP2779" s="12"/>
      <c r="AQ2779" s="12"/>
      <c r="AR2779" s="12"/>
      <c r="AS2779" s="12"/>
      <c r="AT2779" s="12"/>
      <c r="AU2779" s="12"/>
      <c r="AV2779" s="12"/>
      <c r="AW2779" s="12"/>
      <c r="AX2779" s="12"/>
      <c r="AY2779" s="12"/>
      <c r="AZ2779" s="12"/>
      <c r="BA2779" s="12"/>
    </row>
    <row r="2780" spans="12:53" x14ac:dyDescent="0.25">
      <c r="L2780" s="135"/>
      <c r="M2780" s="135"/>
      <c r="N2780" s="135"/>
      <c r="O2780" s="135"/>
      <c r="P2780" s="135"/>
      <c r="Q2780" s="135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12"/>
      <c r="AI2780" s="12"/>
      <c r="AJ2780" s="12"/>
      <c r="AK2780" s="12"/>
      <c r="AL2780" s="12"/>
      <c r="AM2780" s="12"/>
      <c r="AN2780" s="12"/>
      <c r="AO2780" s="12"/>
      <c r="AP2780" s="12"/>
      <c r="AQ2780" s="12"/>
      <c r="AR2780" s="12"/>
      <c r="AS2780" s="12"/>
      <c r="AT2780" s="12"/>
      <c r="AU2780" s="12"/>
      <c r="AV2780" s="12"/>
      <c r="AW2780" s="12"/>
      <c r="AX2780" s="12"/>
      <c r="AY2780" s="12"/>
      <c r="AZ2780" s="12"/>
      <c r="BA2780" s="12"/>
    </row>
    <row r="2781" spans="12:53" x14ac:dyDescent="0.25">
      <c r="L2781" s="135"/>
      <c r="M2781" s="135"/>
      <c r="N2781" s="135"/>
      <c r="O2781" s="135"/>
      <c r="P2781" s="135"/>
      <c r="Q2781" s="135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  <c r="AH2781" s="12"/>
      <c r="AI2781" s="12"/>
      <c r="AJ2781" s="12"/>
      <c r="AK2781" s="12"/>
      <c r="AL2781" s="12"/>
      <c r="AM2781" s="12"/>
      <c r="AN2781" s="12"/>
      <c r="AO2781" s="12"/>
      <c r="AP2781" s="12"/>
      <c r="AQ2781" s="12"/>
      <c r="AR2781" s="12"/>
      <c r="AS2781" s="12"/>
      <c r="AT2781" s="12"/>
      <c r="AU2781" s="12"/>
      <c r="AV2781" s="12"/>
      <c r="AW2781" s="12"/>
      <c r="AX2781" s="12"/>
      <c r="AY2781" s="12"/>
      <c r="AZ2781" s="12"/>
      <c r="BA2781" s="12"/>
    </row>
    <row r="2782" spans="12:53" x14ac:dyDescent="0.25">
      <c r="L2782" s="135"/>
      <c r="M2782" s="135"/>
      <c r="N2782" s="135"/>
      <c r="O2782" s="135"/>
      <c r="P2782" s="135"/>
      <c r="Q2782" s="135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  <c r="AH2782" s="12"/>
      <c r="AI2782" s="12"/>
      <c r="AJ2782" s="12"/>
      <c r="AK2782" s="12"/>
      <c r="AL2782" s="12"/>
      <c r="AM2782" s="12"/>
      <c r="AN2782" s="12"/>
      <c r="AO2782" s="12"/>
      <c r="AP2782" s="12"/>
      <c r="AQ2782" s="12"/>
      <c r="AR2782" s="12"/>
      <c r="AS2782" s="12"/>
      <c r="AT2782" s="12"/>
      <c r="AU2782" s="12"/>
      <c r="AV2782" s="12"/>
      <c r="AW2782" s="12"/>
      <c r="AX2782" s="12"/>
      <c r="AY2782" s="12"/>
      <c r="AZ2782" s="12"/>
      <c r="BA2782" s="12"/>
    </row>
    <row r="2783" spans="12:53" x14ac:dyDescent="0.25">
      <c r="L2783" s="135"/>
      <c r="M2783" s="135"/>
      <c r="N2783" s="135"/>
      <c r="O2783" s="135"/>
      <c r="P2783" s="135"/>
      <c r="Q2783" s="135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  <c r="AH2783" s="12"/>
      <c r="AI2783" s="12"/>
      <c r="AJ2783" s="12"/>
      <c r="AK2783" s="12"/>
      <c r="AL2783" s="12"/>
      <c r="AM2783" s="12"/>
      <c r="AN2783" s="12"/>
      <c r="AO2783" s="12"/>
      <c r="AP2783" s="12"/>
      <c r="AQ2783" s="12"/>
      <c r="AR2783" s="12"/>
      <c r="AS2783" s="12"/>
      <c r="AT2783" s="12"/>
      <c r="AU2783" s="12"/>
      <c r="AV2783" s="12"/>
      <c r="AW2783" s="12"/>
      <c r="AX2783" s="12"/>
      <c r="AY2783" s="12"/>
      <c r="AZ2783" s="12"/>
      <c r="BA2783" s="12"/>
    </row>
    <row r="2784" spans="12:53" x14ac:dyDescent="0.25">
      <c r="L2784" s="135"/>
      <c r="M2784" s="135"/>
      <c r="N2784" s="135"/>
      <c r="O2784" s="135"/>
      <c r="P2784" s="135"/>
      <c r="Q2784" s="135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  <c r="AH2784" s="12"/>
      <c r="AI2784" s="12"/>
      <c r="AJ2784" s="12"/>
      <c r="AK2784" s="12"/>
      <c r="AL2784" s="12"/>
      <c r="AM2784" s="12"/>
      <c r="AN2784" s="12"/>
      <c r="AO2784" s="12"/>
      <c r="AP2784" s="12"/>
      <c r="AQ2784" s="12"/>
      <c r="AR2784" s="12"/>
      <c r="AS2784" s="12"/>
      <c r="AT2784" s="12"/>
      <c r="AU2784" s="12"/>
      <c r="AV2784" s="12"/>
      <c r="AW2784" s="12"/>
      <c r="AX2784" s="12"/>
      <c r="AY2784" s="12"/>
      <c r="AZ2784" s="12"/>
      <c r="BA2784" s="12"/>
    </row>
    <row r="2785" spans="12:53" x14ac:dyDescent="0.25">
      <c r="L2785" s="135"/>
      <c r="M2785" s="135"/>
      <c r="N2785" s="135"/>
      <c r="O2785" s="135"/>
      <c r="P2785" s="135"/>
      <c r="Q2785" s="135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  <c r="AH2785" s="12"/>
      <c r="AI2785" s="12"/>
      <c r="AJ2785" s="12"/>
      <c r="AK2785" s="12"/>
      <c r="AL2785" s="12"/>
      <c r="AM2785" s="12"/>
      <c r="AN2785" s="12"/>
      <c r="AO2785" s="12"/>
      <c r="AP2785" s="12"/>
      <c r="AQ2785" s="12"/>
      <c r="AR2785" s="12"/>
      <c r="AS2785" s="12"/>
      <c r="AT2785" s="12"/>
      <c r="AU2785" s="12"/>
      <c r="AV2785" s="12"/>
      <c r="AW2785" s="12"/>
      <c r="AX2785" s="12"/>
      <c r="AY2785" s="12"/>
      <c r="AZ2785" s="12"/>
      <c r="BA2785" s="12"/>
    </row>
    <row r="2786" spans="12:53" x14ac:dyDescent="0.25">
      <c r="L2786" s="135"/>
      <c r="M2786" s="135"/>
      <c r="N2786" s="135"/>
      <c r="O2786" s="135"/>
      <c r="P2786" s="135"/>
      <c r="Q2786" s="135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  <c r="AH2786" s="12"/>
      <c r="AI2786" s="12"/>
      <c r="AJ2786" s="12"/>
      <c r="AK2786" s="12"/>
      <c r="AL2786" s="12"/>
      <c r="AM2786" s="12"/>
      <c r="AN2786" s="12"/>
      <c r="AO2786" s="12"/>
      <c r="AP2786" s="12"/>
      <c r="AQ2786" s="12"/>
      <c r="AR2786" s="12"/>
      <c r="AS2786" s="12"/>
      <c r="AT2786" s="12"/>
      <c r="AU2786" s="12"/>
      <c r="AV2786" s="12"/>
      <c r="AW2786" s="12"/>
      <c r="AX2786" s="12"/>
      <c r="AY2786" s="12"/>
      <c r="AZ2786" s="12"/>
      <c r="BA2786" s="12"/>
    </row>
    <row r="2787" spans="12:53" x14ac:dyDescent="0.25">
      <c r="L2787" s="135"/>
      <c r="M2787" s="135"/>
      <c r="N2787" s="135"/>
      <c r="O2787" s="135"/>
      <c r="P2787" s="135"/>
      <c r="Q2787" s="135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  <c r="AH2787" s="12"/>
      <c r="AI2787" s="12"/>
      <c r="AJ2787" s="12"/>
      <c r="AK2787" s="12"/>
      <c r="AL2787" s="12"/>
      <c r="AM2787" s="12"/>
      <c r="AN2787" s="12"/>
      <c r="AO2787" s="12"/>
      <c r="AP2787" s="12"/>
      <c r="AQ2787" s="12"/>
      <c r="AR2787" s="12"/>
      <c r="AS2787" s="12"/>
      <c r="AT2787" s="12"/>
      <c r="AU2787" s="12"/>
      <c r="AV2787" s="12"/>
      <c r="AW2787" s="12"/>
      <c r="AX2787" s="12"/>
      <c r="AY2787" s="12"/>
      <c r="AZ2787" s="12"/>
      <c r="BA2787" s="12"/>
    </row>
    <row r="2788" spans="12:53" x14ac:dyDescent="0.25">
      <c r="L2788" s="135"/>
      <c r="M2788" s="135"/>
      <c r="N2788" s="135"/>
      <c r="O2788" s="135"/>
      <c r="P2788" s="135"/>
      <c r="Q2788" s="135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  <c r="AH2788" s="12"/>
      <c r="AI2788" s="12"/>
      <c r="AJ2788" s="12"/>
      <c r="AK2788" s="12"/>
      <c r="AL2788" s="12"/>
      <c r="AM2788" s="12"/>
      <c r="AN2788" s="12"/>
      <c r="AO2788" s="12"/>
      <c r="AP2788" s="12"/>
      <c r="AQ2788" s="12"/>
      <c r="AR2788" s="12"/>
      <c r="AS2788" s="12"/>
      <c r="AT2788" s="12"/>
      <c r="AU2788" s="12"/>
      <c r="AV2788" s="12"/>
      <c r="AW2788" s="12"/>
      <c r="AX2788" s="12"/>
      <c r="AY2788" s="12"/>
      <c r="AZ2788" s="12"/>
      <c r="BA2788" s="12"/>
    </row>
    <row r="2789" spans="12:53" x14ac:dyDescent="0.25">
      <c r="L2789" s="135"/>
      <c r="M2789" s="135"/>
      <c r="N2789" s="135"/>
      <c r="O2789" s="135"/>
      <c r="P2789" s="135"/>
      <c r="Q2789" s="135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  <c r="AH2789" s="12"/>
      <c r="AI2789" s="12"/>
      <c r="AJ2789" s="12"/>
      <c r="AK2789" s="12"/>
      <c r="AL2789" s="12"/>
      <c r="AM2789" s="12"/>
      <c r="AN2789" s="12"/>
      <c r="AO2789" s="12"/>
      <c r="AP2789" s="12"/>
      <c r="AQ2789" s="12"/>
      <c r="AR2789" s="12"/>
      <c r="AS2789" s="12"/>
      <c r="AT2789" s="12"/>
      <c r="AU2789" s="12"/>
      <c r="AV2789" s="12"/>
      <c r="AW2789" s="12"/>
      <c r="AX2789" s="12"/>
      <c r="AY2789" s="12"/>
      <c r="AZ2789" s="12"/>
      <c r="BA2789" s="12"/>
    </row>
    <row r="2790" spans="12:53" x14ac:dyDescent="0.25">
      <c r="L2790" s="135"/>
      <c r="M2790" s="135"/>
      <c r="N2790" s="135"/>
      <c r="O2790" s="135"/>
      <c r="P2790" s="135"/>
      <c r="Q2790" s="135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  <c r="AH2790" s="12"/>
      <c r="AI2790" s="12"/>
      <c r="AJ2790" s="12"/>
      <c r="AK2790" s="12"/>
      <c r="AL2790" s="12"/>
      <c r="AM2790" s="12"/>
      <c r="AN2790" s="12"/>
      <c r="AO2790" s="12"/>
      <c r="AP2790" s="12"/>
      <c r="AQ2790" s="12"/>
      <c r="AR2790" s="12"/>
      <c r="AS2790" s="12"/>
      <c r="AT2790" s="12"/>
      <c r="AU2790" s="12"/>
      <c r="AV2790" s="12"/>
      <c r="AW2790" s="12"/>
      <c r="AX2790" s="12"/>
      <c r="AY2790" s="12"/>
      <c r="AZ2790" s="12"/>
      <c r="BA2790" s="12"/>
    </row>
    <row r="2791" spans="12:53" x14ac:dyDescent="0.25">
      <c r="L2791" s="135"/>
      <c r="M2791" s="135"/>
      <c r="N2791" s="135"/>
      <c r="O2791" s="135"/>
      <c r="P2791" s="135"/>
      <c r="Q2791" s="135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  <c r="AH2791" s="12"/>
      <c r="AI2791" s="12"/>
      <c r="AJ2791" s="12"/>
      <c r="AK2791" s="12"/>
      <c r="AL2791" s="12"/>
      <c r="AM2791" s="12"/>
      <c r="AN2791" s="12"/>
      <c r="AO2791" s="12"/>
      <c r="AP2791" s="12"/>
      <c r="AQ2791" s="12"/>
      <c r="AR2791" s="12"/>
      <c r="AS2791" s="12"/>
      <c r="AT2791" s="12"/>
      <c r="AU2791" s="12"/>
      <c r="AV2791" s="12"/>
      <c r="AW2791" s="12"/>
      <c r="AX2791" s="12"/>
      <c r="AY2791" s="12"/>
      <c r="AZ2791" s="12"/>
      <c r="BA2791" s="12"/>
    </row>
    <row r="2792" spans="12:53" x14ac:dyDescent="0.25">
      <c r="L2792" s="135"/>
      <c r="M2792" s="135"/>
      <c r="N2792" s="135"/>
      <c r="O2792" s="135"/>
      <c r="P2792" s="135"/>
      <c r="Q2792" s="135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  <c r="AH2792" s="12"/>
      <c r="AI2792" s="12"/>
      <c r="AJ2792" s="12"/>
      <c r="AK2792" s="12"/>
      <c r="AL2792" s="12"/>
      <c r="AM2792" s="12"/>
      <c r="AN2792" s="12"/>
      <c r="AO2792" s="12"/>
      <c r="AP2792" s="12"/>
      <c r="AQ2792" s="12"/>
      <c r="AR2792" s="12"/>
      <c r="AS2792" s="12"/>
      <c r="AT2792" s="12"/>
      <c r="AU2792" s="12"/>
      <c r="AV2792" s="12"/>
      <c r="AW2792" s="12"/>
      <c r="AX2792" s="12"/>
      <c r="AY2792" s="12"/>
      <c r="AZ2792" s="12"/>
      <c r="BA2792" s="12"/>
    </row>
    <row r="2793" spans="12:53" x14ac:dyDescent="0.25">
      <c r="L2793" s="135"/>
      <c r="M2793" s="135"/>
      <c r="N2793" s="135"/>
      <c r="O2793" s="135"/>
      <c r="P2793" s="135"/>
      <c r="Q2793" s="135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  <c r="AH2793" s="12"/>
      <c r="AI2793" s="12"/>
      <c r="AJ2793" s="12"/>
      <c r="AK2793" s="12"/>
      <c r="AL2793" s="12"/>
      <c r="AM2793" s="12"/>
      <c r="AN2793" s="12"/>
      <c r="AO2793" s="12"/>
      <c r="AP2793" s="12"/>
      <c r="AQ2793" s="12"/>
      <c r="AR2793" s="12"/>
      <c r="AS2793" s="12"/>
      <c r="AT2793" s="12"/>
      <c r="AU2793" s="12"/>
      <c r="AV2793" s="12"/>
      <c r="AW2793" s="12"/>
      <c r="AX2793" s="12"/>
      <c r="AY2793" s="12"/>
      <c r="AZ2793" s="12"/>
      <c r="BA2793" s="12"/>
    </row>
    <row r="2794" spans="12:53" x14ac:dyDescent="0.25">
      <c r="L2794" s="135"/>
      <c r="M2794" s="135"/>
      <c r="N2794" s="135"/>
      <c r="O2794" s="135"/>
      <c r="P2794" s="135"/>
      <c r="Q2794" s="135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  <c r="AH2794" s="12"/>
      <c r="AI2794" s="12"/>
      <c r="AJ2794" s="12"/>
      <c r="AK2794" s="12"/>
      <c r="AL2794" s="12"/>
      <c r="AM2794" s="12"/>
      <c r="AN2794" s="12"/>
      <c r="AO2794" s="12"/>
      <c r="AP2794" s="12"/>
      <c r="AQ2794" s="12"/>
      <c r="AR2794" s="12"/>
      <c r="AS2794" s="12"/>
      <c r="AT2794" s="12"/>
      <c r="AU2794" s="12"/>
      <c r="AV2794" s="12"/>
      <c r="AW2794" s="12"/>
      <c r="AX2794" s="12"/>
      <c r="AY2794" s="12"/>
      <c r="AZ2794" s="12"/>
      <c r="BA2794" s="12"/>
    </row>
    <row r="2795" spans="12:53" x14ac:dyDescent="0.25">
      <c r="L2795" s="135"/>
      <c r="M2795" s="135"/>
      <c r="N2795" s="135"/>
      <c r="O2795" s="135"/>
      <c r="P2795" s="135"/>
      <c r="Q2795" s="135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  <c r="AH2795" s="12"/>
      <c r="AI2795" s="12"/>
      <c r="AJ2795" s="12"/>
      <c r="AK2795" s="12"/>
      <c r="AL2795" s="12"/>
      <c r="AM2795" s="12"/>
      <c r="AN2795" s="12"/>
      <c r="AO2795" s="12"/>
      <c r="AP2795" s="12"/>
      <c r="AQ2795" s="12"/>
      <c r="AR2795" s="12"/>
      <c r="AS2795" s="12"/>
      <c r="AT2795" s="12"/>
      <c r="AU2795" s="12"/>
      <c r="AV2795" s="12"/>
      <c r="AW2795" s="12"/>
      <c r="AX2795" s="12"/>
      <c r="AY2795" s="12"/>
      <c r="AZ2795" s="12"/>
      <c r="BA2795" s="12"/>
    </row>
    <row r="2796" spans="12:53" x14ac:dyDescent="0.25">
      <c r="L2796" s="135"/>
      <c r="M2796" s="135"/>
      <c r="N2796" s="135"/>
      <c r="O2796" s="135"/>
      <c r="P2796" s="135"/>
      <c r="Q2796" s="135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  <c r="AH2796" s="12"/>
      <c r="AI2796" s="12"/>
      <c r="AJ2796" s="12"/>
      <c r="AK2796" s="12"/>
      <c r="AL2796" s="12"/>
      <c r="AM2796" s="12"/>
      <c r="AN2796" s="12"/>
      <c r="AO2796" s="12"/>
      <c r="AP2796" s="12"/>
      <c r="AQ2796" s="12"/>
      <c r="AR2796" s="12"/>
      <c r="AS2796" s="12"/>
      <c r="AT2796" s="12"/>
      <c r="AU2796" s="12"/>
      <c r="AV2796" s="12"/>
      <c r="AW2796" s="12"/>
      <c r="AX2796" s="12"/>
      <c r="AY2796" s="12"/>
      <c r="AZ2796" s="12"/>
      <c r="BA2796" s="12"/>
    </row>
    <row r="2797" spans="12:53" x14ac:dyDescent="0.25">
      <c r="L2797" s="135"/>
      <c r="M2797" s="135"/>
      <c r="N2797" s="135"/>
      <c r="O2797" s="135"/>
      <c r="P2797" s="135"/>
      <c r="Q2797" s="135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  <c r="AE2797" s="12"/>
      <c r="AF2797" s="12"/>
      <c r="AG2797" s="12"/>
      <c r="AH2797" s="12"/>
      <c r="AI2797" s="12"/>
      <c r="AJ2797" s="12"/>
      <c r="AK2797" s="12"/>
      <c r="AL2797" s="12"/>
      <c r="AM2797" s="12"/>
      <c r="AN2797" s="12"/>
      <c r="AO2797" s="12"/>
      <c r="AP2797" s="12"/>
      <c r="AQ2797" s="12"/>
      <c r="AR2797" s="12"/>
      <c r="AS2797" s="12"/>
      <c r="AT2797" s="12"/>
      <c r="AU2797" s="12"/>
      <c r="AV2797" s="12"/>
      <c r="AW2797" s="12"/>
      <c r="AX2797" s="12"/>
      <c r="AY2797" s="12"/>
      <c r="AZ2797" s="12"/>
      <c r="BA2797" s="12"/>
    </row>
    <row r="2798" spans="12:53" x14ac:dyDescent="0.25">
      <c r="L2798" s="135"/>
      <c r="M2798" s="135"/>
      <c r="N2798" s="135"/>
      <c r="O2798" s="135"/>
      <c r="P2798" s="135"/>
      <c r="Q2798" s="135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  <c r="AE2798" s="12"/>
      <c r="AF2798" s="12"/>
      <c r="AG2798" s="12"/>
      <c r="AH2798" s="12"/>
      <c r="AI2798" s="12"/>
      <c r="AJ2798" s="12"/>
      <c r="AK2798" s="12"/>
      <c r="AL2798" s="12"/>
      <c r="AM2798" s="12"/>
      <c r="AN2798" s="12"/>
      <c r="AO2798" s="12"/>
      <c r="AP2798" s="12"/>
      <c r="AQ2798" s="12"/>
      <c r="AR2798" s="12"/>
      <c r="AS2798" s="12"/>
      <c r="AT2798" s="12"/>
      <c r="AU2798" s="12"/>
      <c r="AV2798" s="12"/>
      <c r="AW2798" s="12"/>
      <c r="AX2798" s="12"/>
      <c r="AY2798" s="12"/>
      <c r="AZ2798" s="12"/>
      <c r="BA2798" s="12"/>
    </row>
    <row r="2799" spans="12:53" x14ac:dyDescent="0.25">
      <c r="L2799" s="135"/>
      <c r="M2799" s="135"/>
      <c r="N2799" s="135"/>
      <c r="O2799" s="135"/>
      <c r="P2799" s="135"/>
      <c r="Q2799" s="135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  <c r="AE2799" s="12"/>
      <c r="AF2799" s="12"/>
      <c r="AG2799" s="12"/>
      <c r="AH2799" s="12"/>
      <c r="AI2799" s="12"/>
      <c r="AJ2799" s="12"/>
      <c r="AK2799" s="12"/>
      <c r="AL2799" s="12"/>
      <c r="AM2799" s="12"/>
      <c r="AN2799" s="12"/>
      <c r="AO2799" s="12"/>
      <c r="AP2799" s="12"/>
      <c r="AQ2799" s="12"/>
      <c r="AR2799" s="12"/>
      <c r="AS2799" s="12"/>
      <c r="AT2799" s="12"/>
      <c r="AU2799" s="12"/>
      <c r="AV2799" s="12"/>
      <c r="AW2799" s="12"/>
      <c r="AX2799" s="12"/>
      <c r="AY2799" s="12"/>
      <c r="AZ2799" s="12"/>
      <c r="BA2799" s="12"/>
    </row>
    <row r="2800" spans="12:53" x14ac:dyDescent="0.25">
      <c r="L2800" s="135"/>
      <c r="M2800" s="135"/>
      <c r="N2800" s="135"/>
      <c r="O2800" s="135"/>
      <c r="P2800" s="135"/>
      <c r="Q2800" s="135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  <c r="AE2800" s="12"/>
      <c r="AF2800" s="12"/>
      <c r="AG2800" s="12"/>
      <c r="AH2800" s="12"/>
      <c r="AI2800" s="12"/>
      <c r="AJ2800" s="12"/>
      <c r="AK2800" s="12"/>
      <c r="AL2800" s="12"/>
      <c r="AM2800" s="12"/>
      <c r="AN2800" s="12"/>
      <c r="AO2800" s="12"/>
      <c r="AP2800" s="12"/>
      <c r="AQ2800" s="12"/>
      <c r="AR2800" s="12"/>
      <c r="AS2800" s="12"/>
      <c r="AT2800" s="12"/>
      <c r="AU2800" s="12"/>
      <c r="AV2800" s="12"/>
      <c r="AW2800" s="12"/>
      <c r="AX2800" s="12"/>
      <c r="AY2800" s="12"/>
      <c r="AZ2800" s="12"/>
      <c r="BA2800" s="12"/>
    </row>
    <row r="2801" spans="12:53" x14ac:dyDescent="0.25">
      <c r="L2801" s="135"/>
      <c r="M2801" s="135"/>
      <c r="N2801" s="135"/>
      <c r="O2801" s="135"/>
      <c r="P2801" s="135"/>
      <c r="Q2801" s="135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  <c r="AE2801" s="12"/>
      <c r="AF2801" s="12"/>
      <c r="AG2801" s="12"/>
      <c r="AH2801" s="12"/>
      <c r="AI2801" s="12"/>
      <c r="AJ2801" s="12"/>
      <c r="AK2801" s="12"/>
      <c r="AL2801" s="12"/>
      <c r="AM2801" s="12"/>
      <c r="AN2801" s="12"/>
      <c r="AO2801" s="12"/>
      <c r="AP2801" s="12"/>
      <c r="AQ2801" s="12"/>
      <c r="AR2801" s="12"/>
      <c r="AS2801" s="12"/>
      <c r="AT2801" s="12"/>
      <c r="AU2801" s="12"/>
      <c r="AV2801" s="12"/>
      <c r="AW2801" s="12"/>
      <c r="AX2801" s="12"/>
      <c r="AY2801" s="12"/>
      <c r="AZ2801" s="12"/>
      <c r="BA2801" s="12"/>
    </row>
  </sheetData>
  <autoFilter ref="A84:J193"/>
  <mergeCells count="4">
    <mergeCell ref="A3:J3"/>
    <mergeCell ref="A1:J1"/>
    <mergeCell ref="F6:F7"/>
    <mergeCell ref="D5:J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spolu</vt:lpstr>
      <vt:lpstr>RPríjmy</vt:lpstr>
      <vt:lpstr>RVýdavky</vt:lpstr>
    </vt:vector>
  </TitlesOfParts>
  <Company>Obec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Ruskov</dc:creator>
  <cp:lastModifiedBy>OU R</cp:lastModifiedBy>
  <cp:lastPrinted>2024-03-06T10:14:06Z</cp:lastPrinted>
  <dcterms:created xsi:type="dcterms:W3CDTF">2009-01-27T09:10:27Z</dcterms:created>
  <dcterms:modified xsi:type="dcterms:W3CDTF">2024-03-13T08:42:32Z</dcterms:modified>
</cp:coreProperties>
</file>