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20" windowHeight="10290" tabRatio="597" activeTab="0"/>
  </bookViews>
  <sheets>
    <sheet name="spolu" sheetId="1" r:id="rId1"/>
    <sheet name="RPríjmy" sheetId="2" r:id="rId2"/>
    <sheet name="RVýdavky" sheetId="3" r:id="rId3"/>
  </sheets>
  <definedNames>
    <definedName name="_xlnm._FilterDatabase" localSheetId="2" hidden="1">'RVýdavky'!$A$84:$T$180</definedName>
  </definedNames>
  <calcPr fullCalcOnLoad="1"/>
</workbook>
</file>

<file path=xl/comments2.xml><?xml version="1.0" encoding="utf-8"?>
<comments xmlns="http://schemas.openxmlformats.org/spreadsheetml/2006/main">
  <authors>
    <author>X</author>
  </authors>
  <commentList>
    <comment ref="D4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<sst xmlns="http://schemas.openxmlformats.org/spreadsheetml/2006/main" count="866" uniqueCount="426">
  <si>
    <t>Zdroj</t>
  </si>
  <si>
    <t>Položka</t>
  </si>
  <si>
    <t>podpoložka</t>
  </si>
  <si>
    <t>Názov</t>
  </si>
  <si>
    <t>Kapitálový</t>
  </si>
  <si>
    <t>Pr. z dobropisov</t>
  </si>
  <si>
    <t>SPOLU</t>
  </si>
  <si>
    <t>FK</t>
  </si>
  <si>
    <t>položka</t>
  </si>
  <si>
    <t>odmeny</t>
  </si>
  <si>
    <t xml:space="preserve">Zdrav.poist.-VšZP </t>
  </si>
  <si>
    <t>Zdrav.poist.-ost.ZP</t>
  </si>
  <si>
    <t>Soc.poisť.-NP</t>
  </si>
  <si>
    <t>Soc. poisť.-SP</t>
  </si>
  <si>
    <t>Soc.poisť.-ZÚP</t>
  </si>
  <si>
    <t>Soc.poisť.-IP</t>
  </si>
  <si>
    <t>Soc.poisť.-PvN</t>
  </si>
  <si>
    <t>Soc.poisť-RFS</t>
  </si>
  <si>
    <t>DDP</t>
  </si>
  <si>
    <t>cestovné náhrady</t>
  </si>
  <si>
    <t>energie-el.,plyn</t>
  </si>
  <si>
    <t>pošt.služby-tel.,známky,pošt.</t>
  </si>
  <si>
    <t>prev.str.,náradie,prístr.,zariad.</t>
  </si>
  <si>
    <t>stravovanie</t>
  </si>
  <si>
    <t>09121</t>
  </si>
  <si>
    <t>10701</t>
  </si>
  <si>
    <t>NEDAŇOVÉ PRÍJMY</t>
  </si>
  <si>
    <t>v €</t>
  </si>
  <si>
    <t>osobný príplatok</t>
  </si>
  <si>
    <t>ŠKD</t>
  </si>
  <si>
    <t>Finančné</t>
  </si>
  <si>
    <t>09502</t>
  </si>
  <si>
    <t>ZŠ</t>
  </si>
  <si>
    <t>09121 611</t>
  </si>
  <si>
    <t>za nadčas</t>
  </si>
  <si>
    <t>09121 612001</t>
  </si>
  <si>
    <t>Ostatné ZP</t>
  </si>
  <si>
    <t>09121 625003</t>
  </si>
  <si>
    <t>09121 625004</t>
  </si>
  <si>
    <t>09121 625007</t>
  </si>
  <si>
    <t>09121 625005</t>
  </si>
  <si>
    <t>09121 625006</t>
  </si>
  <si>
    <t>Soc.poisť.-GF</t>
  </si>
  <si>
    <t>09121 627</t>
  </si>
  <si>
    <t>09121 631001</t>
  </si>
  <si>
    <t>cestovné náhrady -ĎVU</t>
  </si>
  <si>
    <t>09121 633001</t>
  </si>
  <si>
    <t>výpočtová technika</t>
  </si>
  <si>
    <t>tlačivá</t>
  </si>
  <si>
    <t>papier.ĎVU</t>
  </si>
  <si>
    <t>kanc.potreby</t>
  </si>
  <si>
    <t>09121 633009</t>
  </si>
  <si>
    <t>knihy</t>
  </si>
  <si>
    <t>09121 633010</t>
  </si>
  <si>
    <t>prac.odevy,obuv a prac.pomôcky</t>
  </si>
  <si>
    <t>doprava žiakov</t>
  </si>
  <si>
    <t>09121 635004</t>
  </si>
  <si>
    <t>09121 635006</t>
  </si>
  <si>
    <t>údržba budov,objektov</t>
  </si>
  <si>
    <t>09121 637001</t>
  </si>
  <si>
    <t>školenia,kurzy,semináre</t>
  </si>
  <si>
    <t>09121 637003</t>
  </si>
  <si>
    <t>propagácia,reklama,inzercia</t>
  </si>
  <si>
    <t>09121 637004</t>
  </si>
  <si>
    <t>všeobecné služby</t>
  </si>
  <si>
    <t>09121 637012</t>
  </si>
  <si>
    <t>poplatky,odvody</t>
  </si>
  <si>
    <t>09121 637014</t>
  </si>
  <si>
    <t>poistné žiakov</t>
  </si>
  <si>
    <t>09121 637016</t>
  </si>
  <si>
    <t>prídel do soc.fondu</t>
  </si>
  <si>
    <t>09121 637027</t>
  </si>
  <si>
    <t>odmeny zamest. mimo prac.pomeru</t>
  </si>
  <si>
    <t>nemoc.dávky</t>
  </si>
  <si>
    <t>tarifný plat</t>
  </si>
  <si>
    <t>09502  611</t>
  </si>
  <si>
    <t>tarif.plat</t>
  </si>
  <si>
    <t>09502 612</t>
  </si>
  <si>
    <t>09502 623</t>
  </si>
  <si>
    <t>09502 625001</t>
  </si>
  <si>
    <t>09502 625002</t>
  </si>
  <si>
    <t>09502 625003</t>
  </si>
  <si>
    <t>09502 625004</t>
  </si>
  <si>
    <t>09502 625005</t>
  </si>
  <si>
    <t>09502 625007</t>
  </si>
  <si>
    <t>09502 625006</t>
  </si>
  <si>
    <t>09502 633009</t>
  </si>
  <si>
    <t>školské pomôcky</t>
  </si>
  <si>
    <t>interiérové vybavenie</t>
  </si>
  <si>
    <t>Základné vzdelávanie</t>
  </si>
  <si>
    <t>Pr. za ŠKD</t>
  </si>
  <si>
    <t>GRANTY</t>
  </si>
  <si>
    <t>Granty (sponzorské)</t>
  </si>
  <si>
    <t>Rozpočet</t>
  </si>
  <si>
    <t>hmotná núdza ÚPSVaR</t>
  </si>
  <si>
    <t>normatívne KŠÚ</t>
  </si>
  <si>
    <t>09121632002</t>
  </si>
  <si>
    <t>vodné, stočné</t>
  </si>
  <si>
    <t>energie-plyn</t>
  </si>
  <si>
    <t>energie-elek.</t>
  </si>
  <si>
    <t>09121612002001</t>
  </si>
  <si>
    <t>09121612002002</t>
  </si>
  <si>
    <t>prípl. za nadčas</t>
  </si>
  <si>
    <t>prípl. za riadenie</t>
  </si>
  <si>
    <t>09121 632001002</t>
  </si>
  <si>
    <t>09121 63300601</t>
  </si>
  <si>
    <t>09121 63300602</t>
  </si>
  <si>
    <t>09121612002004</t>
  </si>
  <si>
    <t>09121612002005</t>
  </si>
  <si>
    <t>09121612002006</t>
  </si>
  <si>
    <t>prípl-za triednictvo</t>
  </si>
  <si>
    <t>prípl. za zastupovanie</t>
  </si>
  <si>
    <t>prípl.za činnosť uvádz.uč.</t>
  </si>
  <si>
    <t>prípl. za kredity</t>
  </si>
  <si>
    <t>09121614</t>
  </si>
  <si>
    <t>09121621</t>
  </si>
  <si>
    <t>09121623</t>
  </si>
  <si>
    <t>09121001</t>
  </si>
  <si>
    <t>09121625002</t>
  </si>
  <si>
    <t>09121 631001005</t>
  </si>
  <si>
    <t>09121 632001001</t>
  </si>
  <si>
    <t>09121632003</t>
  </si>
  <si>
    <t>0912 632002</t>
  </si>
  <si>
    <t>09121633004</t>
  </si>
  <si>
    <t>hyg. a čist.</t>
  </si>
  <si>
    <t>spotrebný materiál</t>
  </si>
  <si>
    <t>09121 63300604</t>
  </si>
  <si>
    <t>ostat.,napr.údržba.m.</t>
  </si>
  <si>
    <t>uč. a kompenz.</t>
  </si>
  <si>
    <t>knihy ĎVU</t>
  </si>
  <si>
    <t>údržba strojov, prístrojov</t>
  </si>
  <si>
    <t>údržba softvéru</t>
  </si>
  <si>
    <t>09121 635009</t>
  </si>
  <si>
    <t>09121 63700105</t>
  </si>
  <si>
    <t>náhrady-prev.prehliadky</t>
  </si>
  <si>
    <t>kanc.potrebyĎVU</t>
  </si>
  <si>
    <t>časopisy, noviny,CD</t>
  </si>
  <si>
    <t>čsopisy,noviny,CD-ĎVU</t>
  </si>
  <si>
    <t>09121 637006</t>
  </si>
  <si>
    <t>školenia,kurzy,semináre-ĎVU</t>
  </si>
  <si>
    <t>09121612002003</t>
  </si>
  <si>
    <t>633009</t>
  </si>
  <si>
    <t>09121 637015</t>
  </si>
  <si>
    <t>09121 633015</t>
  </si>
  <si>
    <t>palivá ako zdroj energie</t>
  </si>
  <si>
    <t>09121 642015</t>
  </si>
  <si>
    <t>09502 621</t>
  </si>
  <si>
    <t>Poistné-VšZP</t>
  </si>
  <si>
    <t>09121 632001</t>
  </si>
  <si>
    <t>09121 634004</t>
  </si>
  <si>
    <t>učeb.pomôcky</t>
  </si>
  <si>
    <t>09121 633009 02</t>
  </si>
  <si>
    <t>09121 633006 07</t>
  </si>
  <si>
    <t>09121 633009 01</t>
  </si>
  <si>
    <t>09121 633006 06</t>
  </si>
  <si>
    <t>09121633006 05</t>
  </si>
  <si>
    <t>09121 633006 03</t>
  </si>
  <si>
    <t>nevyčerpané - energie</t>
  </si>
  <si>
    <t>09121 614</t>
  </si>
  <si>
    <t>vzdelávacie poukazy- odmeny</t>
  </si>
  <si>
    <t>vzdelávacie poukazy-šk.pomôcky</t>
  </si>
  <si>
    <t>09121 633009 005</t>
  </si>
  <si>
    <t>09121 633009 004</t>
  </si>
  <si>
    <t>09121 633009 003</t>
  </si>
  <si>
    <t>doprava žiakov-nevyč.FP z r. 2010</t>
  </si>
  <si>
    <t>Bežné výdavky</t>
  </si>
  <si>
    <t>SP 2010</t>
  </si>
  <si>
    <t>SP 2011</t>
  </si>
  <si>
    <t>Bežné príjmy</t>
  </si>
  <si>
    <t>Za zberné suroviny</t>
  </si>
  <si>
    <t>Úroky z vkladov</t>
  </si>
  <si>
    <t>Iné príjmy</t>
  </si>
  <si>
    <t>Vysvetlivky:</t>
  </si>
  <si>
    <t>HMOTNÁ NÚDZA</t>
  </si>
  <si>
    <t>R 2016</t>
  </si>
  <si>
    <t>SP 2012</t>
  </si>
  <si>
    <t>0112</t>
  </si>
  <si>
    <t>637012</t>
  </si>
  <si>
    <t>FINANČNÁ OBLASŤ</t>
  </si>
  <si>
    <t>poplatky banke</t>
  </si>
  <si>
    <t>ZŠ Ruskov spolu</t>
  </si>
  <si>
    <t>131..</t>
  </si>
  <si>
    <t>09121612002007</t>
  </si>
  <si>
    <t>príplatok začínajúceho zamest.</t>
  </si>
  <si>
    <t>09120 642013</t>
  </si>
  <si>
    <t>odchodné</t>
  </si>
  <si>
    <t>09121 635006 001</t>
  </si>
  <si>
    <t>131C</t>
  </si>
  <si>
    <t>09121 635002</t>
  </si>
  <si>
    <t>údržba výpoč. techniky, softwaru</t>
  </si>
  <si>
    <t>Z prenájmu</t>
  </si>
  <si>
    <t>Primárne vzdelávanie</t>
  </si>
  <si>
    <t>09211</t>
  </si>
  <si>
    <t>Nižšie sekundárne vzdelávanie</t>
  </si>
  <si>
    <t>09211 611</t>
  </si>
  <si>
    <t>09211 612001</t>
  </si>
  <si>
    <t>09211 612002001</t>
  </si>
  <si>
    <t>09211 612002002</t>
  </si>
  <si>
    <t>09211 612002003</t>
  </si>
  <si>
    <t>09211 612002004</t>
  </si>
  <si>
    <t>09211 612002005</t>
  </si>
  <si>
    <t>09211 612002006</t>
  </si>
  <si>
    <t>09211 612002007</t>
  </si>
  <si>
    <t>09211 621</t>
  </si>
  <si>
    <t>09211 623</t>
  </si>
  <si>
    <t>09211 625001</t>
  </si>
  <si>
    <t>09211 625002</t>
  </si>
  <si>
    <t>09211 625003</t>
  </si>
  <si>
    <t>09211 625004</t>
  </si>
  <si>
    <t>09211 625005</t>
  </si>
  <si>
    <t>09211 625006</t>
  </si>
  <si>
    <t>09211 625007</t>
  </si>
  <si>
    <t>09211 627</t>
  </si>
  <si>
    <t>09211 631001</t>
  </si>
  <si>
    <t>09211 631001005</t>
  </si>
  <si>
    <t>09211 632001001</t>
  </si>
  <si>
    <t>09211 632001002</t>
  </si>
  <si>
    <t>09211 632001</t>
  </si>
  <si>
    <t>09211 632002</t>
  </si>
  <si>
    <t>09211 632003</t>
  </si>
  <si>
    <t>09211 633001</t>
  </si>
  <si>
    <t>09211 633004</t>
  </si>
  <si>
    <t>09211 633006001</t>
  </si>
  <si>
    <t>09211 633006002</t>
  </si>
  <si>
    <t>09211 633006003</t>
  </si>
  <si>
    <t>09211 633006004</t>
  </si>
  <si>
    <t>09211 633006005</t>
  </si>
  <si>
    <t>09211 633006006</t>
  </si>
  <si>
    <t>09211 633006007</t>
  </si>
  <si>
    <t>09211 633009001</t>
  </si>
  <si>
    <t>09211 633009002</t>
  </si>
  <si>
    <t>09211 633009003</t>
  </si>
  <si>
    <t>09211 633009004</t>
  </si>
  <si>
    <t>09211 633009005</t>
  </si>
  <si>
    <t>09211 614000</t>
  </si>
  <si>
    <t>09211 633009</t>
  </si>
  <si>
    <t>09211 633010</t>
  </si>
  <si>
    <t>09211 634004</t>
  </si>
  <si>
    <t>09211 633015</t>
  </si>
  <si>
    <t>09211 635002</t>
  </si>
  <si>
    <t>09211 635004</t>
  </si>
  <si>
    <t>09211 635006</t>
  </si>
  <si>
    <t>09211 635006001</t>
  </si>
  <si>
    <t>09211 635009</t>
  </si>
  <si>
    <t>09211 637001</t>
  </si>
  <si>
    <t>09211 63700105</t>
  </si>
  <si>
    <t>09211 637003</t>
  </si>
  <si>
    <t>09211 637004</t>
  </si>
  <si>
    <t>09211 637006</t>
  </si>
  <si>
    <t>09211 637012</t>
  </si>
  <si>
    <t>09211 637014</t>
  </si>
  <si>
    <t>09211 637015</t>
  </si>
  <si>
    <t>09211 637016</t>
  </si>
  <si>
    <t>09211 637027</t>
  </si>
  <si>
    <t>09211 642013</t>
  </si>
  <si>
    <t>09211 642015</t>
  </si>
  <si>
    <t>09121 637031</t>
  </si>
  <si>
    <t>pokuty a penále</t>
  </si>
  <si>
    <t>09121614 001</t>
  </si>
  <si>
    <t>mimoriadne odmeny</t>
  </si>
  <si>
    <t>09211 637031</t>
  </si>
  <si>
    <t>09502 612 002</t>
  </si>
  <si>
    <t>kreditový príplatok</t>
  </si>
  <si>
    <t>09502 614</t>
  </si>
  <si>
    <t>09502 642015</t>
  </si>
  <si>
    <t>náhrady</t>
  </si>
  <si>
    <t>nenormatívne - vzdelávacie poukazy</t>
  </si>
  <si>
    <t>nenormatívne - dopravné</t>
  </si>
  <si>
    <t>nenormatívne - sociálne znevýhodnené</t>
  </si>
  <si>
    <t>OS 2014</t>
  </si>
  <si>
    <t>SP 2015</t>
  </si>
  <si>
    <t>0912161400000</t>
  </si>
  <si>
    <t>09121614000002</t>
  </si>
  <si>
    <t>09121 633009 006</t>
  </si>
  <si>
    <t>09121 633009 007</t>
  </si>
  <si>
    <t>09121 614000 001</t>
  </si>
  <si>
    <t>učebnice</t>
  </si>
  <si>
    <t>09211 614000000</t>
  </si>
  <si>
    <t>09211 614000002</t>
  </si>
  <si>
    <t>nenormatívne - havárie</t>
  </si>
  <si>
    <t>nenormatívne - na učebnice</t>
  </si>
  <si>
    <t>nenormatívne - lyžiarsky kurz</t>
  </si>
  <si>
    <t>nevyčerpané FP ŠR  z min.rokov</t>
  </si>
  <si>
    <t>09211 63700101</t>
  </si>
  <si>
    <t>lyžiarky kurz</t>
  </si>
  <si>
    <t>nenormatívne - škola v prírode</t>
  </si>
  <si>
    <t>Zdrav.poist.-VšZP  - vrátky</t>
  </si>
  <si>
    <t>Ostatné ZP - vrátky</t>
  </si>
  <si>
    <t xml:space="preserve">09502 612 </t>
  </si>
  <si>
    <t>príplatok za riadenie</t>
  </si>
  <si>
    <t>09121 637001 001</t>
  </si>
  <si>
    <t>škola v prírode</t>
  </si>
  <si>
    <t>pošt.služby-známky,pošt.</t>
  </si>
  <si>
    <t>09121632005</t>
  </si>
  <si>
    <t>telefón, mobil</t>
  </si>
  <si>
    <t>09121622</t>
  </si>
  <si>
    <t>09121624</t>
  </si>
  <si>
    <t>Zdrav.poist.-ost.ZP - vrátky</t>
  </si>
  <si>
    <t>09502 611 - vrátky</t>
  </si>
  <si>
    <t>Vrátky z RZZP za zamestnanca</t>
  </si>
  <si>
    <t>R 2019 - rozpočet na rok 2019</t>
  </si>
  <si>
    <t>R 2020 - rozpočet na rok 2020</t>
  </si>
  <si>
    <t>nenormatívne - odchodné</t>
  </si>
  <si>
    <t>zmena</t>
  </si>
  <si>
    <t>rozdiel</t>
  </si>
  <si>
    <t>72g</t>
  </si>
  <si>
    <t>72j</t>
  </si>
  <si>
    <t>lyžiarksy kurz - platiaci žiaci</t>
  </si>
  <si>
    <t>FP od obce pre ŠKD</t>
  </si>
  <si>
    <t>FP pre ŠKD z vl. Príjmov</t>
  </si>
  <si>
    <t>lyžiarsky kurz - platiaci žiaci</t>
  </si>
  <si>
    <t>ZP Ostatné  - vrátky</t>
  </si>
  <si>
    <t xml:space="preserve">FP od obce   </t>
  </si>
  <si>
    <t>vlastné FP na ŠKD</t>
  </si>
  <si>
    <t>nevyčerpanie FP</t>
  </si>
  <si>
    <t>vlastné</t>
  </si>
  <si>
    <t>SPOLU normatívne</t>
  </si>
  <si>
    <t>SPOLU nenormatívne</t>
  </si>
  <si>
    <t>FP  z vl. Príjmov</t>
  </si>
  <si>
    <t>ÚPSVaR - projekt "Pracuj v šk. kuchyni"</t>
  </si>
  <si>
    <t>FP vlastné - preplatok</t>
  </si>
  <si>
    <t>09121 635 004</t>
  </si>
  <si>
    <t>Údržba prev. sprojov, zar,. príst.</t>
  </si>
  <si>
    <t>1AC1</t>
  </si>
  <si>
    <t>1AC2</t>
  </si>
  <si>
    <t>EU- projekt "Inklúzia na ZŠ"</t>
  </si>
  <si>
    <t>ŠR - projejt "Inklúzia na ZŠ"</t>
  </si>
  <si>
    <t>04120</t>
  </si>
  <si>
    <t>Projekt "Pracuj v šk. kuchyni"</t>
  </si>
  <si>
    <t>04120 623</t>
  </si>
  <si>
    <t>04120 611</t>
  </si>
  <si>
    <t>04120 625001</t>
  </si>
  <si>
    <t>04120 625002</t>
  </si>
  <si>
    <t>04120 625003</t>
  </si>
  <si>
    <t>04120 625004</t>
  </si>
  <si>
    <t>04120 625005</t>
  </si>
  <si>
    <t>04120 625007</t>
  </si>
  <si>
    <t>04120 633010</t>
  </si>
  <si>
    <t>EÚ - Projekt "Inklúzia na ZŠ"</t>
  </si>
  <si>
    <t>A1C1</t>
  </si>
  <si>
    <t>04120 632</t>
  </si>
  <si>
    <t>energie</t>
  </si>
  <si>
    <t>ŠR - Projekt "Inklúzia na ZŠ"</t>
  </si>
  <si>
    <t>A1C2</t>
  </si>
  <si>
    <t>04120 621</t>
  </si>
  <si>
    <t>R 2021 - rozpočet na rok 2021</t>
  </si>
  <si>
    <t>R 2022 - rozpočet na rok 2022</t>
  </si>
  <si>
    <t xml:space="preserve"> SP 2019</t>
  </si>
  <si>
    <t>R 2021</t>
  </si>
  <si>
    <t>R 2022</t>
  </si>
  <si>
    <t>spolu</t>
  </si>
  <si>
    <t>Rozpočtové príjmy</t>
  </si>
  <si>
    <t>SP 2017</t>
  </si>
  <si>
    <t>SP 2018</t>
  </si>
  <si>
    <t>SP 2019 -  skutočné plnenie rozpočtu v roku 2019</t>
  </si>
  <si>
    <t>SP 2019</t>
  </si>
  <si>
    <t>OS 2019</t>
  </si>
  <si>
    <t>OS 2019 -  očakávaná skutočnosť v roku 2019</t>
  </si>
  <si>
    <t>ÚPSVaR - projekt "Pracuj v šk. kuch."</t>
  </si>
  <si>
    <t>09121621 000 001</t>
  </si>
  <si>
    <t xml:space="preserve">Vzdel. Poukazy - VšZP </t>
  </si>
  <si>
    <t>09211 621 000 001</t>
  </si>
  <si>
    <t>09121623 000 001</t>
  </si>
  <si>
    <t>Vzdelávacie poukazy -Ostatné ZP</t>
  </si>
  <si>
    <t>09211 623 000 001</t>
  </si>
  <si>
    <t>09121625001</t>
  </si>
  <si>
    <t>09121625001 001</t>
  </si>
  <si>
    <t>Vzdelávacie poukazy- SP-NP</t>
  </si>
  <si>
    <t xml:space="preserve">Vzdelávacie  poukazy -VšZP </t>
  </si>
  <si>
    <t>09211 625001 001</t>
  </si>
  <si>
    <t>Vzdelávacie poukazy SP-NP</t>
  </si>
  <si>
    <t>09121625002 001</t>
  </si>
  <si>
    <t>Vzdelávacie poukazy SP-SP</t>
  </si>
  <si>
    <t>09211 625002 001</t>
  </si>
  <si>
    <t>09121 625004 001</t>
  </si>
  <si>
    <t>Vzdelávacie poukazy SP-IP</t>
  </si>
  <si>
    <t>09211 625004 001</t>
  </si>
  <si>
    <t>09121 625005 001</t>
  </si>
  <si>
    <t>Vzdelávacie poukazy SP-PvN</t>
  </si>
  <si>
    <t>09211 625005 001</t>
  </si>
  <si>
    <t>09121 625007 001</t>
  </si>
  <si>
    <t>Vzdelávacie poukazy SP-RFS</t>
  </si>
  <si>
    <t>09211 625007 001</t>
  </si>
  <si>
    <t>09211 625003 001</t>
  </si>
  <si>
    <t>Vzdelávacie poukazy SP-ZÚP</t>
  </si>
  <si>
    <t>09121 625003 001</t>
  </si>
  <si>
    <t>Rozpočtové výdavky</t>
  </si>
  <si>
    <t>odmeny zamest. mimo PP</t>
  </si>
  <si>
    <t>údržba VT, softwaru</t>
  </si>
  <si>
    <t>OOPP</t>
  </si>
  <si>
    <t>vzdel. poukazy-šk.pomôcky</t>
  </si>
  <si>
    <t>vzdel. poukazy- odmeny</t>
  </si>
  <si>
    <t>dopr. žiakov-nevyč.FP z min. r.</t>
  </si>
  <si>
    <t>Vzdel. poukazy - Ostatné ZP</t>
  </si>
  <si>
    <t>SP 2020</t>
  </si>
  <si>
    <t>R 2023</t>
  </si>
  <si>
    <t>rozpočet po zmenách</t>
  </si>
  <si>
    <t>SP 2021</t>
  </si>
  <si>
    <t>0912 632002 155</t>
  </si>
  <si>
    <t>09121633004 155</t>
  </si>
  <si>
    <t>09121 633006 155</t>
  </si>
  <si>
    <t>ochr., dezinfekč.a čistiace prostr.</t>
  </si>
  <si>
    <t>09121 635 004 155</t>
  </si>
  <si>
    <t>09121 637004 155</t>
  </si>
  <si>
    <t>09211 633004 155</t>
  </si>
  <si>
    <t>09211 633006 155</t>
  </si>
  <si>
    <t>ochr. dezinfekč. a čistiace potreby</t>
  </si>
  <si>
    <t>09211 633009 006</t>
  </si>
  <si>
    <t>09211 633009 007</t>
  </si>
  <si>
    <t>09211 633010 155</t>
  </si>
  <si>
    <t>09211 635004 155</t>
  </si>
  <si>
    <t>09211 637004 155</t>
  </si>
  <si>
    <t>09121 633010 155</t>
  </si>
  <si>
    <t>šk.pomôcky</t>
  </si>
  <si>
    <t>09121 642013</t>
  </si>
  <si>
    <t>R 2024</t>
  </si>
  <si>
    <t>nenormatívne - špecifiká</t>
  </si>
  <si>
    <t>FP vlastné - iné</t>
  </si>
  <si>
    <t>FP vlastné - odmena za zostatok na účte</t>
  </si>
  <si>
    <t>09211 633001 155</t>
  </si>
  <si>
    <t>príp. za činn. Uvádz. Uč.</t>
  </si>
  <si>
    <t>09211 633002</t>
  </si>
  <si>
    <t>09211 633002 155</t>
  </si>
  <si>
    <t>ROZPOČET Základnej školy Ruskov na roky 2022 -2024</t>
  </si>
  <si>
    <t>ROZPOČET Základnej školy Ruskov na roky  2022 - 2024</t>
  </si>
  <si>
    <t xml:space="preserve">ROZPOČET  Základnej školy Ruskov na roky  2022 - 2024 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</si>
</sst>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E_U_R_-;\-* #,##0\ _E_U_R_-;_-* &quot;-&quot;\ _E_U_R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.000"/>
    <numFmt numFmtId="183" formatCode="0.0"/>
    <numFmt numFmtId="184" formatCode="[$-41B]d\.\ mmmm\ yyyy"/>
    <numFmt numFmtId="185" formatCode="0.000"/>
    <numFmt numFmtId="186" formatCode="#,##0.0"/>
  </numFmts>
  <fonts count="70">
    <font>
      <sz val="12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u val="single"/>
      <sz val="12"/>
      <name val="Copperplate Gothic Bold"/>
      <family val="2"/>
    </font>
    <font>
      <sz val="9"/>
      <name val="Times New Roman"/>
      <family val="1"/>
    </font>
    <font>
      <i/>
      <sz val="11"/>
      <color indexed="8"/>
      <name val="Calibri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60"/>
      <name val="Times New Roman"/>
      <family val="1"/>
    </font>
    <font>
      <sz val="8"/>
      <color indexed="60"/>
      <name val="Times New Roman"/>
      <family val="1"/>
    </font>
    <font>
      <sz val="12"/>
      <color indexed="60"/>
      <name val="Times New Roman"/>
      <family val="1"/>
    </font>
    <font>
      <i/>
      <sz val="11"/>
      <color indexed="60"/>
      <name val="Calibri"/>
      <family val="2"/>
    </font>
    <font>
      <b/>
      <i/>
      <sz val="8"/>
      <color indexed="60"/>
      <name val="Times New Roman"/>
      <family val="1"/>
    </font>
    <font>
      <sz val="9"/>
      <color indexed="6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theme="5" tint="-0.24997000396251678"/>
      <name val="Times New Roman"/>
      <family val="1"/>
    </font>
    <font>
      <sz val="8"/>
      <color theme="5" tint="-0.24997000396251678"/>
      <name val="Times New Roman"/>
      <family val="1"/>
    </font>
    <font>
      <sz val="12"/>
      <color theme="5" tint="-0.24997000396251678"/>
      <name val="Times New Roman"/>
      <family val="1"/>
    </font>
    <font>
      <i/>
      <sz val="11"/>
      <color theme="5" tint="-0.24997000396251678"/>
      <name val="Calibri"/>
      <family val="2"/>
    </font>
    <font>
      <b/>
      <i/>
      <sz val="8"/>
      <color theme="5" tint="-0.24997000396251678"/>
      <name val="Times New Roman"/>
      <family val="1"/>
    </font>
    <font>
      <sz val="9"/>
      <color theme="5" tint="-0.24997000396251678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3" borderId="8" applyNumberFormat="0" applyAlignment="0" applyProtection="0"/>
    <xf numFmtId="0" fontId="58" fillId="24" borderId="8" applyNumberFormat="0" applyAlignment="0" applyProtection="0"/>
    <xf numFmtId="0" fontId="59" fillId="24" borderId="9" applyNumberFormat="0" applyAlignment="0" applyProtection="0"/>
    <xf numFmtId="0" fontId="60" fillId="0" borderId="0" applyNumberFormat="0" applyFill="0" applyBorder="0" applyAlignment="0" applyProtection="0"/>
    <xf numFmtId="0" fontId="61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4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8" fillId="0" borderId="11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 horizontal="left"/>
    </xf>
    <xf numFmtId="49" fontId="2" fillId="0" borderId="27" xfId="0" applyNumberFormat="1" applyFont="1" applyBorder="1" applyAlignment="1">
      <alignment horizontal="center" textRotation="90"/>
    </xf>
    <xf numFmtId="0" fontId="2" fillId="0" borderId="28" xfId="0" applyFont="1" applyBorder="1" applyAlignment="1">
      <alignment horizontal="center"/>
    </xf>
    <xf numFmtId="0" fontId="1" fillId="0" borderId="29" xfId="0" applyFont="1" applyFill="1" applyBorder="1" applyAlignment="1">
      <alignment/>
    </xf>
    <xf numFmtId="0" fontId="2" fillId="32" borderId="30" xfId="0" applyFont="1" applyFill="1" applyBorder="1" applyAlignment="1">
      <alignment/>
    </xf>
    <xf numFmtId="0" fontId="2" fillId="32" borderId="31" xfId="0" applyFont="1" applyFill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33" borderId="33" xfId="0" applyFont="1" applyFill="1" applyBorder="1" applyAlignment="1">
      <alignment/>
    </xf>
    <xf numFmtId="0" fontId="2" fillId="32" borderId="34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49" fontId="1" fillId="0" borderId="29" xfId="0" applyNumberFormat="1" applyFont="1" applyBorder="1" applyAlignment="1">
      <alignment/>
    </xf>
    <xf numFmtId="0" fontId="8" fillId="34" borderId="14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40" xfId="0" applyFont="1" applyBorder="1" applyAlignment="1">
      <alignment horizontal="center"/>
    </xf>
    <xf numFmtId="0" fontId="2" fillId="5" borderId="25" xfId="0" applyFont="1" applyFill="1" applyBorder="1" applyAlignment="1">
      <alignment horizontal="right"/>
    </xf>
    <xf numFmtId="0" fontId="2" fillId="5" borderId="41" xfId="0" applyFont="1" applyFill="1" applyBorder="1" applyAlignment="1">
      <alignment horizontal="right"/>
    </xf>
    <xf numFmtId="0" fontId="2" fillId="5" borderId="42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2" fontId="1" fillId="0" borderId="20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3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0" borderId="43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/>
    </xf>
    <xf numFmtId="2" fontId="2" fillId="0" borderId="3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1" fillId="0" borderId="43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35" borderId="25" xfId="0" applyNumberFormat="1" applyFont="1" applyFill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34" xfId="0" applyNumberFormat="1" applyFont="1" applyBorder="1" applyAlignment="1">
      <alignment/>
    </xf>
    <xf numFmtId="2" fontId="1" fillId="0" borderId="44" xfId="0" applyNumberFormat="1" applyFont="1" applyBorder="1" applyAlignment="1">
      <alignment/>
    </xf>
    <xf numFmtId="2" fontId="1" fillId="0" borderId="45" xfId="0" applyNumberFormat="1" applyFont="1" applyFill="1" applyBorder="1" applyAlignment="1">
      <alignment/>
    </xf>
    <xf numFmtId="2" fontId="1" fillId="0" borderId="45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19" xfId="0" applyNumberFormat="1" applyFont="1" applyBorder="1" applyAlignment="1">
      <alignment horizontal="right"/>
    </xf>
    <xf numFmtId="2" fontId="1" fillId="0" borderId="46" xfId="0" applyNumberFormat="1" applyFont="1" applyBorder="1" applyAlignment="1">
      <alignment horizontal="right"/>
    </xf>
    <xf numFmtId="2" fontId="1" fillId="0" borderId="32" xfId="0" applyNumberFormat="1" applyFont="1" applyBorder="1" applyAlignment="1">
      <alignment horizontal="right"/>
    </xf>
    <xf numFmtId="2" fontId="1" fillId="33" borderId="25" xfId="0" applyNumberFormat="1" applyFont="1" applyFill="1" applyBorder="1" applyAlignment="1">
      <alignment horizontal="right"/>
    </xf>
    <xf numFmtId="2" fontId="1" fillId="33" borderId="33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0" borderId="29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1" fillId="0" borderId="22" xfId="0" applyNumberFormat="1" applyFont="1" applyFill="1" applyBorder="1" applyAlignment="1">
      <alignment horizontal="right"/>
    </xf>
    <xf numFmtId="2" fontId="2" fillId="32" borderId="25" xfId="0" applyNumberFormat="1" applyFont="1" applyFill="1" applyBorder="1" applyAlignment="1">
      <alignment horizontal="right"/>
    </xf>
    <xf numFmtId="2" fontId="2" fillId="32" borderId="26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/>
    </xf>
    <xf numFmtId="0" fontId="9" fillId="34" borderId="0" xfId="0" applyFont="1" applyFill="1" applyBorder="1" applyAlignment="1">
      <alignment/>
    </xf>
    <xf numFmtId="0" fontId="2" fillId="0" borderId="47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48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 textRotation="90"/>
    </xf>
    <xf numFmtId="0" fontId="2" fillId="0" borderId="53" xfId="0" applyFont="1" applyBorder="1" applyAlignment="1">
      <alignment horizontal="right" textRotation="90"/>
    </xf>
    <xf numFmtId="0" fontId="1" fillId="0" borderId="49" xfId="0" applyFont="1" applyBorder="1" applyAlignment="1">
      <alignment horizontal="right"/>
    </xf>
    <xf numFmtId="2" fontId="1" fillId="0" borderId="54" xfId="0" applyNumberFormat="1" applyFont="1" applyFill="1" applyBorder="1" applyAlignment="1">
      <alignment/>
    </xf>
    <xf numFmtId="2" fontId="1" fillId="0" borderId="54" xfId="0" applyNumberFormat="1" applyFont="1" applyBorder="1" applyAlignment="1">
      <alignment/>
    </xf>
    <xf numFmtId="2" fontId="1" fillId="0" borderId="32" xfId="0" applyNumberFormat="1" applyFont="1" applyFill="1" applyBorder="1" applyAlignment="1">
      <alignment/>
    </xf>
    <xf numFmtId="0" fontId="8" fillId="34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55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0" fontId="1" fillId="0" borderId="56" xfId="0" applyFont="1" applyBorder="1" applyAlignment="1">
      <alignment horizontal="center"/>
    </xf>
    <xf numFmtId="1" fontId="0" fillId="0" borderId="0" xfId="0" applyNumberFormat="1" applyAlignment="1">
      <alignment/>
    </xf>
    <xf numFmtId="1" fontId="1" fillId="0" borderId="15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45" xfId="0" applyNumberFormat="1" applyFont="1" applyBorder="1" applyAlignment="1">
      <alignment/>
    </xf>
    <xf numFmtId="0" fontId="2" fillId="0" borderId="57" xfId="0" applyFont="1" applyBorder="1" applyAlignment="1">
      <alignment horizontal="center"/>
    </xf>
    <xf numFmtId="0" fontId="6" fillId="0" borderId="58" xfId="0" applyFont="1" applyFill="1" applyBorder="1" applyAlignment="1">
      <alignment horizontal="right"/>
    </xf>
    <xf numFmtId="49" fontId="6" fillId="35" borderId="25" xfId="0" applyNumberFormat="1" applyFont="1" applyFill="1" applyBorder="1" applyAlignment="1">
      <alignment horizontal="left"/>
    </xf>
    <xf numFmtId="2" fontId="6" fillId="35" borderId="59" xfId="0" applyNumberFormat="1" applyFont="1" applyFill="1" applyBorder="1" applyAlignment="1">
      <alignment/>
    </xf>
    <xf numFmtId="2" fontId="6" fillId="35" borderId="60" xfId="0" applyNumberFormat="1" applyFont="1" applyFill="1" applyBorder="1" applyAlignment="1">
      <alignment/>
    </xf>
    <xf numFmtId="0" fontId="6" fillId="35" borderId="60" xfId="0" applyFont="1" applyFill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61" xfId="0" applyFont="1" applyBorder="1" applyAlignment="1">
      <alignment horizontal="right"/>
    </xf>
    <xf numFmtId="2" fontId="2" fillId="0" borderId="45" xfId="0" applyNumberFormat="1" applyFont="1" applyBorder="1" applyAlignment="1">
      <alignment horizontal="center"/>
    </xf>
    <xf numFmtId="2" fontId="2" fillId="36" borderId="45" xfId="0" applyNumberFormat="1" applyFont="1" applyFill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2" fontId="6" fillId="35" borderId="25" xfId="0" applyNumberFormat="1" applyFont="1" applyFill="1" applyBorder="1" applyAlignment="1">
      <alignment/>
    </xf>
    <xf numFmtId="2" fontId="1" fillId="0" borderId="53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/>
    </xf>
    <xf numFmtId="0" fontId="1" fillId="0" borderId="44" xfId="0" applyFont="1" applyBorder="1" applyAlignment="1">
      <alignment horizontal="right"/>
    </xf>
    <xf numFmtId="49" fontId="1" fillId="0" borderId="45" xfId="0" applyNumberFormat="1" applyFont="1" applyBorder="1" applyAlignment="1">
      <alignment horizontal="left"/>
    </xf>
    <xf numFmtId="0" fontId="1" fillId="0" borderId="23" xfId="0" applyFont="1" applyBorder="1" applyAlignment="1">
      <alignment horizontal="right"/>
    </xf>
    <xf numFmtId="49" fontId="1" fillId="0" borderId="43" xfId="0" applyNumberFormat="1" applyFont="1" applyBorder="1" applyAlignment="1">
      <alignment/>
    </xf>
    <xf numFmtId="2" fontId="1" fillId="0" borderId="21" xfId="0" applyNumberFormat="1" applyFont="1" applyBorder="1" applyAlignment="1">
      <alignment horizontal="right"/>
    </xf>
    <xf numFmtId="2" fontId="1" fillId="0" borderId="62" xfId="0" applyNumberFormat="1" applyFont="1" applyBorder="1" applyAlignment="1">
      <alignment horizontal="right"/>
    </xf>
    <xf numFmtId="2" fontId="1" fillId="0" borderId="54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0" fontId="2" fillId="10" borderId="50" xfId="0" applyFont="1" applyFill="1" applyBorder="1" applyAlignment="1">
      <alignment horizontal="center"/>
    </xf>
    <xf numFmtId="0" fontId="1" fillId="10" borderId="63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2" fillId="0" borderId="64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4" fontId="1" fillId="10" borderId="56" xfId="0" applyNumberFormat="1" applyFont="1" applyFill="1" applyBorder="1" applyAlignment="1">
      <alignment horizontal="right"/>
    </xf>
    <xf numFmtId="4" fontId="1" fillId="10" borderId="51" xfId="0" applyNumberFormat="1" applyFont="1" applyFill="1" applyBorder="1" applyAlignment="1">
      <alignment horizontal="right"/>
    </xf>
    <xf numFmtId="4" fontId="1" fillId="10" borderId="52" xfId="0" applyNumberFormat="1" applyFont="1" applyFill="1" applyBorder="1" applyAlignment="1">
      <alignment horizontal="right"/>
    </xf>
    <xf numFmtId="4" fontId="2" fillId="5" borderId="60" xfId="0" applyNumberFormat="1" applyFont="1" applyFill="1" applyBorder="1" applyAlignment="1">
      <alignment horizontal="right"/>
    </xf>
    <xf numFmtId="4" fontId="1" fillId="10" borderId="63" xfId="0" applyNumberFormat="1" applyFont="1" applyFill="1" applyBorder="1" applyAlignment="1">
      <alignment horizontal="right"/>
    </xf>
    <xf numFmtId="4" fontId="1" fillId="10" borderId="50" xfId="0" applyNumberFormat="1" applyFont="1" applyFill="1" applyBorder="1" applyAlignment="1">
      <alignment horizontal="right"/>
    </xf>
    <xf numFmtId="4" fontId="2" fillId="5" borderId="58" xfId="0" applyNumberFormat="1" applyFont="1" applyFill="1" applyBorder="1" applyAlignment="1">
      <alignment horizontal="right"/>
    </xf>
    <xf numFmtId="2" fontId="1" fillId="35" borderId="65" xfId="0" applyNumberFormat="1" applyFont="1" applyFill="1" applyBorder="1" applyAlignment="1">
      <alignment/>
    </xf>
    <xf numFmtId="0" fontId="2" fillId="10" borderId="35" xfId="0" applyFont="1" applyFill="1" applyBorder="1" applyAlignment="1">
      <alignment horizontal="center"/>
    </xf>
    <xf numFmtId="0" fontId="1" fillId="10" borderId="57" xfId="0" applyFont="1" applyFill="1" applyBorder="1" applyAlignment="1">
      <alignment horizontal="center"/>
    </xf>
    <xf numFmtId="2" fontId="6" fillId="35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17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55" xfId="0" applyFont="1" applyBorder="1" applyAlignment="1">
      <alignment horizontal="right"/>
    </xf>
    <xf numFmtId="2" fontId="2" fillId="0" borderId="44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66" xfId="0" applyFont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60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/>
    </xf>
    <xf numFmtId="0" fontId="1" fillId="0" borderId="54" xfId="0" applyFont="1" applyBorder="1" applyAlignment="1">
      <alignment horizontal="right"/>
    </xf>
    <xf numFmtId="49" fontId="1" fillId="0" borderId="28" xfId="0" applyNumberFormat="1" applyFont="1" applyBorder="1" applyAlignment="1">
      <alignment/>
    </xf>
    <xf numFmtId="0" fontId="1" fillId="0" borderId="28" xfId="0" applyFont="1" applyBorder="1" applyAlignment="1">
      <alignment horizontal="right"/>
    </xf>
    <xf numFmtId="2" fontId="1" fillId="0" borderId="28" xfId="0" applyNumberFormat="1" applyFont="1" applyBorder="1" applyAlignment="1">
      <alignment/>
    </xf>
    <xf numFmtId="2" fontId="1" fillId="0" borderId="28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2" fontId="1" fillId="0" borderId="13" xfId="0" applyNumberFormat="1" applyFont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18" xfId="0" applyNumberFormat="1" applyFont="1" applyBorder="1" applyAlignment="1">
      <alignment horizontal="right"/>
    </xf>
    <xf numFmtId="2" fontId="1" fillId="0" borderId="67" xfId="0" applyNumberFormat="1" applyFont="1" applyFill="1" applyBorder="1" applyAlignment="1">
      <alignment horizontal="right"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1" fontId="1" fillId="0" borderId="22" xfId="0" applyNumberFormat="1" applyFont="1" applyBorder="1" applyAlignment="1">
      <alignment/>
    </xf>
    <xf numFmtId="0" fontId="63" fillId="0" borderId="31" xfId="0" applyFont="1" applyBorder="1" applyAlignment="1">
      <alignment horizontal="right"/>
    </xf>
    <xf numFmtId="2" fontId="1" fillId="0" borderId="68" xfId="0" applyNumberFormat="1" applyFont="1" applyFill="1" applyBorder="1" applyAlignment="1">
      <alignment/>
    </xf>
    <xf numFmtId="2" fontId="1" fillId="0" borderId="68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22" xfId="0" applyFont="1" applyBorder="1" applyAlignment="1">
      <alignment horizontal="left"/>
    </xf>
    <xf numFmtId="2" fontId="1" fillId="0" borderId="29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2" fillId="32" borderId="41" xfId="0" applyNumberFormat="1" applyFont="1" applyFill="1" applyBorder="1" applyAlignment="1">
      <alignment horizontal="right"/>
    </xf>
    <xf numFmtId="2" fontId="1" fillId="37" borderId="69" xfId="0" applyNumberFormat="1" applyFont="1" applyFill="1" applyBorder="1" applyAlignment="1">
      <alignment/>
    </xf>
    <xf numFmtId="2" fontId="1" fillId="37" borderId="11" xfId="0" applyNumberFormat="1" applyFont="1" applyFill="1" applyBorder="1" applyAlignment="1">
      <alignment/>
    </xf>
    <xf numFmtId="2" fontId="1" fillId="37" borderId="32" xfId="0" applyNumberFormat="1" applyFont="1" applyFill="1" applyBorder="1" applyAlignment="1">
      <alignment/>
    </xf>
    <xf numFmtId="2" fontId="1" fillId="37" borderId="70" xfId="0" applyNumberFormat="1" applyFont="1" applyFill="1" applyBorder="1" applyAlignment="1">
      <alignment/>
    </xf>
    <xf numFmtId="2" fontId="1" fillId="37" borderId="14" xfId="0" applyNumberFormat="1" applyFont="1" applyFill="1" applyBorder="1" applyAlignment="1">
      <alignment/>
    </xf>
    <xf numFmtId="2" fontId="1" fillId="37" borderId="15" xfId="0" applyNumberFormat="1" applyFont="1" applyFill="1" applyBorder="1" applyAlignment="1">
      <alignment/>
    </xf>
    <xf numFmtId="0" fontId="1" fillId="0" borderId="32" xfId="0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1" fillId="0" borderId="22" xfId="0" applyNumberFormat="1" applyFont="1" applyFill="1" applyBorder="1" applyAlignment="1">
      <alignment/>
    </xf>
    <xf numFmtId="2" fontId="1" fillId="0" borderId="67" xfId="0" applyNumberFormat="1" applyFont="1" applyBorder="1" applyAlignment="1">
      <alignment horizontal="right"/>
    </xf>
    <xf numFmtId="2" fontId="63" fillId="0" borderId="68" xfId="0" applyNumberFormat="1" applyFont="1" applyBorder="1" applyAlignment="1">
      <alignment/>
    </xf>
    <xf numFmtId="2" fontId="63" fillId="0" borderId="68" xfId="0" applyNumberFormat="1" applyFont="1" applyFill="1" applyBorder="1" applyAlignment="1">
      <alignment/>
    </xf>
    <xf numFmtId="2" fontId="1" fillId="0" borderId="70" xfId="0" applyNumberFormat="1" applyFont="1" applyBorder="1" applyAlignment="1">
      <alignment/>
    </xf>
    <xf numFmtId="2" fontId="62" fillId="0" borderId="0" xfId="0" applyNumberFormat="1" applyFont="1" applyAlignment="1">
      <alignment/>
    </xf>
    <xf numFmtId="2" fontId="62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 horizontal="center"/>
    </xf>
    <xf numFmtId="2" fontId="2" fillId="0" borderId="71" xfId="0" applyNumberFormat="1" applyFont="1" applyBorder="1" applyAlignment="1">
      <alignment horizontal="center"/>
    </xf>
    <xf numFmtId="2" fontId="6" fillId="35" borderId="42" xfId="0" applyNumberFormat="1" applyFont="1" applyFill="1" applyBorder="1" applyAlignment="1">
      <alignment/>
    </xf>
    <xf numFmtId="2" fontId="1" fillId="0" borderId="71" xfId="0" applyNumberFormat="1" applyFont="1" applyBorder="1" applyAlignment="1">
      <alignment/>
    </xf>
    <xf numFmtId="2" fontId="1" fillId="0" borderId="72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6" xfId="0" applyNumberFormat="1" applyFont="1" applyFill="1" applyBorder="1" applyAlignment="1">
      <alignment/>
    </xf>
    <xf numFmtId="2" fontId="1" fillId="0" borderId="24" xfId="0" applyNumberFormat="1" applyFont="1" applyBorder="1" applyAlignment="1">
      <alignment/>
    </xf>
    <xf numFmtId="0" fontId="1" fillId="0" borderId="53" xfId="0" applyFont="1" applyBorder="1" applyAlignment="1">
      <alignment horizontal="right"/>
    </xf>
    <xf numFmtId="1" fontId="1" fillId="0" borderId="72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2" fontId="1" fillId="0" borderId="73" xfId="0" applyNumberFormat="1" applyFont="1" applyBorder="1" applyAlignment="1">
      <alignment/>
    </xf>
    <xf numFmtId="2" fontId="1" fillId="0" borderId="74" xfId="0" applyNumberFormat="1" applyFont="1" applyBorder="1" applyAlignment="1">
      <alignment/>
    </xf>
    <xf numFmtId="1" fontId="1" fillId="0" borderId="6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46" xfId="0" applyNumberFormat="1" applyFont="1" applyBorder="1" applyAlignment="1">
      <alignment/>
    </xf>
    <xf numFmtId="1" fontId="1" fillId="0" borderId="34" xfId="0" applyNumberFormat="1" applyFont="1" applyBorder="1" applyAlignment="1">
      <alignment/>
    </xf>
    <xf numFmtId="1" fontId="1" fillId="0" borderId="75" xfId="0" applyNumberFormat="1" applyFont="1" applyBorder="1" applyAlignment="1">
      <alignment/>
    </xf>
    <xf numFmtId="1" fontId="1" fillId="37" borderId="32" xfId="0" applyNumberFormat="1" applyFont="1" applyFill="1" applyBorder="1" applyAlignment="1">
      <alignment/>
    </xf>
    <xf numFmtId="1" fontId="1" fillId="37" borderId="17" xfId="0" applyNumberFormat="1" applyFont="1" applyFill="1" applyBorder="1" applyAlignment="1">
      <alignment/>
    </xf>
    <xf numFmtId="1" fontId="1" fillId="37" borderId="15" xfId="0" applyNumberFormat="1" applyFont="1" applyFill="1" applyBorder="1" applyAlignment="1">
      <alignment/>
    </xf>
    <xf numFmtId="1" fontId="1" fillId="37" borderId="16" xfId="0" applyNumberFormat="1" applyFont="1" applyFill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54" xfId="0" applyNumberFormat="1" applyFont="1" applyBorder="1" applyAlignment="1">
      <alignment/>
    </xf>
    <xf numFmtId="4" fontId="1" fillId="37" borderId="0" xfId="0" applyNumberFormat="1" applyFont="1" applyFill="1" applyBorder="1" applyAlignment="1">
      <alignment horizontal="right"/>
    </xf>
    <xf numFmtId="49" fontId="2" fillId="0" borderId="65" xfId="0" applyNumberFormat="1" applyFont="1" applyBorder="1" applyAlignment="1">
      <alignment horizontal="center" textRotation="90"/>
    </xf>
    <xf numFmtId="0" fontId="2" fillId="0" borderId="2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1" fontId="13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37" borderId="50" xfId="0" applyFont="1" applyFill="1" applyBorder="1" applyAlignment="1">
      <alignment horizontal="center"/>
    </xf>
    <xf numFmtId="0" fontId="1" fillId="37" borderId="63" xfId="0" applyFont="1" applyFill="1" applyBorder="1" applyAlignment="1">
      <alignment horizontal="center"/>
    </xf>
    <xf numFmtId="4" fontId="1" fillId="37" borderId="50" xfId="0" applyNumberFormat="1" applyFont="1" applyFill="1" applyBorder="1" applyAlignment="1">
      <alignment horizontal="right"/>
    </xf>
    <xf numFmtId="3" fontId="1" fillId="37" borderId="50" xfId="0" applyNumberFormat="1" applyFont="1" applyFill="1" applyBorder="1" applyAlignment="1">
      <alignment horizontal="right"/>
    </xf>
    <xf numFmtId="4" fontId="1" fillId="37" borderId="56" xfId="0" applyNumberFormat="1" applyFont="1" applyFill="1" applyBorder="1" applyAlignment="1">
      <alignment horizontal="right"/>
    </xf>
    <xf numFmtId="3" fontId="1" fillId="37" borderId="56" xfId="0" applyNumberFormat="1" applyFont="1" applyFill="1" applyBorder="1" applyAlignment="1">
      <alignment horizontal="right"/>
    </xf>
    <xf numFmtId="4" fontId="1" fillId="37" borderId="51" xfId="0" applyNumberFormat="1" applyFont="1" applyFill="1" applyBorder="1" applyAlignment="1">
      <alignment horizontal="right"/>
    </xf>
    <xf numFmtId="3" fontId="1" fillId="37" borderId="51" xfId="0" applyNumberFormat="1" applyFont="1" applyFill="1" applyBorder="1" applyAlignment="1">
      <alignment horizontal="right"/>
    </xf>
    <xf numFmtId="4" fontId="1" fillId="37" borderId="52" xfId="0" applyNumberFormat="1" applyFont="1" applyFill="1" applyBorder="1" applyAlignment="1">
      <alignment horizontal="right"/>
    </xf>
    <xf numFmtId="3" fontId="1" fillId="37" borderId="52" xfId="0" applyNumberFormat="1" applyFont="1" applyFill="1" applyBorder="1" applyAlignment="1">
      <alignment horizontal="right"/>
    </xf>
    <xf numFmtId="0" fontId="64" fillId="37" borderId="50" xfId="0" applyFont="1" applyFill="1" applyBorder="1" applyAlignment="1">
      <alignment horizontal="center"/>
    </xf>
    <xf numFmtId="0" fontId="65" fillId="37" borderId="63" xfId="0" applyFont="1" applyFill="1" applyBorder="1" applyAlignment="1">
      <alignment horizontal="center"/>
    </xf>
    <xf numFmtId="3" fontId="65" fillId="37" borderId="50" xfId="0" applyNumberFormat="1" applyFont="1" applyFill="1" applyBorder="1" applyAlignment="1">
      <alignment horizontal="right"/>
    </xf>
    <xf numFmtId="3" fontId="65" fillId="37" borderId="56" xfId="0" applyNumberFormat="1" applyFont="1" applyFill="1" applyBorder="1" applyAlignment="1">
      <alignment horizontal="right"/>
    </xf>
    <xf numFmtId="3" fontId="65" fillId="37" borderId="51" xfId="0" applyNumberFormat="1" applyFont="1" applyFill="1" applyBorder="1" applyAlignment="1">
      <alignment horizontal="right"/>
    </xf>
    <xf numFmtId="3" fontId="65" fillId="37" borderId="52" xfId="0" applyNumberFormat="1" applyFont="1" applyFill="1" applyBorder="1" applyAlignment="1">
      <alignment horizontal="right"/>
    </xf>
    <xf numFmtId="0" fontId="1" fillId="38" borderId="58" xfId="0" applyFont="1" applyFill="1" applyBorder="1" applyAlignment="1">
      <alignment horizontal="center"/>
    </xf>
    <xf numFmtId="0" fontId="2" fillId="38" borderId="60" xfId="0" applyFont="1" applyFill="1" applyBorder="1" applyAlignment="1">
      <alignment/>
    </xf>
    <xf numFmtId="4" fontId="2" fillId="38" borderId="58" xfId="0" applyNumberFormat="1" applyFont="1" applyFill="1" applyBorder="1" applyAlignment="1">
      <alignment horizontal="right"/>
    </xf>
    <xf numFmtId="3" fontId="2" fillId="38" borderId="58" xfId="0" applyNumberFormat="1" applyFont="1" applyFill="1" applyBorder="1" applyAlignment="1">
      <alignment horizontal="right"/>
    </xf>
    <xf numFmtId="3" fontId="64" fillId="38" borderId="58" xfId="0" applyNumberFormat="1" applyFont="1" applyFill="1" applyBorder="1" applyAlignment="1">
      <alignment horizontal="right"/>
    </xf>
    <xf numFmtId="0" fontId="66" fillId="0" borderId="0" xfId="0" applyFont="1" applyAlignment="1">
      <alignment/>
    </xf>
    <xf numFmtId="0" fontId="64" fillId="0" borderId="26" xfId="0" applyFont="1" applyBorder="1" applyAlignment="1">
      <alignment horizontal="center"/>
    </xf>
    <xf numFmtId="2" fontId="65" fillId="0" borderId="32" xfId="0" applyNumberFormat="1" applyFont="1" applyBorder="1" applyAlignment="1">
      <alignment horizontal="right"/>
    </xf>
    <xf numFmtId="2" fontId="65" fillId="0" borderId="15" xfId="0" applyNumberFormat="1" applyFont="1" applyBorder="1" applyAlignment="1">
      <alignment horizontal="right"/>
    </xf>
    <xf numFmtId="2" fontId="65" fillId="0" borderId="54" xfId="0" applyNumberFormat="1" applyFont="1" applyBorder="1" applyAlignment="1">
      <alignment horizontal="right"/>
    </xf>
    <xf numFmtId="2" fontId="65" fillId="0" borderId="46" xfId="0" applyNumberFormat="1" applyFont="1" applyBorder="1" applyAlignment="1">
      <alignment horizontal="right"/>
    </xf>
    <xf numFmtId="2" fontId="65" fillId="0" borderId="10" xfId="0" applyNumberFormat="1" applyFont="1" applyBorder="1" applyAlignment="1">
      <alignment horizontal="right"/>
    </xf>
    <xf numFmtId="2" fontId="65" fillId="33" borderId="33" xfId="0" applyNumberFormat="1" applyFont="1" applyFill="1" applyBorder="1" applyAlignment="1">
      <alignment horizontal="right"/>
    </xf>
    <xf numFmtId="2" fontId="65" fillId="0" borderId="10" xfId="0" applyNumberFormat="1" applyFont="1" applyFill="1" applyBorder="1" applyAlignment="1">
      <alignment horizontal="right"/>
    </xf>
    <xf numFmtId="2" fontId="64" fillId="32" borderId="26" xfId="0" applyNumberFormat="1" applyFont="1" applyFill="1" applyBorder="1" applyAlignment="1">
      <alignment horizontal="right"/>
    </xf>
    <xf numFmtId="0" fontId="67" fillId="0" borderId="0" xfId="0" applyFont="1" applyAlignment="1">
      <alignment/>
    </xf>
    <xf numFmtId="0" fontId="65" fillId="0" borderId="0" xfId="0" applyFont="1" applyBorder="1" applyAlignment="1">
      <alignment horizontal="right"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2" fillId="38" borderId="65" xfId="0" applyFont="1" applyFill="1" applyBorder="1" applyAlignment="1">
      <alignment horizontal="right"/>
    </xf>
    <xf numFmtId="2" fontId="2" fillId="38" borderId="25" xfId="0" applyNumberFormat="1" applyFont="1" applyFill="1" applyBorder="1" applyAlignment="1">
      <alignment/>
    </xf>
    <xf numFmtId="1" fontId="2" fillId="38" borderId="25" xfId="0" applyNumberFormat="1" applyFont="1" applyFill="1" applyBorder="1" applyAlignment="1">
      <alignment/>
    </xf>
    <xf numFmtId="2" fontId="2" fillId="38" borderId="65" xfId="0" applyNumberFormat="1" applyFont="1" applyFill="1" applyBorder="1" applyAlignment="1">
      <alignment/>
    </xf>
    <xf numFmtId="1" fontId="2" fillId="38" borderId="65" xfId="0" applyNumberFormat="1" applyFont="1" applyFill="1" applyBorder="1" applyAlignment="1">
      <alignment/>
    </xf>
    <xf numFmtId="2" fontId="2" fillId="22" borderId="45" xfId="0" applyNumberFormat="1" applyFont="1" applyFill="1" applyBorder="1" applyAlignment="1">
      <alignment horizontal="center"/>
    </xf>
    <xf numFmtId="2" fontId="2" fillId="22" borderId="55" xfId="0" applyNumberFormat="1" applyFont="1" applyFill="1" applyBorder="1" applyAlignment="1">
      <alignment horizontal="center"/>
    </xf>
    <xf numFmtId="2" fontId="2" fillId="22" borderId="72" xfId="0" applyNumberFormat="1" applyFont="1" applyFill="1" applyBorder="1" applyAlignment="1">
      <alignment horizontal="center"/>
    </xf>
    <xf numFmtId="2" fontId="2" fillId="22" borderId="31" xfId="0" applyNumberFormat="1" applyFont="1" applyFill="1" applyBorder="1" applyAlignment="1">
      <alignment horizontal="center"/>
    </xf>
    <xf numFmtId="2" fontId="2" fillId="22" borderId="34" xfId="0" applyNumberFormat="1" applyFont="1" applyFill="1" applyBorder="1" applyAlignment="1">
      <alignment horizontal="center"/>
    </xf>
    <xf numFmtId="2" fontId="2" fillId="22" borderId="75" xfId="0" applyNumberFormat="1" applyFont="1" applyFill="1" applyBorder="1" applyAlignment="1">
      <alignment horizontal="center"/>
    </xf>
    <xf numFmtId="2" fontId="66" fillId="0" borderId="0" xfId="0" applyNumberFormat="1" applyFont="1" applyAlignment="1">
      <alignment/>
    </xf>
    <xf numFmtId="0" fontId="66" fillId="0" borderId="0" xfId="0" applyFont="1" applyAlignment="1">
      <alignment horizontal="center"/>
    </xf>
    <xf numFmtId="2" fontId="64" fillId="0" borderId="60" xfId="0" applyNumberFormat="1" applyFont="1" applyBorder="1" applyAlignment="1">
      <alignment horizontal="center"/>
    </xf>
    <xf numFmtId="2" fontId="64" fillId="22" borderId="55" xfId="0" applyNumberFormat="1" applyFont="1" applyFill="1" applyBorder="1" applyAlignment="1">
      <alignment horizontal="center"/>
    </xf>
    <xf numFmtId="2" fontId="64" fillId="22" borderId="34" xfId="0" applyNumberFormat="1" applyFont="1" applyFill="1" applyBorder="1" applyAlignment="1">
      <alignment horizontal="center"/>
    </xf>
    <xf numFmtId="2" fontId="64" fillId="0" borderId="0" xfId="0" applyNumberFormat="1" applyFont="1" applyBorder="1" applyAlignment="1">
      <alignment horizontal="center"/>
    </xf>
    <xf numFmtId="2" fontId="68" fillId="35" borderId="60" xfId="0" applyNumberFormat="1" applyFont="1" applyFill="1" applyBorder="1" applyAlignment="1">
      <alignment/>
    </xf>
    <xf numFmtId="2" fontId="65" fillId="0" borderId="0" xfId="0" applyNumberFormat="1" applyFont="1" applyBorder="1" applyAlignment="1">
      <alignment/>
    </xf>
    <xf numFmtId="2" fontId="65" fillId="0" borderId="55" xfId="0" applyNumberFormat="1" applyFont="1" applyBorder="1" applyAlignment="1">
      <alignment/>
    </xf>
    <xf numFmtId="2" fontId="65" fillId="0" borderId="12" xfId="0" applyNumberFormat="1" applyFont="1" applyBorder="1" applyAlignment="1">
      <alignment/>
    </xf>
    <xf numFmtId="2" fontId="65" fillId="0" borderId="12" xfId="0" applyNumberFormat="1" applyFont="1" applyFill="1" applyBorder="1" applyAlignment="1">
      <alignment/>
    </xf>
    <xf numFmtId="2" fontId="65" fillId="0" borderId="61" xfId="0" applyNumberFormat="1" applyFont="1" applyBorder="1" applyAlignment="1">
      <alignment/>
    </xf>
    <xf numFmtId="1" fontId="65" fillId="0" borderId="45" xfId="0" applyNumberFormat="1" applyFont="1" applyBorder="1" applyAlignment="1">
      <alignment/>
    </xf>
    <xf numFmtId="1" fontId="65" fillId="0" borderId="15" xfId="0" applyNumberFormat="1" applyFont="1" applyBorder="1" applyAlignment="1">
      <alignment/>
    </xf>
    <xf numFmtId="2" fontId="65" fillId="0" borderId="15" xfId="0" applyNumberFormat="1" applyFont="1" applyBorder="1" applyAlignment="1">
      <alignment/>
    </xf>
    <xf numFmtId="1" fontId="65" fillId="0" borderId="54" xfId="0" applyNumberFormat="1" applyFont="1" applyBorder="1" applyAlignment="1">
      <alignment/>
    </xf>
    <xf numFmtId="2" fontId="65" fillId="0" borderId="28" xfId="0" applyNumberFormat="1" applyFont="1" applyBorder="1" applyAlignment="1">
      <alignment/>
    </xf>
    <xf numFmtId="2" fontId="65" fillId="0" borderId="13" xfId="0" applyNumberFormat="1" applyFont="1" applyBorder="1" applyAlignment="1">
      <alignment/>
    </xf>
    <xf numFmtId="1" fontId="65" fillId="0" borderId="22" xfId="0" applyNumberFormat="1" applyFont="1" applyBorder="1" applyAlignment="1">
      <alignment/>
    </xf>
    <xf numFmtId="1" fontId="65" fillId="0" borderId="46" xfId="0" applyNumberFormat="1" applyFont="1" applyBorder="1" applyAlignment="1">
      <alignment/>
    </xf>
    <xf numFmtId="2" fontId="65" fillId="0" borderId="46" xfId="0" applyNumberFormat="1" applyFont="1" applyBorder="1" applyAlignment="1">
      <alignment/>
    </xf>
    <xf numFmtId="1" fontId="65" fillId="0" borderId="34" xfId="0" applyNumberFormat="1" applyFont="1" applyBorder="1" applyAlignment="1">
      <alignment/>
    </xf>
    <xf numFmtId="1" fontId="65" fillId="37" borderId="32" xfId="0" applyNumberFormat="1" applyFont="1" applyFill="1" applyBorder="1" applyAlignment="1">
      <alignment/>
    </xf>
    <xf numFmtId="1" fontId="65" fillId="37" borderId="15" xfId="0" applyNumberFormat="1" applyFont="1" applyFill="1" applyBorder="1" applyAlignment="1">
      <alignment/>
    </xf>
    <xf numFmtId="1" fontId="69" fillId="0" borderId="0" xfId="0" applyNumberFormat="1" applyFont="1" applyAlignment="1">
      <alignment/>
    </xf>
    <xf numFmtId="2" fontId="1" fillId="35" borderId="33" xfId="0" applyNumberFormat="1" applyFont="1" applyFill="1" applyBorder="1" applyAlignment="1">
      <alignment/>
    </xf>
    <xf numFmtId="2" fontId="2" fillId="38" borderId="33" xfId="0" applyNumberFormat="1" applyFont="1" applyFill="1" applyBorder="1" applyAlignment="1">
      <alignment/>
    </xf>
    <xf numFmtId="2" fontId="1" fillId="37" borderId="12" xfId="0" applyNumberFormat="1" applyFont="1" applyFill="1" applyBorder="1" applyAlignment="1">
      <alignment/>
    </xf>
    <xf numFmtId="2" fontId="1" fillId="37" borderId="46" xfId="0" applyNumberFormat="1" applyFont="1" applyFill="1" applyBorder="1" applyAlignment="1">
      <alignment/>
    </xf>
    <xf numFmtId="1" fontId="1" fillId="35" borderId="33" xfId="0" applyNumberFormat="1" applyFont="1" applyFill="1" applyBorder="1" applyAlignment="1">
      <alignment/>
    </xf>
    <xf numFmtId="1" fontId="2" fillId="38" borderId="33" xfId="0" applyNumberFormat="1" applyFont="1" applyFill="1" applyBorder="1" applyAlignment="1">
      <alignment/>
    </xf>
    <xf numFmtId="1" fontId="1" fillId="37" borderId="12" xfId="0" applyNumberFormat="1" applyFont="1" applyFill="1" applyBorder="1" applyAlignment="1">
      <alignment/>
    </xf>
    <xf numFmtId="1" fontId="64" fillId="38" borderId="33" xfId="0" applyNumberFormat="1" applyFont="1" applyFill="1" applyBorder="1" applyAlignment="1">
      <alignment/>
    </xf>
    <xf numFmtId="1" fontId="65" fillId="37" borderId="12" xfId="0" applyNumberFormat="1" applyFont="1" applyFill="1" applyBorder="1" applyAlignment="1">
      <alignment/>
    </xf>
    <xf numFmtId="2" fontId="65" fillId="37" borderId="46" xfId="0" applyNumberFormat="1" applyFont="1" applyFill="1" applyBorder="1" applyAlignment="1">
      <alignment/>
    </xf>
    <xf numFmtId="2" fontId="65" fillId="37" borderId="12" xfId="0" applyNumberFormat="1" applyFont="1" applyFill="1" applyBorder="1" applyAlignment="1">
      <alignment/>
    </xf>
    <xf numFmtId="1" fontId="1" fillId="35" borderId="41" xfId="0" applyNumberFormat="1" applyFont="1" applyFill="1" applyBorder="1" applyAlignment="1">
      <alignment/>
    </xf>
    <xf numFmtId="1" fontId="2" fillId="38" borderId="41" xfId="0" applyNumberFormat="1" applyFont="1" applyFill="1" applyBorder="1" applyAlignment="1">
      <alignment/>
    </xf>
    <xf numFmtId="0" fontId="0" fillId="38" borderId="60" xfId="0" applyFill="1" applyBorder="1" applyAlignment="1">
      <alignment/>
    </xf>
    <xf numFmtId="0" fontId="2" fillId="38" borderId="33" xfId="0" applyFont="1" applyFill="1" applyBorder="1" applyAlignment="1">
      <alignment horizontal="left"/>
    </xf>
    <xf numFmtId="1" fontId="1" fillId="37" borderId="46" xfId="0" applyNumberFormat="1" applyFont="1" applyFill="1" applyBorder="1" applyAlignment="1">
      <alignment/>
    </xf>
    <xf numFmtId="1" fontId="1" fillId="0" borderId="12" xfId="0" applyNumberFormat="1" applyFont="1" applyBorder="1" applyAlignment="1">
      <alignment/>
    </xf>
    <xf numFmtId="2" fontId="65" fillId="35" borderId="33" xfId="0" applyNumberFormat="1" applyFont="1" applyFill="1" applyBorder="1" applyAlignment="1">
      <alignment/>
    </xf>
    <xf numFmtId="2" fontId="65" fillId="0" borderId="34" xfId="0" applyNumberFormat="1" applyFont="1" applyBorder="1" applyAlignment="1">
      <alignment/>
    </xf>
    <xf numFmtId="2" fontId="1" fillId="0" borderId="76" xfId="0" applyNumberFormat="1" applyFont="1" applyBorder="1" applyAlignment="1">
      <alignment/>
    </xf>
    <xf numFmtId="2" fontId="1" fillId="0" borderId="69" xfId="0" applyNumberFormat="1" applyFont="1" applyBorder="1" applyAlignment="1">
      <alignment/>
    </xf>
    <xf numFmtId="2" fontId="1" fillId="35" borderId="59" xfId="0" applyNumberFormat="1" applyFont="1" applyFill="1" applyBorder="1" applyAlignment="1">
      <alignment/>
    </xf>
    <xf numFmtId="0" fontId="7" fillId="35" borderId="26" xfId="0" applyFont="1" applyFill="1" applyBorder="1" applyAlignment="1">
      <alignment horizontal="left"/>
    </xf>
    <xf numFmtId="1" fontId="1" fillId="0" borderId="32" xfId="0" applyNumberFormat="1" applyFont="1" applyBorder="1" applyAlignment="1">
      <alignment/>
    </xf>
    <xf numFmtId="1" fontId="65" fillId="0" borderId="32" xfId="0" applyNumberFormat="1" applyFont="1" applyBorder="1" applyAlignment="1">
      <alignment/>
    </xf>
    <xf numFmtId="0" fontId="1" fillId="0" borderId="31" xfId="0" applyFont="1" applyBorder="1" applyAlignment="1">
      <alignment horizontal="right"/>
    </xf>
    <xf numFmtId="0" fontId="6" fillId="7" borderId="26" xfId="0" applyFont="1" applyFill="1" applyBorder="1" applyAlignment="1">
      <alignment horizontal="left"/>
    </xf>
    <xf numFmtId="1" fontId="6" fillId="7" borderId="59" xfId="0" applyNumberFormat="1" applyFont="1" applyFill="1" applyBorder="1" applyAlignment="1">
      <alignment/>
    </xf>
    <xf numFmtId="2" fontId="6" fillId="7" borderId="60" xfId="0" applyNumberFormat="1" applyFont="1" applyFill="1" applyBorder="1" applyAlignment="1">
      <alignment/>
    </xf>
    <xf numFmtId="2" fontId="6" fillId="7" borderId="26" xfId="0" applyNumberFormat="1" applyFont="1" applyFill="1" applyBorder="1" applyAlignment="1">
      <alignment/>
    </xf>
    <xf numFmtId="2" fontId="6" fillId="7" borderId="33" xfId="0" applyNumberFormat="1" applyFont="1" applyFill="1" applyBorder="1" applyAlignment="1">
      <alignment/>
    </xf>
    <xf numFmtId="1" fontId="6" fillId="7" borderId="33" xfId="0" applyNumberFormat="1" applyFont="1" applyFill="1" applyBorder="1" applyAlignment="1">
      <alignment/>
    </xf>
    <xf numFmtId="1" fontId="68" fillId="7" borderId="33" xfId="0" applyNumberFormat="1" applyFont="1" applyFill="1" applyBorder="1" applyAlignment="1">
      <alignment/>
    </xf>
    <xf numFmtId="1" fontId="6" fillId="7" borderId="41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63" fillId="0" borderId="0" xfId="0" applyNumberFormat="1" applyFont="1" applyFill="1" applyBorder="1" applyAlignment="1">
      <alignment/>
    </xf>
    <xf numFmtId="0" fontId="6" fillId="7" borderId="45" xfId="0" applyFont="1" applyFill="1" applyBorder="1" applyAlignment="1">
      <alignment horizontal="left"/>
    </xf>
    <xf numFmtId="2" fontId="6" fillId="7" borderId="77" xfId="0" applyNumberFormat="1" applyFont="1" applyFill="1" applyBorder="1" applyAlignment="1">
      <alignment/>
    </xf>
    <xf numFmtId="2" fontId="6" fillId="7" borderId="45" xfId="0" applyNumberFormat="1" applyFont="1" applyFill="1" applyBorder="1" applyAlignment="1">
      <alignment/>
    </xf>
    <xf numFmtId="1" fontId="6" fillId="7" borderId="77" xfId="0" applyNumberFormat="1" applyFont="1" applyFill="1" applyBorder="1" applyAlignment="1">
      <alignment/>
    </xf>
    <xf numFmtId="2" fontId="6" fillId="7" borderId="78" xfId="0" applyNumberFormat="1" applyFont="1" applyFill="1" applyBorder="1" applyAlignment="1">
      <alignment/>
    </xf>
    <xf numFmtId="1" fontId="6" fillId="7" borderId="55" xfId="0" applyNumberFormat="1" applyFont="1" applyFill="1" applyBorder="1" applyAlignment="1">
      <alignment/>
    </xf>
    <xf numFmtId="2" fontId="6" fillId="7" borderId="55" xfId="0" applyNumberFormat="1" applyFont="1" applyFill="1" applyBorder="1" applyAlignment="1">
      <alignment/>
    </xf>
    <xf numFmtId="1" fontId="68" fillId="7" borderId="55" xfId="0" applyNumberFormat="1" applyFont="1" applyFill="1" applyBorder="1" applyAlignment="1">
      <alignment/>
    </xf>
    <xf numFmtId="1" fontId="6" fillId="7" borderId="72" xfId="0" applyNumberFormat="1" applyFont="1" applyFill="1" applyBorder="1" applyAlignment="1">
      <alignment/>
    </xf>
    <xf numFmtId="1" fontId="6" fillId="7" borderId="45" xfId="0" applyNumberFormat="1" applyFont="1" applyFill="1" applyBorder="1" applyAlignment="1">
      <alignment/>
    </xf>
    <xf numFmtId="1" fontId="68" fillId="7" borderId="45" xfId="0" applyNumberFormat="1" applyFont="1" applyFill="1" applyBorder="1" applyAlignment="1">
      <alignment/>
    </xf>
    <xf numFmtId="0" fontId="6" fillId="7" borderId="78" xfId="0" applyFont="1" applyFill="1" applyBorder="1" applyAlignment="1">
      <alignment horizontal="left"/>
    </xf>
    <xf numFmtId="2" fontId="6" fillId="7" borderId="44" xfId="0" applyNumberFormat="1" applyFont="1" applyFill="1" applyBorder="1" applyAlignment="1">
      <alignment/>
    </xf>
    <xf numFmtId="1" fontId="68" fillId="7" borderId="77" xfId="0" applyNumberFormat="1" applyFont="1" applyFill="1" applyBorder="1" applyAlignment="1">
      <alignment/>
    </xf>
    <xf numFmtId="1" fontId="6" fillId="7" borderId="40" xfId="0" applyNumberFormat="1" applyFont="1" applyFill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79" xfId="0" applyFont="1" applyBorder="1" applyAlignment="1">
      <alignment horizontal="right"/>
    </xf>
    <xf numFmtId="0" fontId="2" fillId="0" borderId="27" xfId="0" applyFont="1" applyBorder="1" applyAlignment="1">
      <alignment horizontal="center" textRotation="90"/>
    </xf>
    <xf numFmtId="0" fontId="2" fillId="0" borderId="29" xfId="0" applyFont="1" applyBorder="1" applyAlignment="1">
      <alignment horizontal="center" textRotation="90"/>
    </xf>
    <xf numFmtId="0" fontId="2" fillId="0" borderId="30" xfId="0" applyFont="1" applyBorder="1" applyAlignment="1">
      <alignment horizontal="center" textRotation="90"/>
    </xf>
    <xf numFmtId="49" fontId="6" fillId="7" borderId="77" xfId="0" applyNumberFormat="1" applyFont="1" applyFill="1" applyBorder="1" applyAlignment="1">
      <alignment horizontal="left"/>
    </xf>
    <xf numFmtId="49" fontId="1" fillId="0" borderId="80" xfId="0" applyNumberFormat="1" applyFont="1" applyBorder="1" applyAlignment="1">
      <alignment/>
    </xf>
    <xf numFmtId="49" fontId="1" fillId="0" borderId="77" xfId="0" applyNumberFormat="1" applyFont="1" applyBorder="1" applyAlignment="1">
      <alignment horizontal="left"/>
    </xf>
    <xf numFmtId="49" fontId="1" fillId="0" borderId="70" xfId="0" applyNumberFormat="1" applyFont="1" applyBorder="1" applyAlignment="1">
      <alignment horizontal="left"/>
    </xf>
    <xf numFmtId="0" fontId="6" fillId="7" borderId="44" xfId="0" applyFont="1" applyFill="1" applyBorder="1" applyAlignment="1">
      <alignment horizontal="right"/>
    </xf>
    <xf numFmtId="49" fontId="1" fillId="0" borderId="69" xfId="0" applyNumberFormat="1" applyFont="1" applyBorder="1" applyAlignment="1">
      <alignment horizontal="left"/>
    </xf>
    <xf numFmtId="49" fontId="1" fillId="0" borderId="70" xfId="0" applyNumberFormat="1" applyFont="1" applyBorder="1" applyAlignment="1">
      <alignment/>
    </xf>
    <xf numFmtId="49" fontId="1" fillId="0" borderId="76" xfId="0" applyNumberFormat="1" applyFont="1" applyBorder="1" applyAlignment="1">
      <alignment/>
    </xf>
    <xf numFmtId="49" fontId="63" fillId="0" borderId="68" xfId="0" applyNumberFormat="1" applyFont="1" applyBorder="1" applyAlignment="1">
      <alignment/>
    </xf>
    <xf numFmtId="49" fontId="1" fillId="0" borderId="76" xfId="0" applyNumberFormat="1" applyFont="1" applyBorder="1" applyAlignment="1">
      <alignment horizontal="left"/>
    </xf>
    <xf numFmtId="49" fontId="1" fillId="0" borderId="68" xfId="0" applyNumberFormat="1" applyFont="1" applyBorder="1" applyAlignment="1">
      <alignment horizontal="left"/>
    </xf>
    <xf numFmtId="49" fontId="6" fillId="7" borderId="59" xfId="0" applyNumberFormat="1" applyFont="1" applyFill="1" applyBorder="1" applyAlignment="1">
      <alignment horizontal="left"/>
    </xf>
    <xf numFmtId="49" fontId="1" fillId="0" borderId="68" xfId="0" applyNumberFormat="1" applyFont="1" applyBorder="1" applyAlignment="1">
      <alignment/>
    </xf>
    <xf numFmtId="49" fontId="7" fillId="35" borderId="59" xfId="0" applyNumberFormat="1" applyFont="1" applyFill="1" applyBorder="1" applyAlignment="1">
      <alignment horizontal="left"/>
    </xf>
    <xf numFmtId="49" fontId="1" fillId="37" borderId="69" xfId="0" applyNumberFormat="1" applyFont="1" applyFill="1" applyBorder="1" applyAlignment="1">
      <alignment horizontal="left"/>
    </xf>
    <xf numFmtId="49" fontId="1" fillId="37" borderId="11" xfId="0" applyNumberFormat="1" applyFont="1" applyFill="1" applyBorder="1" applyAlignment="1">
      <alignment horizontal="left"/>
    </xf>
    <xf numFmtId="0" fontId="63" fillId="0" borderId="30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7" borderId="25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49" fontId="63" fillId="0" borderId="68" xfId="0" applyNumberFormat="1" applyFont="1" applyBorder="1" applyAlignment="1">
      <alignment horizontal="left"/>
    </xf>
    <xf numFmtId="2" fontId="63" fillId="0" borderId="13" xfId="0" applyNumberFormat="1" applyFont="1" applyBorder="1" applyAlignment="1">
      <alignment/>
    </xf>
    <xf numFmtId="2" fontId="63" fillId="0" borderId="31" xfId="0" applyNumberFormat="1" applyFont="1" applyBorder="1" applyAlignment="1">
      <alignment/>
    </xf>
    <xf numFmtId="2" fontId="63" fillId="0" borderId="34" xfId="0" applyNumberFormat="1" applyFont="1" applyBorder="1" applyAlignment="1">
      <alignment/>
    </xf>
    <xf numFmtId="1" fontId="63" fillId="0" borderId="34" xfId="0" applyNumberFormat="1" applyFont="1" applyBorder="1" applyAlignment="1">
      <alignment/>
    </xf>
    <xf numFmtId="2" fontId="64" fillId="0" borderId="34" xfId="0" applyNumberFormat="1" applyFont="1" applyBorder="1" applyAlignment="1">
      <alignment/>
    </xf>
    <xf numFmtId="2" fontId="63" fillId="0" borderId="75" xfId="0" applyNumberFormat="1" applyFont="1" applyBorder="1" applyAlignment="1">
      <alignment/>
    </xf>
    <xf numFmtId="0" fontId="63" fillId="0" borderId="44" xfId="0" applyFont="1" applyBorder="1" applyAlignment="1">
      <alignment horizontal="right"/>
    </xf>
    <xf numFmtId="49" fontId="63" fillId="0" borderId="77" xfId="0" applyNumberFormat="1" applyFont="1" applyBorder="1" applyAlignment="1">
      <alignment horizontal="left"/>
    </xf>
    <xf numFmtId="0" fontId="63" fillId="0" borderId="45" xfId="0" applyFont="1" applyBorder="1" applyAlignment="1">
      <alignment horizontal="right"/>
    </xf>
    <xf numFmtId="2" fontId="63" fillId="0" borderId="77" xfId="0" applyNumberFormat="1" applyFont="1" applyBorder="1" applyAlignment="1">
      <alignment/>
    </xf>
    <xf numFmtId="2" fontId="63" fillId="0" borderId="45" xfId="0" applyNumberFormat="1" applyFont="1" applyBorder="1" applyAlignment="1">
      <alignment/>
    </xf>
    <xf numFmtId="2" fontId="63" fillId="0" borderId="55" xfId="0" applyNumberFormat="1" applyFont="1" applyBorder="1" applyAlignment="1">
      <alignment/>
    </xf>
    <xf numFmtId="1" fontId="63" fillId="0" borderId="55" xfId="0" applyNumberFormat="1" applyFont="1" applyBorder="1" applyAlignment="1">
      <alignment/>
    </xf>
    <xf numFmtId="2" fontId="64" fillId="0" borderId="55" xfId="0" applyNumberFormat="1" applyFont="1" applyBorder="1" applyAlignment="1">
      <alignment/>
    </xf>
    <xf numFmtId="2" fontId="63" fillId="0" borderId="72" xfId="0" applyNumberFormat="1" applyFont="1" applyBorder="1" applyAlignment="1">
      <alignment/>
    </xf>
    <xf numFmtId="49" fontId="6" fillId="39" borderId="77" xfId="0" applyNumberFormat="1" applyFont="1" applyFill="1" applyBorder="1" applyAlignment="1">
      <alignment horizontal="left"/>
    </xf>
    <xf numFmtId="0" fontId="6" fillId="39" borderId="45" xfId="0" applyFont="1" applyFill="1" applyBorder="1" applyAlignment="1">
      <alignment horizontal="left"/>
    </xf>
    <xf numFmtId="0" fontId="6" fillId="39" borderId="44" xfId="0" applyFont="1" applyFill="1" applyBorder="1" applyAlignment="1">
      <alignment horizontal="right"/>
    </xf>
    <xf numFmtId="2" fontId="6" fillId="39" borderId="77" xfId="0" applyNumberFormat="1" applyFont="1" applyFill="1" applyBorder="1" applyAlignment="1">
      <alignment/>
    </xf>
    <xf numFmtId="2" fontId="6" fillId="39" borderId="44" xfId="0" applyNumberFormat="1" applyFont="1" applyFill="1" applyBorder="1" applyAlignment="1">
      <alignment/>
    </xf>
    <xf numFmtId="2" fontId="6" fillId="39" borderId="35" xfId="0" applyNumberFormat="1" applyFont="1" applyFill="1" applyBorder="1" applyAlignment="1">
      <alignment/>
    </xf>
    <xf numFmtId="2" fontId="6" fillId="39" borderId="45" xfId="0" applyNumberFormat="1" applyFont="1" applyFill="1" applyBorder="1" applyAlignment="1">
      <alignment/>
    </xf>
    <xf numFmtId="2" fontId="6" fillId="39" borderId="55" xfId="0" applyNumberFormat="1" applyFont="1" applyFill="1" applyBorder="1" applyAlignment="1">
      <alignment/>
    </xf>
    <xf numFmtId="1" fontId="6" fillId="39" borderId="55" xfId="0" applyNumberFormat="1" applyFont="1" applyFill="1" applyBorder="1" applyAlignment="1">
      <alignment/>
    </xf>
    <xf numFmtId="1" fontId="68" fillId="39" borderId="55" xfId="0" applyNumberFormat="1" applyFont="1" applyFill="1" applyBorder="1" applyAlignment="1">
      <alignment/>
    </xf>
    <xf numFmtId="1" fontId="6" fillId="39" borderId="7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" fontId="63" fillId="0" borderId="31" xfId="0" applyNumberFormat="1" applyFont="1" applyBorder="1" applyAlignment="1">
      <alignment/>
    </xf>
    <xf numFmtId="1" fontId="64" fillId="0" borderId="34" xfId="0" applyNumberFormat="1" applyFont="1" applyBorder="1" applyAlignment="1">
      <alignment/>
    </xf>
    <xf numFmtId="1" fontId="63" fillId="0" borderId="75" xfId="0" applyNumberFormat="1" applyFont="1" applyBorder="1" applyAlignment="1">
      <alignment/>
    </xf>
    <xf numFmtId="49" fontId="63" fillId="0" borderId="77" xfId="0" applyNumberFormat="1" applyFont="1" applyBorder="1" applyAlignment="1">
      <alignment/>
    </xf>
    <xf numFmtId="2" fontId="63" fillId="0" borderId="77" xfId="0" applyNumberFormat="1" applyFont="1" applyFill="1" applyBorder="1" applyAlignment="1">
      <alignment/>
    </xf>
    <xf numFmtId="1" fontId="63" fillId="0" borderId="45" xfId="0" applyNumberFormat="1" applyFont="1" applyBorder="1" applyAlignment="1">
      <alignment/>
    </xf>
    <xf numFmtId="1" fontId="64" fillId="0" borderId="55" xfId="0" applyNumberFormat="1" applyFont="1" applyBorder="1" applyAlignment="1">
      <alignment/>
    </xf>
    <xf numFmtId="1" fontId="63" fillId="0" borderId="72" xfId="0" applyNumberFormat="1" applyFont="1" applyBorder="1" applyAlignment="1">
      <alignment/>
    </xf>
    <xf numFmtId="0" fontId="63" fillId="0" borderId="20" xfId="0" applyFont="1" applyBorder="1" applyAlignment="1">
      <alignment horizontal="right"/>
    </xf>
    <xf numFmtId="49" fontId="63" fillId="0" borderId="70" xfId="0" applyNumberFormat="1" applyFont="1" applyBorder="1" applyAlignment="1">
      <alignment/>
    </xf>
    <xf numFmtId="0" fontId="63" fillId="0" borderId="15" xfId="0" applyFont="1" applyBorder="1" applyAlignment="1">
      <alignment horizontal="right"/>
    </xf>
    <xf numFmtId="2" fontId="63" fillId="0" borderId="70" xfId="0" applyNumberFormat="1" applyFont="1" applyBorder="1" applyAlignment="1">
      <alignment/>
    </xf>
    <xf numFmtId="2" fontId="63" fillId="0" borderId="70" xfId="0" applyNumberFormat="1" applyFont="1" applyFill="1" applyBorder="1" applyAlignment="1">
      <alignment/>
    </xf>
    <xf numFmtId="2" fontId="63" fillId="0" borderId="15" xfId="0" applyNumberFormat="1" applyFont="1" applyBorder="1" applyAlignment="1">
      <alignment/>
    </xf>
    <xf numFmtId="1" fontId="63" fillId="0" borderId="15" xfId="0" applyNumberFormat="1" applyFont="1" applyBorder="1" applyAlignment="1">
      <alignment/>
    </xf>
    <xf numFmtId="2" fontId="63" fillId="0" borderId="12" xfId="0" applyNumberFormat="1" applyFont="1" applyBorder="1" applyAlignment="1">
      <alignment/>
    </xf>
    <xf numFmtId="1" fontId="63" fillId="0" borderId="12" xfId="0" applyNumberFormat="1" applyFont="1" applyBorder="1" applyAlignment="1">
      <alignment/>
    </xf>
    <xf numFmtId="1" fontId="64" fillId="0" borderId="12" xfId="0" applyNumberFormat="1" applyFont="1" applyBorder="1" applyAlignment="1">
      <alignment/>
    </xf>
    <xf numFmtId="1" fontId="63" fillId="0" borderId="16" xfId="0" applyNumberFormat="1" applyFont="1" applyBorder="1" applyAlignment="1">
      <alignment/>
    </xf>
    <xf numFmtId="0" fontId="63" fillId="0" borderId="19" xfId="0" applyFont="1" applyBorder="1" applyAlignment="1">
      <alignment horizontal="right"/>
    </xf>
    <xf numFmtId="49" fontId="63" fillId="0" borderId="69" xfId="0" applyNumberFormat="1" applyFont="1" applyBorder="1" applyAlignment="1">
      <alignment/>
    </xf>
    <xf numFmtId="0" fontId="63" fillId="0" borderId="32" xfId="0" applyFont="1" applyBorder="1" applyAlignment="1">
      <alignment horizontal="right"/>
    </xf>
    <xf numFmtId="2" fontId="63" fillId="0" borderId="69" xfId="0" applyNumberFormat="1" applyFont="1" applyBorder="1" applyAlignment="1">
      <alignment/>
    </xf>
    <xf numFmtId="2" fontId="63" fillId="0" borderId="69" xfId="0" applyNumberFormat="1" applyFont="1" applyFill="1" applyBorder="1" applyAlignment="1">
      <alignment/>
    </xf>
    <xf numFmtId="2" fontId="63" fillId="0" borderId="32" xfId="0" applyNumberFormat="1" applyFont="1" applyBorder="1" applyAlignment="1">
      <alignment/>
    </xf>
    <xf numFmtId="1" fontId="63" fillId="0" borderId="32" xfId="0" applyNumberFormat="1" applyFont="1" applyBorder="1" applyAlignment="1">
      <alignment/>
    </xf>
    <xf numFmtId="2" fontId="63" fillId="0" borderId="46" xfId="0" applyNumberFormat="1" applyFont="1" applyBorder="1" applyAlignment="1">
      <alignment/>
    </xf>
    <xf numFmtId="1" fontId="63" fillId="0" borderId="46" xfId="0" applyNumberFormat="1" applyFont="1" applyBorder="1" applyAlignment="1">
      <alignment/>
    </xf>
    <xf numFmtId="1" fontId="64" fillId="0" borderId="46" xfId="0" applyNumberFormat="1" applyFont="1" applyBorder="1" applyAlignment="1">
      <alignment/>
    </xf>
    <xf numFmtId="1" fontId="63" fillId="0" borderId="17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7" borderId="47" xfId="0" applyFont="1" applyFill="1" applyBorder="1" applyAlignment="1">
      <alignment horizontal="center" vertical="center" wrapText="1"/>
    </xf>
    <xf numFmtId="0" fontId="0" fillId="37" borderId="81" xfId="0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3" xfId="0" applyBorder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22" borderId="64" xfId="0" applyNumberFormat="1" applyFont="1" applyFill="1" applyBorder="1" applyAlignment="1">
      <alignment horizontal="center" wrapText="1"/>
    </xf>
    <xf numFmtId="0" fontId="0" fillId="22" borderId="31" xfId="0" applyFill="1" applyBorder="1" applyAlignment="1">
      <alignment horizont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PageLayoutView="0" workbookViewId="0" topLeftCell="A1">
      <selection activeCell="S7" sqref="S7"/>
    </sheetView>
  </sheetViews>
  <sheetFormatPr defaultColWidth="9.00390625" defaultRowHeight="15.75"/>
  <cols>
    <col min="1" max="1" width="4.125" style="0" customWidth="1"/>
    <col min="2" max="2" width="22.125" style="0" customWidth="1"/>
    <col min="3" max="3" width="9.50390625" style="0" hidden="1" customWidth="1"/>
    <col min="4" max="4" width="8.50390625" style="0" customWidth="1"/>
    <col min="5" max="5" width="8.875" style="0" customWidth="1"/>
    <col min="6" max="6" width="6.625" style="0" customWidth="1"/>
    <col min="7" max="7" width="9.125" style="0" customWidth="1"/>
    <col min="8" max="8" width="8.75390625" style="0" customWidth="1"/>
    <col min="9" max="9" width="7.125" style="0" customWidth="1"/>
    <col min="10" max="10" width="7.75390625" style="0" customWidth="1"/>
    <col min="11" max="11" width="7.625" style="0" customWidth="1"/>
    <col min="12" max="16" width="9.00390625" style="0" hidden="1" customWidth="1"/>
    <col min="18" max="18" width="13.875" style="0" customWidth="1"/>
    <col min="19" max="19" width="13.75390625" style="0" customWidth="1"/>
  </cols>
  <sheetData>
    <row r="1" spans="1:13" ht="15.75">
      <c r="A1" s="485" t="s">
        <v>425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</row>
    <row r="2" spans="1:13" ht="15.75">
      <c r="A2" s="485" t="s">
        <v>350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</row>
    <row r="3" spans="17:22" ht="16.5" thickBot="1">
      <c r="Q3" s="4"/>
      <c r="R3" s="4"/>
      <c r="S3" s="4"/>
      <c r="T3" s="4"/>
      <c r="U3" s="4"/>
      <c r="V3" s="5"/>
    </row>
    <row r="4" spans="1:22" ht="15.75">
      <c r="A4" s="113" t="s">
        <v>0</v>
      </c>
      <c r="B4" s="41" t="s">
        <v>93</v>
      </c>
      <c r="C4" s="274" t="s">
        <v>353</v>
      </c>
      <c r="D4" s="274" t="s">
        <v>347</v>
      </c>
      <c r="E4" s="274" t="s">
        <v>394</v>
      </c>
      <c r="F4" s="274" t="s">
        <v>348</v>
      </c>
      <c r="G4" s="487" t="s">
        <v>396</v>
      </c>
      <c r="H4" s="274" t="s">
        <v>397</v>
      </c>
      <c r="I4" s="284" t="s">
        <v>349</v>
      </c>
      <c r="J4" s="274" t="s">
        <v>395</v>
      </c>
      <c r="K4" s="274" t="s">
        <v>415</v>
      </c>
      <c r="L4" s="176" t="s">
        <v>303</v>
      </c>
      <c r="M4" s="161" t="s">
        <v>304</v>
      </c>
      <c r="N4" s="483" t="s">
        <v>4</v>
      </c>
      <c r="O4" s="484"/>
      <c r="P4" s="67" t="s">
        <v>30</v>
      </c>
      <c r="Q4" s="4"/>
      <c r="R4" s="4"/>
      <c r="S4" s="2"/>
      <c r="T4" s="271"/>
      <c r="U4" s="4"/>
      <c r="V4" s="5"/>
    </row>
    <row r="5" spans="1:22" ht="16.5" thickBot="1">
      <c r="A5" s="117"/>
      <c r="B5" s="137" t="s">
        <v>32</v>
      </c>
      <c r="C5" s="275" t="s">
        <v>27</v>
      </c>
      <c r="D5" s="275" t="s">
        <v>27</v>
      </c>
      <c r="E5" s="275" t="s">
        <v>27</v>
      </c>
      <c r="F5" s="275" t="s">
        <v>27</v>
      </c>
      <c r="G5" s="488"/>
      <c r="H5" s="275" t="s">
        <v>27</v>
      </c>
      <c r="I5" s="285" t="s">
        <v>27</v>
      </c>
      <c r="J5" s="275"/>
      <c r="K5" s="275" t="s">
        <v>27</v>
      </c>
      <c r="L5" s="177" t="s">
        <v>27</v>
      </c>
      <c r="M5" s="162" t="s">
        <v>27</v>
      </c>
      <c r="N5" s="29"/>
      <c r="O5" s="30" t="s">
        <v>27</v>
      </c>
      <c r="P5" s="61"/>
      <c r="Q5" s="4"/>
      <c r="R5" s="4"/>
      <c r="S5" s="2"/>
      <c r="T5" s="271"/>
      <c r="U5" s="4"/>
      <c r="V5" s="5"/>
    </row>
    <row r="6" spans="1:22" ht="15.75">
      <c r="A6" s="118">
        <v>111</v>
      </c>
      <c r="B6" s="114" t="s">
        <v>95</v>
      </c>
      <c r="C6" s="276">
        <f>403044.21+7.72</f>
        <v>403051.93</v>
      </c>
      <c r="D6" s="276">
        <v>450637.34</v>
      </c>
      <c r="E6" s="276">
        <v>505649.19</v>
      </c>
      <c r="F6" s="277">
        <v>523159</v>
      </c>
      <c r="G6" s="277">
        <f>523159+2380+3407-4187+6210+1359+10458</f>
        <v>542786</v>
      </c>
      <c r="H6" s="276">
        <f>534741.43+429.6-H7-H8-H9-H11-H14-H15</f>
        <v>518333.65</v>
      </c>
      <c r="I6" s="286">
        <v>519563</v>
      </c>
      <c r="J6" s="277">
        <v>519563</v>
      </c>
      <c r="K6" s="277">
        <v>519563</v>
      </c>
      <c r="L6" s="173">
        <v>456441</v>
      </c>
      <c r="M6" s="173">
        <f>L6-F6</f>
        <v>-66718</v>
      </c>
      <c r="N6" s="25"/>
      <c r="O6" s="23"/>
      <c r="P6" s="62"/>
      <c r="Q6" s="4"/>
      <c r="R6" s="269"/>
      <c r="S6" s="13"/>
      <c r="T6" s="270"/>
      <c r="U6" s="4"/>
      <c r="V6" s="5"/>
    </row>
    <row r="7" spans="1:22" ht="15.75">
      <c r="A7" s="132">
        <v>111</v>
      </c>
      <c r="B7" s="114" t="s">
        <v>266</v>
      </c>
      <c r="C7" s="278">
        <v>3590.07</v>
      </c>
      <c r="D7" s="278">
        <f>1404.96+307+307+1405.04</f>
        <v>3424</v>
      </c>
      <c r="E7" s="278">
        <v>3635</v>
      </c>
      <c r="F7" s="279">
        <v>3808</v>
      </c>
      <c r="G7" s="279">
        <f>3808+102</f>
        <v>3910</v>
      </c>
      <c r="H7" s="278">
        <v>3910</v>
      </c>
      <c r="I7" s="287">
        <v>4064</v>
      </c>
      <c r="J7" s="279">
        <v>4064</v>
      </c>
      <c r="K7" s="279">
        <v>4064</v>
      </c>
      <c r="L7" s="168">
        <v>3424</v>
      </c>
      <c r="M7" s="168">
        <f>L7-F7</f>
        <v>-384</v>
      </c>
      <c r="N7" s="25"/>
      <c r="O7" s="23"/>
      <c r="P7" s="62"/>
      <c r="Q7" s="4"/>
      <c r="R7" s="213"/>
      <c r="S7" s="13"/>
      <c r="T7" s="270"/>
      <c r="U7" s="4"/>
      <c r="V7" s="5"/>
    </row>
    <row r="8" spans="1:22" ht="15.75">
      <c r="A8" s="132">
        <v>111</v>
      </c>
      <c r="B8" s="114" t="s">
        <v>267</v>
      </c>
      <c r="C8" s="278">
        <v>2283.82</v>
      </c>
      <c r="D8" s="278">
        <f>2364-320.72</f>
        <v>2043.28</v>
      </c>
      <c r="E8" s="278">
        <v>791.56</v>
      </c>
      <c r="F8" s="279">
        <v>1590</v>
      </c>
      <c r="G8" s="279">
        <f>1590+491</f>
        <v>2081</v>
      </c>
      <c r="H8" s="278">
        <v>1363.38</v>
      </c>
      <c r="I8" s="287">
        <v>1626</v>
      </c>
      <c r="J8" s="279">
        <v>1626</v>
      </c>
      <c r="K8" s="279">
        <v>1626</v>
      </c>
      <c r="L8" s="168">
        <v>2364</v>
      </c>
      <c r="M8" s="168">
        <f aca="true" t="shared" si="0" ref="M8:M26">L8-F8</f>
        <v>774</v>
      </c>
      <c r="N8" s="25"/>
      <c r="O8" s="23"/>
      <c r="P8" s="62"/>
      <c r="Q8" s="4"/>
      <c r="R8" s="228"/>
      <c r="S8" s="13"/>
      <c r="T8" s="270"/>
      <c r="U8" s="4"/>
      <c r="V8" s="5"/>
    </row>
    <row r="9" spans="1:22" ht="15.75">
      <c r="A9" s="119">
        <v>111</v>
      </c>
      <c r="B9" s="115" t="s">
        <v>268</v>
      </c>
      <c r="C9" s="280">
        <v>1650</v>
      </c>
      <c r="D9" s="280">
        <v>1750</v>
      </c>
      <c r="E9" s="280">
        <v>1850</v>
      </c>
      <c r="F9" s="281">
        <v>1650</v>
      </c>
      <c r="G9" s="281">
        <f>1650-150</f>
        <v>1500</v>
      </c>
      <c r="H9" s="280">
        <v>1500</v>
      </c>
      <c r="I9" s="288">
        <v>1200</v>
      </c>
      <c r="J9" s="281">
        <v>1200</v>
      </c>
      <c r="K9" s="281">
        <v>1200</v>
      </c>
      <c r="L9" s="169">
        <v>1750</v>
      </c>
      <c r="M9" s="168">
        <f t="shared" si="0"/>
        <v>100</v>
      </c>
      <c r="N9" s="26"/>
      <c r="O9" s="22"/>
      <c r="P9" s="63"/>
      <c r="Q9" s="4"/>
      <c r="R9" s="213"/>
      <c r="S9" s="13"/>
      <c r="T9" s="3"/>
      <c r="U9" s="4"/>
      <c r="V9" s="5"/>
    </row>
    <row r="10" spans="1:22" ht="15.75">
      <c r="A10" s="132">
        <v>111</v>
      </c>
      <c r="B10" s="114" t="s">
        <v>279</v>
      </c>
      <c r="C10" s="280">
        <v>0</v>
      </c>
      <c r="D10" s="280">
        <v>0</v>
      </c>
      <c r="E10" s="280">
        <v>0</v>
      </c>
      <c r="F10" s="281">
        <v>0</v>
      </c>
      <c r="G10" s="281">
        <v>0</v>
      </c>
      <c r="H10" s="280">
        <v>0</v>
      </c>
      <c r="I10" s="288">
        <v>0</v>
      </c>
      <c r="J10" s="281">
        <v>0</v>
      </c>
      <c r="K10" s="281">
        <v>0</v>
      </c>
      <c r="L10" s="169">
        <v>0</v>
      </c>
      <c r="M10" s="168">
        <f t="shared" si="0"/>
        <v>0</v>
      </c>
      <c r="N10" s="26"/>
      <c r="O10" s="22"/>
      <c r="P10" s="63"/>
      <c r="Q10" s="4"/>
      <c r="R10" s="213"/>
      <c r="S10" s="13"/>
      <c r="T10" s="273"/>
      <c r="U10" s="4"/>
      <c r="V10" s="5"/>
    </row>
    <row r="11" spans="1:22" ht="15.75">
      <c r="A11" s="132">
        <v>111</v>
      </c>
      <c r="B11" s="114" t="s">
        <v>280</v>
      </c>
      <c r="C11" s="280">
        <v>82.5</v>
      </c>
      <c r="D11" s="280">
        <v>889.9</v>
      </c>
      <c r="E11" s="280">
        <v>5599</v>
      </c>
      <c r="F11" s="281">
        <v>0</v>
      </c>
      <c r="G11" s="281">
        <v>4187</v>
      </c>
      <c r="H11" s="280">
        <v>4187</v>
      </c>
      <c r="I11" s="288">
        <v>4187</v>
      </c>
      <c r="J11" s="281">
        <v>4187</v>
      </c>
      <c r="K11" s="281">
        <v>4187</v>
      </c>
      <c r="L11" s="169">
        <v>890</v>
      </c>
      <c r="M11" s="168">
        <f t="shared" si="0"/>
        <v>890</v>
      </c>
      <c r="N11" s="26"/>
      <c r="O11" s="22"/>
      <c r="P11" s="63"/>
      <c r="Q11" s="4"/>
      <c r="R11" s="213"/>
      <c r="S11" s="13"/>
      <c r="T11" s="3"/>
      <c r="U11" s="4"/>
      <c r="V11" s="5"/>
    </row>
    <row r="12" spans="1:22" ht="15.75">
      <c r="A12" s="132">
        <v>111</v>
      </c>
      <c r="B12" s="114" t="s">
        <v>281</v>
      </c>
      <c r="C12" s="280">
        <v>750</v>
      </c>
      <c r="D12" s="280">
        <v>2700</v>
      </c>
      <c r="E12" s="280">
        <v>1500</v>
      </c>
      <c r="F12" s="281">
        <v>0</v>
      </c>
      <c r="G12" s="281">
        <v>0</v>
      </c>
      <c r="H12" s="280">
        <v>0</v>
      </c>
      <c r="I12" s="288">
        <v>0</v>
      </c>
      <c r="J12" s="281">
        <v>0</v>
      </c>
      <c r="K12" s="281">
        <v>0</v>
      </c>
      <c r="L12" s="169">
        <v>2700</v>
      </c>
      <c r="M12" s="168">
        <f t="shared" si="0"/>
        <v>2700</v>
      </c>
      <c r="N12" s="26"/>
      <c r="O12" s="22"/>
      <c r="P12" s="63"/>
      <c r="Q12" s="4"/>
      <c r="R12" s="213"/>
      <c r="S12" s="13"/>
      <c r="T12" s="272"/>
      <c r="U12" s="4"/>
      <c r="V12" s="5"/>
    </row>
    <row r="13" spans="1:22" ht="15.75">
      <c r="A13" s="132">
        <v>111</v>
      </c>
      <c r="B13" s="114" t="s">
        <v>285</v>
      </c>
      <c r="C13" s="280">
        <v>0</v>
      </c>
      <c r="D13" s="280">
        <v>0</v>
      </c>
      <c r="E13" s="280">
        <v>0</v>
      </c>
      <c r="F13" s="281">
        <v>0</v>
      </c>
      <c r="G13" s="281">
        <v>0</v>
      </c>
      <c r="H13" s="280">
        <v>0</v>
      </c>
      <c r="I13" s="288">
        <v>0</v>
      </c>
      <c r="J13" s="281">
        <v>0</v>
      </c>
      <c r="K13" s="281">
        <v>0</v>
      </c>
      <c r="L13" s="169">
        <v>0</v>
      </c>
      <c r="M13" s="168">
        <f t="shared" si="0"/>
        <v>0</v>
      </c>
      <c r="N13" s="26"/>
      <c r="O13" s="22"/>
      <c r="P13" s="63"/>
      <c r="Q13" s="4"/>
      <c r="R13" s="213"/>
      <c r="S13" s="13"/>
      <c r="T13" s="272"/>
      <c r="U13" s="4"/>
      <c r="V13" s="5"/>
    </row>
    <row r="14" spans="1:22" ht="15.75">
      <c r="A14" s="132">
        <v>111</v>
      </c>
      <c r="B14" s="114" t="s">
        <v>302</v>
      </c>
      <c r="C14" s="280">
        <v>1854</v>
      </c>
      <c r="D14" s="280">
        <v>0</v>
      </c>
      <c r="E14" s="280">
        <v>0</v>
      </c>
      <c r="F14" s="281">
        <v>2867</v>
      </c>
      <c r="G14" s="281">
        <v>2867</v>
      </c>
      <c r="H14" s="280">
        <v>2867</v>
      </c>
      <c r="I14" s="288">
        <v>0</v>
      </c>
      <c r="J14" s="281">
        <v>0</v>
      </c>
      <c r="K14" s="281">
        <v>0</v>
      </c>
      <c r="L14" s="169">
        <v>0</v>
      </c>
      <c r="M14" s="168">
        <f t="shared" si="0"/>
        <v>-2867</v>
      </c>
      <c r="N14" s="26"/>
      <c r="O14" s="22"/>
      <c r="P14" s="63"/>
      <c r="Q14" s="4"/>
      <c r="R14" s="213"/>
      <c r="S14" s="13"/>
      <c r="T14" s="272"/>
      <c r="U14" s="4"/>
      <c r="V14" s="5"/>
    </row>
    <row r="15" spans="1:22" ht="15.75">
      <c r="A15" s="132">
        <v>111</v>
      </c>
      <c r="B15" s="114" t="s">
        <v>416</v>
      </c>
      <c r="C15" s="280">
        <v>0</v>
      </c>
      <c r="D15" s="280">
        <v>0</v>
      </c>
      <c r="E15" s="280">
        <v>0</v>
      </c>
      <c r="F15" s="281">
        <v>1000</v>
      </c>
      <c r="G15" s="281">
        <v>3010</v>
      </c>
      <c r="H15" s="280">
        <v>3010</v>
      </c>
      <c r="I15" s="288">
        <v>0</v>
      </c>
      <c r="J15" s="281">
        <v>0</v>
      </c>
      <c r="K15" s="281">
        <v>0</v>
      </c>
      <c r="L15" s="169"/>
      <c r="M15" s="168"/>
      <c r="N15" s="26"/>
      <c r="O15" s="22"/>
      <c r="P15" s="63"/>
      <c r="Q15" s="4"/>
      <c r="R15" s="213"/>
      <c r="S15" s="13"/>
      <c r="T15" s="272"/>
      <c r="U15" s="4"/>
      <c r="V15" s="5"/>
    </row>
    <row r="16" spans="1:22" ht="15.75">
      <c r="A16" s="119">
        <v>111</v>
      </c>
      <c r="B16" s="115" t="s">
        <v>94</v>
      </c>
      <c r="C16" s="280">
        <v>464.8</v>
      </c>
      <c r="D16" s="280">
        <v>381.8</v>
      </c>
      <c r="E16" s="280">
        <v>182.6</v>
      </c>
      <c r="F16" s="281">
        <v>183</v>
      </c>
      <c r="G16" s="281">
        <v>266</v>
      </c>
      <c r="H16" s="280">
        <v>265.6</v>
      </c>
      <c r="I16" s="288">
        <v>100</v>
      </c>
      <c r="J16" s="281">
        <v>100</v>
      </c>
      <c r="K16" s="281">
        <v>100</v>
      </c>
      <c r="L16" s="169">
        <v>382</v>
      </c>
      <c r="M16" s="168">
        <f t="shared" si="0"/>
        <v>199</v>
      </c>
      <c r="N16" s="26"/>
      <c r="O16" s="22"/>
      <c r="P16" s="63"/>
      <c r="Q16" s="4"/>
      <c r="R16" s="228"/>
      <c r="S16" s="13"/>
      <c r="T16" s="272"/>
      <c r="U16" s="4"/>
      <c r="V16" s="5"/>
    </row>
    <row r="17" spans="1:22" ht="15.75">
      <c r="A17" s="119">
        <v>111</v>
      </c>
      <c r="B17" s="115" t="s">
        <v>319</v>
      </c>
      <c r="C17" s="280">
        <v>0</v>
      </c>
      <c r="D17" s="280">
        <v>756.25</v>
      </c>
      <c r="E17" s="280">
        <v>6327.36</v>
      </c>
      <c r="F17" s="281">
        <v>0</v>
      </c>
      <c r="G17" s="281">
        <v>0</v>
      </c>
      <c r="H17" s="280">
        <v>0</v>
      </c>
      <c r="I17" s="288">
        <v>0</v>
      </c>
      <c r="J17" s="281">
        <v>0</v>
      </c>
      <c r="K17" s="281">
        <v>0</v>
      </c>
      <c r="L17" s="169">
        <v>756</v>
      </c>
      <c r="M17" s="168">
        <f t="shared" si="0"/>
        <v>756</v>
      </c>
      <c r="N17" s="26"/>
      <c r="O17" s="22"/>
      <c r="P17" s="63"/>
      <c r="Q17" s="4"/>
      <c r="R17" s="213"/>
      <c r="S17" s="13"/>
      <c r="T17" s="3"/>
      <c r="U17" s="4"/>
      <c r="V17" s="5"/>
    </row>
    <row r="18" spans="1:22" ht="15.75">
      <c r="A18" s="119" t="s">
        <v>323</v>
      </c>
      <c r="B18" s="115" t="s">
        <v>325</v>
      </c>
      <c r="C18" s="280">
        <v>0</v>
      </c>
      <c r="D18" s="280">
        <v>4730.95</v>
      </c>
      <c r="E18" s="280">
        <v>19752.3</v>
      </c>
      <c r="F18" s="281">
        <v>20502</v>
      </c>
      <c r="G18" s="281">
        <v>20502</v>
      </c>
      <c r="H18" s="280">
        <v>20502</v>
      </c>
      <c r="I18" s="288">
        <v>20502</v>
      </c>
      <c r="J18" s="281">
        <v>20502</v>
      </c>
      <c r="K18" s="281">
        <v>20502</v>
      </c>
      <c r="L18" s="169">
        <v>4731</v>
      </c>
      <c r="M18" s="168">
        <f t="shared" si="0"/>
        <v>-15771</v>
      </c>
      <c r="N18" s="26"/>
      <c r="O18" s="22"/>
      <c r="P18" s="63"/>
      <c r="Q18" s="4"/>
      <c r="R18" s="213"/>
      <c r="S18" s="13"/>
      <c r="T18" s="3"/>
      <c r="U18" s="4"/>
      <c r="V18" s="5"/>
    </row>
    <row r="19" spans="1:22" ht="15.75">
      <c r="A19" s="119" t="s">
        <v>324</v>
      </c>
      <c r="B19" s="115" t="s">
        <v>326</v>
      </c>
      <c r="C19" s="280">
        <v>0</v>
      </c>
      <c r="D19" s="280">
        <v>556.58</v>
      </c>
      <c r="E19" s="280">
        <v>2323.8</v>
      </c>
      <c r="F19" s="281">
        <v>2412</v>
      </c>
      <c r="G19" s="281">
        <v>2412</v>
      </c>
      <c r="H19" s="280">
        <v>2412</v>
      </c>
      <c r="I19" s="288">
        <v>2412</v>
      </c>
      <c r="J19" s="281">
        <v>2412</v>
      </c>
      <c r="K19" s="281">
        <v>2412</v>
      </c>
      <c r="L19" s="169">
        <v>557</v>
      </c>
      <c r="M19" s="168">
        <f t="shared" si="0"/>
        <v>-1855</v>
      </c>
      <c r="N19" s="26"/>
      <c r="O19" s="22"/>
      <c r="P19" s="63"/>
      <c r="Q19" s="4"/>
      <c r="R19" s="213"/>
      <c r="S19" s="13"/>
      <c r="T19" s="3"/>
      <c r="U19" s="4"/>
      <c r="V19" s="5"/>
    </row>
    <row r="20" spans="1:22" ht="15.75">
      <c r="A20" s="119" t="s">
        <v>306</v>
      </c>
      <c r="B20" s="115" t="s">
        <v>418</v>
      </c>
      <c r="C20" s="280">
        <v>314.42</v>
      </c>
      <c r="D20" s="280">
        <v>37</v>
      </c>
      <c r="E20" s="280">
        <v>0</v>
      </c>
      <c r="F20" s="281">
        <v>5</v>
      </c>
      <c r="G20" s="281">
        <v>115</v>
      </c>
      <c r="H20" s="280">
        <v>101.12</v>
      </c>
      <c r="I20" s="288">
        <v>160</v>
      </c>
      <c r="J20" s="281">
        <v>160</v>
      </c>
      <c r="K20" s="281">
        <v>160</v>
      </c>
      <c r="L20" s="169">
        <v>37</v>
      </c>
      <c r="M20" s="168">
        <f t="shared" si="0"/>
        <v>32</v>
      </c>
      <c r="N20" s="26"/>
      <c r="O20" s="22"/>
      <c r="P20" s="63"/>
      <c r="Q20" s="4"/>
      <c r="R20" s="213"/>
      <c r="S20" s="13"/>
      <c r="T20" s="3"/>
      <c r="U20" s="4"/>
      <c r="V20" s="5"/>
    </row>
    <row r="21" spans="1:22" ht="15.75">
      <c r="A21" s="119" t="s">
        <v>306</v>
      </c>
      <c r="B21" s="115" t="s">
        <v>417</v>
      </c>
      <c r="C21" s="280">
        <v>0</v>
      </c>
      <c r="D21" s="280">
        <v>60</v>
      </c>
      <c r="E21" s="280">
        <v>0</v>
      </c>
      <c r="F21" s="281">
        <v>240</v>
      </c>
      <c r="G21" s="281">
        <v>200</v>
      </c>
      <c r="H21" s="280">
        <v>200</v>
      </c>
      <c r="I21" s="288">
        <v>254</v>
      </c>
      <c r="J21" s="281">
        <v>254</v>
      </c>
      <c r="K21" s="281">
        <v>254</v>
      </c>
      <c r="L21" s="169">
        <v>60</v>
      </c>
      <c r="M21" s="168">
        <f t="shared" si="0"/>
        <v>-180</v>
      </c>
      <c r="N21" s="26"/>
      <c r="O21" s="22"/>
      <c r="P21" s="63"/>
      <c r="Q21" s="4"/>
      <c r="R21" s="213"/>
      <c r="S21" s="13"/>
      <c r="T21" s="3"/>
      <c r="U21" s="4"/>
      <c r="V21" s="5"/>
    </row>
    <row r="22" spans="1:22" ht="15.75">
      <c r="A22" s="119" t="s">
        <v>306</v>
      </c>
      <c r="B22" s="115" t="s">
        <v>320</v>
      </c>
      <c r="C22" s="280">
        <v>0</v>
      </c>
      <c r="D22" s="280">
        <f>1623+54</f>
        <v>1677</v>
      </c>
      <c r="E22" s="280">
        <v>480.86</v>
      </c>
      <c r="F22" s="281">
        <v>0</v>
      </c>
      <c r="G22" s="281">
        <v>25</v>
      </c>
      <c r="H22" s="280">
        <v>24.86</v>
      </c>
      <c r="I22" s="288">
        <v>0</v>
      </c>
      <c r="J22" s="281">
        <v>0</v>
      </c>
      <c r="K22" s="281">
        <v>0</v>
      </c>
      <c r="L22" s="169">
        <f>1623+54</f>
        <v>1677</v>
      </c>
      <c r="M22" s="168">
        <f t="shared" si="0"/>
        <v>1677</v>
      </c>
      <c r="N22" s="26"/>
      <c r="O22" s="22"/>
      <c r="P22" s="63"/>
      <c r="Q22" s="4"/>
      <c r="R22" s="213"/>
      <c r="S22" s="13"/>
      <c r="T22" s="3"/>
      <c r="U22" s="4"/>
      <c r="V22" s="5"/>
    </row>
    <row r="23" spans="1:22" ht="15.75">
      <c r="A23" s="119" t="s">
        <v>306</v>
      </c>
      <c r="B23" s="115" t="s">
        <v>310</v>
      </c>
      <c r="C23" s="280">
        <v>2280</v>
      </c>
      <c r="D23" s="280">
        <v>1449</v>
      </c>
      <c r="E23" s="280">
        <v>0</v>
      </c>
      <c r="F23" s="281">
        <v>0</v>
      </c>
      <c r="G23" s="281">
        <v>0</v>
      </c>
      <c r="H23" s="280">
        <v>0</v>
      </c>
      <c r="I23" s="288">
        <v>0</v>
      </c>
      <c r="J23" s="281">
        <v>0</v>
      </c>
      <c r="K23" s="281">
        <v>0</v>
      </c>
      <c r="L23" s="169">
        <v>1449</v>
      </c>
      <c r="M23" s="168">
        <f t="shared" si="0"/>
        <v>1449</v>
      </c>
      <c r="N23" s="26"/>
      <c r="O23" s="22"/>
      <c r="P23" s="63"/>
      <c r="Q23" s="4"/>
      <c r="R23" s="213"/>
      <c r="S23" s="13"/>
      <c r="T23" s="3"/>
      <c r="U23" s="4"/>
      <c r="V23" s="5"/>
    </row>
    <row r="24" spans="1:22" ht="15.75">
      <c r="A24" s="119">
        <v>41</v>
      </c>
      <c r="B24" s="115" t="s">
        <v>308</v>
      </c>
      <c r="C24" s="280">
        <v>25989</v>
      </c>
      <c r="D24" s="280">
        <v>25989</v>
      </c>
      <c r="E24" s="280">
        <v>26685.79</v>
      </c>
      <c r="F24" s="281">
        <v>28839</v>
      </c>
      <c r="G24" s="281">
        <v>28839</v>
      </c>
      <c r="H24" s="280">
        <v>28839</v>
      </c>
      <c r="I24" s="288">
        <f>46691-I26-I21-I20+500</f>
        <v>40217</v>
      </c>
      <c r="J24" s="281">
        <f>46691-J26-J21-J20+500</f>
        <v>40217</v>
      </c>
      <c r="K24" s="281">
        <v>40217</v>
      </c>
      <c r="L24" s="169">
        <v>25989</v>
      </c>
      <c r="M24" s="168">
        <f t="shared" si="0"/>
        <v>-2850</v>
      </c>
      <c r="N24" s="26"/>
      <c r="O24" s="22"/>
      <c r="P24" s="63"/>
      <c r="Q24" s="4"/>
      <c r="R24" s="213"/>
      <c r="S24" s="13"/>
      <c r="T24" s="3"/>
      <c r="U24" s="4"/>
      <c r="V24" s="5"/>
    </row>
    <row r="25" spans="1:22" ht="15.75">
      <c r="A25" s="120">
        <v>41</v>
      </c>
      <c r="B25" s="116" t="s">
        <v>318</v>
      </c>
      <c r="C25" s="282">
        <v>0</v>
      </c>
      <c r="D25" s="282">
        <v>0</v>
      </c>
      <c r="E25" s="282">
        <v>0</v>
      </c>
      <c r="F25" s="283">
        <v>0</v>
      </c>
      <c r="G25" s="283">
        <v>0</v>
      </c>
      <c r="H25" s="282">
        <v>0</v>
      </c>
      <c r="I25" s="289">
        <v>0</v>
      </c>
      <c r="J25" s="283">
        <v>0</v>
      </c>
      <c r="K25" s="283">
        <v>0</v>
      </c>
      <c r="L25" s="170">
        <v>0</v>
      </c>
      <c r="M25" s="168">
        <f t="shared" si="0"/>
        <v>0</v>
      </c>
      <c r="N25" s="27"/>
      <c r="O25" s="24"/>
      <c r="P25" s="64"/>
      <c r="Q25" s="4"/>
      <c r="R25" s="213"/>
      <c r="S25" s="13"/>
      <c r="T25" s="3"/>
      <c r="U25" s="4"/>
      <c r="V25" s="5"/>
    </row>
    <row r="26" spans="1:22" ht="15.75">
      <c r="A26" s="120" t="s">
        <v>305</v>
      </c>
      <c r="B26" s="116" t="s">
        <v>309</v>
      </c>
      <c r="C26" s="282">
        <v>3053</v>
      </c>
      <c r="D26" s="282">
        <f>3111.55</f>
        <v>3111.55</v>
      </c>
      <c r="E26" s="282">
        <v>2392.19</v>
      </c>
      <c r="F26" s="283">
        <v>3425</v>
      </c>
      <c r="G26" s="283">
        <v>4825</v>
      </c>
      <c r="H26" s="282">
        <v>4497</v>
      </c>
      <c r="I26" s="289">
        <v>6560</v>
      </c>
      <c r="J26" s="283">
        <v>6560</v>
      </c>
      <c r="K26" s="283">
        <v>6560</v>
      </c>
      <c r="L26" s="170">
        <f>3022+90</f>
        <v>3112</v>
      </c>
      <c r="M26" s="168">
        <f t="shared" si="0"/>
        <v>-313</v>
      </c>
      <c r="N26" s="27"/>
      <c r="O26" s="24"/>
      <c r="P26" s="64"/>
      <c r="Q26" s="4"/>
      <c r="R26" s="213"/>
      <c r="S26" s="13"/>
      <c r="T26" s="3"/>
      <c r="U26" s="4"/>
      <c r="V26" s="5"/>
    </row>
    <row r="27" spans="1:20" ht="16.5" thickBot="1">
      <c r="A27" s="120">
        <v>131</v>
      </c>
      <c r="B27" s="116" t="s">
        <v>282</v>
      </c>
      <c r="C27" s="282">
        <v>7935</v>
      </c>
      <c r="D27" s="282">
        <v>2371.01</v>
      </c>
      <c r="E27" s="282">
        <v>6110</v>
      </c>
      <c r="F27" s="283">
        <f>17881+310</f>
        <v>18191</v>
      </c>
      <c r="G27" s="283">
        <v>17881</v>
      </c>
      <c r="H27" s="282">
        <v>17881</v>
      </c>
      <c r="I27" s="289">
        <v>25170</v>
      </c>
      <c r="J27" s="283">
        <v>25170</v>
      </c>
      <c r="K27" s="283">
        <v>25170</v>
      </c>
      <c r="L27" s="170">
        <v>2371</v>
      </c>
      <c r="M27" s="172">
        <f>L27-F27</f>
        <v>-15820</v>
      </c>
      <c r="N27" s="27"/>
      <c r="O27" s="24"/>
      <c r="P27" s="64"/>
      <c r="R27" s="213"/>
      <c r="S27" s="13"/>
      <c r="T27" s="15"/>
    </row>
    <row r="28" spans="1:16" ht="16.5" thickBot="1">
      <c r="A28" s="290"/>
      <c r="B28" s="291" t="s">
        <v>6</v>
      </c>
      <c r="C28" s="292">
        <f aca="true" t="shared" si="1" ref="C28:M28">SUM(C6:C27)</f>
        <v>453298.54</v>
      </c>
      <c r="D28" s="292">
        <f t="shared" si="1"/>
        <v>502564.6600000001</v>
      </c>
      <c r="E28" s="292">
        <f t="shared" si="1"/>
        <v>583279.65</v>
      </c>
      <c r="F28" s="293">
        <f t="shared" si="1"/>
        <v>607871</v>
      </c>
      <c r="G28" s="293">
        <f t="shared" si="1"/>
        <v>635406</v>
      </c>
      <c r="H28" s="292">
        <f t="shared" si="1"/>
        <v>609893.61</v>
      </c>
      <c r="I28" s="294">
        <f t="shared" si="1"/>
        <v>626015</v>
      </c>
      <c r="J28" s="293">
        <f t="shared" si="1"/>
        <v>626015</v>
      </c>
      <c r="K28" s="293">
        <f t="shared" si="1"/>
        <v>626015</v>
      </c>
      <c r="L28" s="171">
        <f t="shared" si="1"/>
        <v>508690</v>
      </c>
      <c r="M28" s="174">
        <f t="shared" si="1"/>
        <v>-98181</v>
      </c>
      <c r="N28" s="68"/>
      <c r="O28" s="69"/>
      <c r="P28" s="70"/>
    </row>
    <row r="29" spans="6:8" ht="15.75">
      <c r="F29" s="261"/>
      <c r="G29" s="261"/>
      <c r="H29" s="261"/>
    </row>
    <row r="30" spans="1:5" ht="15.75">
      <c r="A30" s="73" t="s">
        <v>172</v>
      </c>
      <c r="B30" s="73"/>
      <c r="C30" s="73"/>
      <c r="D30" s="188"/>
      <c r="E30" s="188"/>
    </row>
    <row r="31" spans="1:3" ht="15.75">
      <c r="A31" s="229" t="s">
        <v>354</v>
      </c>
      <c r="B31" s="73"/>
      <c r="C31" s="73"/>
    </row>
    <row r="32" spans="1:3" ht="15.75">
      <c r="A32" s="229" t="s">
        <v>357</v>
      </c>
      <c r="B32" s="73"/>
      <c r="C32" s="73"/>
    </row>
    <row r="33" spans="1:3" ht="15.75">
      <c r="A33" s="73" t="s">
        <v>300</v>
      </c>
      <c r="B33" s="3"/>
      <c r="C33" s="3"/>
    </row>
    <row r="34" spans="1:3" ht="15.75">
      <c r="A34" s="73" t="s">
        <v>301</v>
      </c>
      <c r="B34" s="47"/>
      <c r="C34" s="47"/>
    </row>
    <row r="35" spans="1:3" ht="15.75">
      <c r="A35" s="229" t="s">
        <v>345</v>
      </c>
      <c r="B35" s="3"/>
      <c r="C35" s="3"/>
    </row>
    <row r="36" spans="1:2" ht="15.75">
      <c r="A36" s="229" t="s">
        <v>346</v>
      </c>
      <c r="B36" s="3"/>
    </row>
  </sheetData>
  <sheetProtection/>
  <mergeCells count="4">
    <mergeCell ref="N4:O4"/>
    <mergeCell ref="A1:M1"/>
    <mergeCell ref="A2:M2"/>
    <mergeCell ref="G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571"/>
  <sheetViews>
    <sheetView zoomScalePageLayoutView="0" workbookViewId="0" topLeftCell="A1">
      <selection activeCell="N24" sqref="N24"/>
    </sheetView>
  </sheetViews>
  <sheetFormatPr defaultColWidth="9.00390625" defaultRowHeight="15.75"/>
  <cols>
    <col min="1" max="1" width="3.75390625" style="0" customWidth="1"/>
    <col min="2" max="2" width="7.125" style="0" customWidth="1"/>
    <col min="3" max="3" width="20.50390625" style="0" customWidth="1"/>
    <col min="4" max="4" width="6.50390625" style="0" hidden="1" customWidth="1"/>
    <col min="5" max="5" width="6.625" style="0" hidden="1" customWidth="1"/>
    <col min="6" max="6" width="6.875" style="0" hidden="1" customWidth="1"/>
    <col min="7" max="7" width="7.125" style="0" hidden="1" customWidth="1"/>
    <col min="8" max="9" width="7.00390625" style="0" hidden="1" customWidth="1"/>
    <col min="10" max="10" width="6.75390625" style="0" hidden="1" customWidth="1"/>
    <col min="11" max="11" width="6.375" style="0" customWidth="1"/>
    <col min="12" max="12" width="6.375" style="0" hidden="1" customWidth="1"/>
    <col min="13" max="13" width="6.75390625" style="0" customWidth="1"/>
    <col min="14" max="14" width="6.875" style="0" customWidth="1"/>
    <col min="15" max="15" width="7.125" style="0" customWidth="1"/>
    <col min="16" max="16" width="7.00390625" style="0" customWidth="1"/>
    <col min="17" max="17" width="7.00390625" style="295" customWidth="1"/>
    <col min="18" max="18" width="7.125" style="0" customWidth="1"/>
    <col min="19" max="19" width="8.125" style="0" customWidth="1"/>
  </cols>
  <sheetData>
    <row r="1" spans="1:135" ht="15.75">
      <c r="A1" s="485" t="s">
        <v>424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</row>
    <row r="2" spans="1:135" ht="15.75">
      <c r="A2" s="485" t="s">
        <v>351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</row>
    <row r="3" spans="20:135" ht="16.5" thickBot="1"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</row>
    <row r="4" spans="1:135" ht="33" thickBot="1">
      <c r="A4" s="33" t="s">
        <v>0</v>
      </c>
      <c r="B4" s="34" t="s">
        <v>1</v>
      </c>
      <c r="C4" s="164" t="s">
        <v>3</v>
      </c>
      <c r="D4" s="489" t="s">
        <v>168</v>
      </c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1"/>
      <c r="T4" s="59"/>
      <c r="U4" s="5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</row>
    <row r="5" spans="1:135" ht="33" customHeight="1" thickBot="1">
      <c r="A5" s="262"/>
      <c r="B5" s="263" t="s">
        <v>2</v>
      </c>
      <c r="C5" s="263"/>
      <c r="D5" s="264" t="s">
        <v>166</v>
      </c>
      <c r="E5" s="263" t="s">
        <v>167</v>
      </c>
      <c r="F5" s="263" t="s">
        <v>175</v>
      </c>
      <c r="G5" s="265" t="s">
        <v>270</v>
      </c>
      <c r="H5" s="265" t="s">
        <v>174</v>
      </c>
      <c r="I5" s="265" t="s">
        <v>269</v>
      </c>
      <c r="J5" s="263" t="s">
        <v>353</v>
      </c>
      <c r="K5" s="263" t="s">
        <v>355</v>
      </c>
      <c r="L5" s="263" t="s">
        <v>355</v>
      </c>
      <c r="M5" s="263" t="s">
        <v>394</v>
      </c>
      <c r="N5" s="263" t="s">
        <v>348</v>
      </c>
      <c r="O5" s="266" t="s">
        <v>396</v>
      </c>
      <c r="P5" s="263" t="s">
        <v>397</v>
      </c>
      <c r="Q5" s="296" t="s">
        <v>349</v>
      </c>
      <c r="R5" s="263" t="s">
        <v>395</v>
      </c>
      <c r="S5" s="267" t="s">
        <v>415</v>
      </c>
      <c r="T5" s="60"/>
      <c r="U5" s="60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</row>
    <row r="6" spans="1:135" s="56" customFormat="1" ht="15.75">
      <c r="A6" s="25">
        <v>41</v>
      </c>
      <c r="B6" s="38">
        <v>212003</v>
      </c>
      <c r="C6" s="163" t="s">
        <v>190</v>
      </c>
      <c r="D6" s="100"/>
      <c r="E6" s="101"/>
      <c r="F6" s="102">
        <v>45</v>
      </c>
      <c r="G6" s="101">
        <v>0</v>
      </c>
      <c r="H6" s="101">
        <v>0</v>
      </c>
      <c r="I6" s="101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297">
        <v>0</v>
      </c>
      <c r="R6" s="102">
        <v>0</v>
      </c>
      <c r="S6" s="165">
        <v>0</v>
      </c>
      <c r="T6" s="71"/>
      <c r="U6" s="71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</row>
    <row r="7" spans="1:131" ht="15.75">
      <c r="A7" s="25">
        <v>41</v>
      </c>
      <c r="B7" s="38">
        <v>223002</v>
      </c>
      <c r="C7" s="17" t="s">
        <v>90</v>
      </c>
      <c r="D7" s="100"/>
      <c r="E7" s="101">
        <v>42</v>
      </c>
      <c r="F7" s="102">
        <v>0</v>
      </c>
      <c r="G7" s="76">
        <v>2124</v>
      </c>
      <c r="H7" s="76">
        <v>2000</v>
      </c>
      <c r="I7" s="76">
        <v>1912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298">
        <v>0</v>
      </c>
      <c r="R7" s="75">
        <v>0</v>
      </c>
      <c r="S7" s="166">
        <v>0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</row>
    <row r="8" spans="1:131" ht="15.75">
      <c r="A8" s="26" t="s">
        <v>305</v>
      </c>
      <c r="B8" s="21">
        <v>223002</v>
      </c>
      <c r="C8" s="17" t="s">
        <v>90</v>
      </c>
      <c r="D8" s="74">
        <v>1187</v>
      </c>
      <c r="E8" s="76">
        <v>922.3</v>
      </c>
      <c r="F8" s="75">
        <v>952.65</v>
      </c>
      <c r="G8" s="76">
        <v>0</v>
      </c>
      <c r="H8" s="76">
        <v>2000</v>
      </c>
      <c r="I8" s="76">
        <v>1912</v>
      </c>
      <c r="J8" s="75">
        <v>3022</v>
      </c>
      <c r="K8" s="75">
        <v>3145</v>
      </c>
      <c r="L8" s="75">
        <v>3145</v>
      </c>
      <c r="M8" s="75">
        <v>2040</v>
      </c>
      <c r="N8" s="75">
        <v>3000</v>
      </c>
      <c r="O8" s="75">
        <v>4825</v>
      </c>
      <c r="P8" s="75">
        <v>4072</v>
      </c>
      <c r="Q8" s="298">
        <v>6560</v>
      </c>
      <c r="R8" s="75">
        <v>6560</v>
      </c>
      <c r="S8" s="166">
        <v>6560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</row>
    <row r="9" spans="1:131" ht="15.75">
      <c r="A9" s="26">
        <v>41</v>
      </c>
      <c r="B9" s="21">
        <v>223004</v>
      </c>
      <c r="C9" s="17" t="s">
        <v>169</v>
      </c>
      <c r="D9" s="74"/>
      <c r="E9" s="76"/>
      <c r="F9" s="75">
        <v>130.15</v>
      </c>
      <c r="G9" s="76">
        <v>0</v>
      </c>
      <c r="H9" s="76">
        <v>0</v>
      </c>
      <c r="I9" s="76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298">
        <v>0</v>
      </c>
      <c r="R9" s="75">
        <v>0</v>
      </c>
      <c r="S9" s="166">
        <v>0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</row>
    <row r="10" spans="1:131" ht="15.75">
      <c r="A10" s="26">
        <v>41</v>
      </c>
      <c r="B10" s="21">
        <v>242000</v>
      </c>
      <c r="C10" s="17" t="s">
        <v>170</v>
      </c>
      <c r="D10" s="74"/>
      <c r="E10" s="76"/>
      <c r="F10" s="75"/>
      <c r="G10" s="76">
        <v>49.9</v>
      </c>
      <c r="H10" s="76">
        <v>47</v>
      </c>
      <c r="I10" s="76">
        <v>33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298">
        <v>0</v>
      </c>
      <c r="R10" s="75">
        <v>0</v>
      </c>
      <c r="S10" s="166">
        <v>0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</row>
    <row r="11" spans="1:131" ht="15.75">
      <c r="A11" s="26" t="s">
        <v>306</v>
      </c>
      <c r="B11" s="21">
        <v>242000</v>
      </c>
      <c r="C11" s="17" t="s">
        <v>170</v>
      </c>
      <c r="D11" s="74"/>
      <c r="E11" s="76">
        <v>28.42</v>
      </c>
      <c r="F11" s="75">
        <v>15.55</v>
      </c>
      <c r="G11" s="76">
        <v>0</v>
      </c>
      <c r="H11" s="76">
        <v>47</v>
      </c>
      <c r="I11" s="76">
        <v>33</v>
      </c>
      <c r="J11" s="75">
        <v>35.27</v>
      </c>
      <c r="K11" s="75">
        <v>56.9</v>
      </c>
      <c r="L11" s="75">
        <v>56.9</v>
      </c>
      <c r="M11" s="75">
        <v>4.52</v>
      </c>
      <c r="N11" s="75">
        <v>0</v>
      </c>
      <c r="O11" s="75">
        <v>0</v>
      </c>
      <c r="P11" s="75">
        <v>0</v>
      </c>
      <c r="Q11" s="298">
        <v>0</v>
      </c>
      <c r="R11" s="75">
        <v>0</v>
      </c>
      <c r="S11" s="166">
        <v>0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</row>
    <row r="12" spans="1:131" ht="15.75">
      <c r="A12" s="26">
        <v>41</v>
      </c>
      <c r="B12" s="21">
        <v>292012</v>
      </c>
      <c r="C12" s="17" t="s">
        <v>5</v>
      </c>
      <c r="D12" s="74"/>
      <c r="E12" s="76">
        <v>711.09</v>
      </c>
      <c r="F12" s="75">
        <v>5117.08</v>
      </c>
      <c r="G12" s="76">
        <v>1939.87</v>
      </c>
      <c r="H12" s="76">
        <v>2000</v>
      </c>
      <c r="I12" s="76">
        <v>2631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298">
        <v>0</v>
      </c>
      <c r="R12" s="75">
        <v>0</v>
      </c>
      <c r="S12" s="166">
        <v>0</v>
      </c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</row>
    <row r="13" spans="1:131" ht="15.75">
      <c r="A13" s="26">
        <v>41</v>
      </c>
      <c r="B13" s="21">
        <v>292017</v>
      </c>
      <c r="C13" s="17" t="s">
        <v>171</v>
      </c>
      <c r="D13" s="156"/>
      <c r="E13" s="157"/>
      <c r="F13" s="158"/>
      <c r="G13" s="157">
        <v>0</v>
      </c>
      <c r="H13" s="157">
        <v>0</v>
      </c>
      <c r="I13" s="157"/>
      <c r="J13" s="157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299">
        <v>0</v>
      </c>
      <c r="R13" s="158">
        <v>0</v>
      </c>
      <c r="S13" s="205">
        <v>0</v>
      </c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</row>
    <row r="14" spans="1:131" ht="15.75">
      <c r="A14" s="26" t="s">
        <v>306</v>
      </c>
      <c r="B14" s="21">
        <v>292017</v>
      </c>
      <c r="C14" s="17" t="s">
        <v>171</v>
      </c>
      <c r="D14" s="74"/>
      <c r="E14" s="76"/>
      <c r="F14" s="75">
        <v>16.55</v>
      </c>
      <c r="G14" s="76">
        <v>0</v>
      </c>
      <c r="H14" s="76">
        <v>0</v>
      </c>
      <c r="I14" s="76"/>
      <c r="J14" s="75">
        <v>2593.63</v>
      </c>
      <c r="K14" s="75">
        <v>3131.6</v>
      </c>
      <c r="L14" s="75">
        <v>3131.6</v>
      </c>
      <c r="M14" s="75">
        <v>821.31</v>
      </c>
      <c r="N14" s="75">
        <v>240</v>
      </c>
      <c r="O14" s="75">
        <v>340</v>
      </c>
      <c r="P14" s="75">
        <v>335.26</v>
      </c>
      <c r="Q14" s="298">
        <f>240+160</f>
        <v>400</v>
      </c>
      <c r="R14" s="75">
        <v>400</v>
      </c>
      <c r="S14" s="166">
        <v>400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</row>
    <row r="15" spans="1:131" ht="15.75">
      <c r="A15" s="25">
        <v>111</v>
      </c>
      <c r="B15" s="38">
        <v>312001</v>
      </c>
      <c r="C15" s="114" t="s">
        <v>358</v>
      </c>
      <c r="D15" s="100"/>
      <c r="E15" s="101"/>
      <c r="F15" s="102"/>
      <c r="G15" s="101"/>
      <c r="H15" s="101"/>
      <c r="I15" s="101"/>
      <c r="J15" s="101">
        <v>0</v>
      </c>
      <c r="K15" s="101">
        <v>756.25</v>
      </c>
      <c r="L15" s="101">
        <v>756.25</v>
      </c>
      <c r="M15" s="101">
        <v>6327.36</v>
      </c>
      <c r="N15" s="101">
        <v>0</v>
      </c>
      <c r="O15" s="101">
        <v>0</v>
      </c>
      <c r="P15" s="101">
        <v>0</v>
      </c>
      <c r="Q15" s="300">
        <v>0</v>
      </c>
      <c r="R15" s="101">
        <v>0</v>
      </c>
      <c r="S15" s="165">
        <v>0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</row>
    <row r="16" spans="1:131" ht="15.75">
      <c r="A16" s="25" t="s">
        <v>323</v>
      </c>
      <c r="B16" s="38">
        <v>312001</v>
      </c>
      <c r="C16" s="115" t="s">
        <v>325</v>
      </c>
      <c r="D16" s="100"/>
      <c r="E16" s="101"/>
      <c r="F16" s="102"/>
      <c r="G16" s="101"/>
      <c r="H16" s="101"/>
      <c r="I16" s="101"/>
      <c r="J16" s="101">
        <v>0</v>
      </c>
      <c r="K16" s="101">
        <v>4730.95</v>
      </c>
      <c r="L16" s="101">
        <v>4730.95</v>
      </c>
      <c r="M16" s="101">
        <v>19752.3</v>
      </c>
      <c r="N16" s="101">
        <v>20502</v>
      </c>
      <c r="O16" s="101">
        <v>20502</v>
      </c>
      <c r="P16" s="101">
        <v>20502</v>
      </c>
      <c r="Q16" s="300">
        <v>20502</v>
      </c>
      <c r="R16" s="101">
        <v>20502</v>
      </c>
      <c r="S16" s="165">
        <v>20502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</row>
    <row r="17" spans="1:131" ht="16.5" thickBot="1">
      <c r="A17" s="215" t="s">
        <v>324</v>
      </c>
      <c r="B17" s="216">
        <v>312001</v>
      </c>
      <c r="C17" s="115" t="s">
        <v>326</v>
      </c>
      <c r="D17" s="217"/>
      <c r="E17" s="218"/>
      <c r="F17" s="219"/>
      <c r="G17" s="218"/>
      <c r="H17" s="218"/>
      <c r="I17" s="218"/>
      <c r="J17" s="218">
        <v>0</v>
      </c>
      <c r="K17" s="218">
        <v>556.58</v>
      </c>
      <c r="L17" s="218">
        <v>556.58</v>
      </c>
      <c r="M17" s="218">
        <v>2323.8</v>
      </c>
      <c r="N17" s="218">
        <v>2412</v>
      </c>
      <c r="O17" s="218">
        <v>2412</v>
      </c>
      <c r="P17" s="218">
        <v>2412</v>
      </c>
      <c r="Q17" s="301">
        <v>2412</v>
      </c>
      <c r="R17" s="218">
        <v>2412</v>
      </c>
      <c r="S17" s="231">
        <v>2412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</row>
    <row r="18" spans="1:131" s="14" customFormat="1" ht="16.5" thickBot="1">
      <c r="A18" s="31"/>
      <c r="B18" s="32">
        <v>200</v>
      </c>
      <c r="C18" s="39" t="s">
        <v>26</v>
      </c>
      <c r="D18" s="103"/>
      <c r="E18" s="104"/>
      <c r="F18" s="105"/>
      <c r="G18" s="104">
        <f>SUM(G6:G14)</f>
        <v>4113.77</v>
      </c>
      <c r="H18" s="104">
        <f>SUM(H6:H14)</f>
        <v>6094</v>
      </c>
      <c r="I18" s="104">
        <f>SUM(I6:I14)</f>
        <v>6521</v>
      </c>
      <c r="J18" s="104">
        <f aca="true" t="shared" si="0" ref="J18:S18">SUM(J6:J17)</f>
        <v>5650.9</v>
      </c>
      <c r="K18" s="104">
        <f t="shared" si="0"/>
        <v>12377.28</v>
      </c>
      <c r="L18" s="104">
        <f t="shared" si="0"/>
        <v>12377.28</v>
      </c>
      <c r="M18" s="104">
        <f t="shared" si="0"/>
        <v>31269.289999999997</v>
      </c>
      <c r="N18" s="104">
        <f t="shared" si="0"/>
        <v>26154</v>
      </c>
      <c r="O18" s="104">
        <f t="shared" si="0"/>
        <v>28079</v>
      </c>
      <c r="P18" s="104">
        <f t="shared" si="0"/>
        <v>27321.260000000002</v>
      </c>
      <c r="Q18" s="302">
        <f t="shared" si="0"/>
        <v>29874</v>
      </c>
      <c r="R18" s="104">
        <f t="shared" si="0"/>
        <v>29874</v>
      </c>
      <c r="S18" s="167">
        <f t="shared" si="0"/>
        <v>29874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</row>
    <row r="19" spans="1:19" s="9" customFormat="1" ht="16.5" thickBot="1">
      <c r="A19" s="35">
        <v>72</v>
      </c>
      <c r="B19" s="28">
        <v>311</v>
      </c>
      <c r="C19" s="12" t="s">
        <v>92</v>
      </c>
      <c r="D19" s="106"/>
      <c r="E19" s="107"/>
      <c r="F19" s="108">
        <v>160</v>
      </c>
      <c r="G19" s="107">
        <v>0</v>
      </c>
      <c r="H19" s="108"/>
      <c r="I19" s="108"/>
      <c r="J19" s="108"/>
      <c r="K19" s="108"/>
      <c r="L19" s="107"/>
      <c r="M19" s="107"/>
      <c r="N19" s="107"/>
      <c r="O19" s="107"/>
      <c r="P19" s="107"/>
      <c r="Q19" s="303"/>
      <c r="R19" s="107"/>
      <c r="S19" s="206"/>
    </row>
    <row r="20" spans="1:131" s="14" customFormat="1" ht="16.5" thickBot="1">
      <c r="A20" s="31"/>
      <c r="B20" s="32">
        <v>300</v>
      </c>
      <c r="C20" s="39" t="s">
        <v>91</v>
      </c>
      <c r="D20" s="103"/>
      <c r="E20" s="104"/>
      <c r="F20" s="105"/>
      <c r="G20" s="104">
        <f>G19</f>
        <v>0</v>
      </c>
      <c r="H20" s="104">
        <f aca="true" t="shared" si="1" ref="H20:S20">H19</f>
        <v>0</v>
      </c>
      <c r="I20" s="104">
        <f t="shared" si="1"/>
        <v>0</v>
      </c>
      <c r="J20" s="104">
        <f t="shared" si="1"/>
        <v>0</v>
      </c>
      <c r="K20" s="104">
        <f t="shared" si="1"/>
        <v>0</v>
      </c>
      <c r="L20" s="104">
        <f t="shared" si="1"/>
        <v>0</v>
      </c>
      <c r="M20" s="104">
        <f t="shared" si="1"/>
        <v>0</v>
      </c>
      <c r="N20" s="104">
        <f t="shared" si="1"/>
        <v>0</v>
      </c>
      <c r="O20" s="104">
        <f t="shared" si="1"/>
        <v>0</v>
      </c>
      <c r="P20" s="104">
        <f t="shared" si="1"/>
        <v>0</v>
      </c>
      <c r="Q20" s="302">
        <f t="shared" si="1"/>
        <v>0</v>
      </c>
      <c r="R20" s="104">
        <f t="shared" si="1"/>
        <v>0</v>
      </c>
      <c r="S20" s="167">
        <f t="shared" si="1"/>
        <v>0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</row>
    <row r="21" spans="1:131" s="8" customFormat="1" ht="16.5" thickBot="1">
      <c r="A21" s="36"/>
      <c r="B21" s="37"/>
      <c r="C21" s="40" t="s">
        <v>6</v>
      </c>
      <c r="D21" s="109">
        <f>SUM(D6:D20)</f>
        <v>1187</v>
      </c>
      <c r="E21" s="110">
        <f>SUM(E6:E20)</f>
        <v>1703.81</v>
      </c>
      <c r="F21" s="110">
        <f>SUM(F6:F20)</f>
        <v>6436.9800000000005</v>
      </c>
      <c r="G21" s="110">
        <f>G18+G20</f>
        <v>4113.77</v>
      </c>
      <c r="H21" s="110">
        <f aca="true" t="shared" si="2" ref="H21:S21">H18+H20</f>
        <v>6094</v>
      </c>
      <c r="I21" s="110">
        <f t="shared" si="2"/>
        <v>6521</v>
      </c>
      <c r="J21" s="110">
        <f t="shared" si="2"/>
        <v>5650.9</v>
      </c>
      <c r="K21" s="110">
        <f t="shared" si="2"/>
        <v>12377.28</v>
      </c>
      <c r="L21" s="110">
        <f t="shared" si="2"/>
        <v>12377.28</v>
      </c>
      <c r="M21" s="110">
        <f t="shared" si="2"/>
        <v>31269.289999999997</v>
      </c>
      <c r="N21" s="110">
        <f t="shared" si="2"/>
        <v>26154</v>
      </c>
      <c r="O21" s="110">
        <f t="shared" si="2"/>
        <v>28079</v>
      </c>
      <c r="P21" s="110">
        <f t="shared" si="2"/>
        <v>27321.260000000002</v>
      </c>
      <c r="Q21" s="304">
        <f t="shared" si="2"/>
        <v>29874</v>
      </c>
      <c r="R21" s="110">
        <f t="shared" si="2"/>
        <v>29874</v>
      </c>
      <c r="S21" s="220">
        <f t="shared" si="2"/>
        <v>29874</v>
      </c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</row>
    <row r="22" s="73" customFormat="1" ht="15">
      <c r="Q22" s="305"/>
    </row>
    <row r="23" spans="2:5" ht="15.75">
      <c r="B23" s="229"/>
      <c r="C23" s="73"/>
      <c r="D23" s="73"/>
      <c r="E23" s="73"/>
    </row>
    <row r="24" spans="2:5" ht="15.75">
      <c r="B24" s="229"/>
      <c r="C24" s="73"/>
      <c r="D24" s="73"/>
      <c r="E24" s="73"/>
    </row>
    <row r="25" spans="2:5" ht="15.75">
      <c r="B25" s="229"/>
      <c r="C25" s="73"/>
      <c r="D25" s="73"/>
      <c r="E25" s="73"/>
    </row>
    <row r="26" spans="1:19" ht="15.75">
      <c r="A26" s="1"/>
      <c r="B26" s="229"/>
      <c r="C26" s="73"/>
      <c r="D26" s="7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06"/>
      <c r="R26" s="3"/>
      <c r="S26" s="3"/>
    </row>
    <row r="27" spans="1:19" ht="15.75">
      <c r="A27" s="1"/>
      <c r="B27" s="7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06"/>
      <c r="R27" s="3"/>
      <c r="S27" s="3"/>
    </row>
    <row r="28" spans="1:19" ht="15.75">
      <c r="A28" s="1"/>
      <c r="B28" s="73"/>
      <c r="C28" s="47"/>
      <c r="D28" s="47"/>
      <c r="E28" s="47"/>
      <c r="F28" s="47"/>
      <c r="G28" s="47"/>
      <c r="H28" s="47"/>
      <c r="I28" s="47"/>
      <c r="J28" s="47"/>
      <c r="K28" s="3"/>
      <c r="L28" s="3"/>
      <c r="M28" s="3"/>
      <c r="N28" s="3"/>
      <c r="O28" s="3"/>
      <c r="P28" s="3"/>
      <c r="Q28" s="306"/>
      <c r="R28" s="3"/>
      <c r="S28" s="3"/>
    </row>
    <row r="29" spans="1:19" ht="15.75">
      <c r="A29" s="1"/>
      <c r="B29" s="22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06"/>
      <c r="R29" s="3"/>
      <c r="S29" s="3"/>
    </row>
    <row r="30" spans="1:19" ht="15.75">
      <c r="A30" s="1"/>
      <c r="B30" s="229"/>
      <c r="C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06"/>
      <c r="R30" s="3"/>
      <c r="S30" s="3"/>
    </row>
    <row r="31" spans="1:19" ht="15.75">
      <c r="A31" s="1"/>
      <c r="B31" s="65"/>
      <c r="C31" s="1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06"/>
      <c r="R31" s="3"/>
      <c r="S31" s="3"/>
    </row>
    <row r="32" spans="1:19" ht="15.75">
      <c r="A32" s="1"/>
      <c r="B32" s="65"/>
      <c r="C32" s="1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06"/>
      <c r="R32" s="3"/>
      <c r="S32" s="3"/>
    </row>
    <row r="33" spans="1:19" ht="15.75">
      <c r="A33" s="1"/>
      <c r="B33" s="2"/>
      <c r="C33" s="1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307"/>
      <c r="R33" s="4"/>
      <c r="S33" s="4"/>
    </row>
    <row r="34" spans="1:19" ht="15.75">
      <c r="A34" s="1"/>
      <c r="B34" s="2"/>
      <c r="C34" s="1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307"/>
      <c r="R34" s="4"/>
      <c r="S34" s="4"/>
    </row>
    <row r="35" spans="1:19" ht="15.75">
      <c r="A35" s="1"/>
      <c r="B35" s="2"/>
      <c r="C35" s="1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307"/>
      <c r="R35" s="4"/>
      <c r="S35" s="4"/>
    </row>
    <row r="36" spans="1:19" ht="15.75">
      <c r="A36" s="1"/>
      <c r="B36" s="2"/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307"/>
      <c r="R36" s="4"/>
      <c r="S36" s="4"/>
    </row>
    <row r="37" spans="1:19" ht="15.75">
      <c r="A37" s="1"/>
      <c r="B37" s="2"/>
      <c r="C37" s="1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307"/>
      <c r="R37" s="4"/>
      <c r="S37" s="4"/>
    </row>
    <row r="38" spans="1:19" ht="15.75">
      <c r="A38" s="1"/>
      <c r="B38" s="2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307"/>
      <c r="R38" s="4"/>
      <c r="S38" s="4"/>
    </row>
    <row r="39" spans="1:19" ht="15.75">
      <c r="A39" s="1"/>
      <c r="B39" s="2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307"/>
      <c r="R39" s="4"/>
      <c r="S39" s="4"/>
    </row>
    <row r="40" spans="1:19" ht="15.75">
      <c r="A40" s="1"/>
      <c r="B40" s="2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307"/>
      <c r="R40" s="4"/>
      <c r="S40" s="4"/>
    </row>
    <row r="41" spans="1:19" ht="15.75">
      <c r="A41" s="1"/>
      <c r="B41" s="2"/>
      <c r="C41" s="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307"/>
      <c r="R41" s="4"/>
      <c r="S41" s="4"/>
    </row>
    <row r="42" spans="1:19" ht="15.75">
      <c r="A42" s="1"/>
      <c r="B42" s="2"/>
      <c r="C42" s="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07"/>
      <c r="R42" s="4"/>
      <c r="S42" s="4"/>
    </row>
    <row r="43" spans="1:19" ht="15.75">
      <c r="A43" s="1"/>
      <c r="B43" s="2"/>
      <c r="C43" s="1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307"/>
      <c r="R43" s="4"/>
      <c r="S43" s="4"/>
    </row>
    <row r="44" spans="1:19" ht="15.75">
      <c r="A44" s="1"/>
      <c r="B44" s="2"/>
      <c r="C44" s="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307"/>
      <c r="R44" s="4"/>
      <c r="S44" s="4"/>
    </row>
    <row r="45" spans="1:19" ht="15.75">
      <c r="A45" s="1"/>
      <c r="B45" s="2"/>
      <c r="C45" s="1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307"/>
      <c r="R45" s="4"/>
      <c r="S45" s="4"/>
    </row>
    <row r="46" spans="1:19" ht="15.75">
      <c r="A46" s="1"/>
      <c r="B46" s="2"/>
      <c r="C46" s="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307"/>
      <c r="R46" s="4"/>
      <c r="S46" s="4"/>
    </row>
    <row r="47" spans="1:19" ht="15.75">
      <c r="A47" s="1"/>
      <c r="B47" s="2"/>
      <c r="C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307"/>
      <c r="R47" s="4"/>
      <c r="S47" s="4"/>
    </row>
    <row r="48" spans="1:19" ht="15.75">
      <c r="A48" s="1"/>
      <c r="B48" s="2"/>
      <c r="C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307"/>
      <c r="R48" s="4"/>
      <c r="S48" s="4"/>
    </row>
    <row r="49" spans="1:19" ht="15.75">
      <c r="A49" s="1"/>
      <c r="B49" s="2"/>
      <c r="C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307"/>
      <c r="R49" s="4"/>
      <c r="S49" s="4"/>
    </row>
    <row r="50" spans="1:19" ht="15.75">
      <c r="A50" s="1"/>
      <c r="B50" s="2"/>
      <c r="C50" s="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07"/>
      <c r="R50" s="4"/>
      <c r="S50" s="4"/>
    </row>
    <row r="51" spans="1:19" ht="15.75">
      <c r="A51" s="1"/>
      <c r="B51" s="2"/>
      <c r="C51" s="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307"/>
      <c r="R51" s="4"/>
      <c r="S51" s="4"/>
    </row>
    <row r="52" spans="1:19" ht="15.75">
      <c r="A52" s="1"/>
      <c r="B52" s="2"/>
      <c r="C52" s="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307"/>
      <c r="R52" s="4"/>
      <c r="S52" s="4"/>
    </row>
    <row r="53" spans="1:19" ht="15.75">
      <c r="A53" s="1"/>
      <c r="B53" s="2"/>
      <c r="C53" s="1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307"/>
      <c r="R53" s="4"/>
      <c r="S53" s="4"/>
    </row>
    <row r="54" spans="1:19" ht="15.75">
      <c r="A54" s="1"/>
      <c r="B54" s="2"/>
      <c r="C54" s="1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07"/>
      <c r="R54" s="4"/>
      <c r="S54" s="4"/>
    </row>
    <row r="55" spans="1:19" ht="15.75">
      <c r="A55" s="1"/>
      <c r="B55" s="2"/>
      <c r="C55" s="1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307"/>
      <c r="R55" s="4"/>
      <c r="S55" s="4"/>
    </row>
    <row r="56" spans="1:19" ht="15.75">
      <c r="A56" s="1"/>
      <c r="B56" s="2"/>
      <c r="C56" s="1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307"/>
      <c r="R56" s="4"/>
      <c r="S56" s="4"/>
    </row>
    <row r="57" spans="1:19" ht="15.75">
      <c r="A57" s="1"/>
      <c r="B57" s="2"/>
      <c r="C57" s="1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307"/>
      <c r="R57" s="4"/>
      <c r="S57" s="4"/>
    </row>
    <row r="58" spans="1:19" ht="15.75">
      <c r="A58" s="1"/>
      <c r="B58" s="2"/>
      <c r="C58" s="1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307"/>
      <c r="R58" s="4"/>
      <c r="S58" s="4"/>
    </row>
    <row r="59" spans="1:19" ht="15.75">
      <c r="A59" s="1"/>
      <c r="B59" s="2"/>
      <c r="C59" s="1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307"/>
      <c r="R59" s="4"/>
      <c r="S59" s="4"/>
    </row>
    <row r="60" spans="1:19" ht="15.75">
      <c r="A60" s="1"/>
      <c r="B60" s="2"/>
      <c r="C60" s="1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307"/>
      <c r="R60" s="4"/>
      <c r="S60" s="4"/>
    </row>
    <row r="61" spans="1:19" ht="15.75">
      <c r="A61" s="1"/>
      <c r="B61" s="2"/>
      <c r="C61" s="1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307"/>
      <c r="R61" s="4"/>
      <c r="S61" s="4"/>
    </row>
    <row r="62" spans="1:19" ht="15.75">
      <c r="A62" s="1"/>
      <c r="B62" s="2"/>
      <c r="C62" s="1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307"/>
      <c r="R62" s="4"/>
      <c r="S62" s="4"/>
    </row>
    <row r="63" spans="1:19" ht="15.75">
      <c r="A63" s="1"/>
      <c r="B63" s="2"/>
      <c r="C63" s="1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307"/>
      <c r="R63" s="4"/>
      <c r="S63" s="4"/>
    </row>
    <row r="64" spans="1:19" ht="15.75">
      <c r="A64" s="1"/>
      <c r="B64" s="2"/>
      <c r="C64" s="1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307"/>
      <c r="R64" s="4"/>
      <c r="S64" s="4"/>
    </row>
    <row r="65" spans="1:19" ht="15.75">
      <c r="A65" s="1"/>
      <c r="B65" s="2"/>
      <c r="C65" s="1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307"/>
      <c r="R65" s="4"/>
      <c r="S65" s="4"/>
    </row>
    <row r="66" spans="1:19" ht="15.75">
      <c r="A66" s="1"/>
      <c r="B66" s="2"/>
      <c r="C66" s="1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307"/>
      <c r="R66" s="4"/>
      <c r="S66" s="4"/>
    </row>
    <row r="67" spans="1:19" ht="15.75">
      <c r="A67" s="1"/>
      <c r="B67" s="2"/>
      <c r="C67" s="1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307"/>
      <c r="R67" s="4"/>
      <c r="S67" s="4"/>
    </row>
    <row r="68" spans="1:19" ht="15.75">
      <c r="A68" s="1"/>
      <c r="B68" s="2"/>
      <c r="C68" s="1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307"/>
      <c r="R68" s="4"/>
      <c r="S68" s="4"/>
    </row>
    <row r="69" spans="1:19" ht="15.75">
      <c r="A69" s="1"/>
      <c r="B69" s="2"/>
      <c r="C69" s="1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307"/>
      <c r="R69" s="4"/>
      <c r="S69" s="4"/>
    </row>
    <row r="70" spans="1:19" ht="15.75">
      <c r="A70" s="1"/>
      <c r="B70" s="2"/>
      <c r="C70" s="1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307"/>
      <c r="R70" s="4"/>
      <c r="S70" s="4"/>
    </row>
    <row r="71" spans="1:19" ht="15.75">
      <c r="A71" s="1"/>
      <c r="B71" s="2"/>
      <c r="C71" s="1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307"/>
      <c r="R71" s="4"/>
      <c r="S71" s="4"/>
    </row>
    <row r="72" spans="1:19" ht="15.75">
      <c r="A72" s="1"/>
      <c r="B72" s="2"/>
      <c r="C72" s="1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307"/>
      <c r="R72" s="4"/>
      <c r="S72" s="4"/>
    </row>
    <row r="73" spans="1:19" ht="15.75">
      <c r="A73" s="1"/>
      <c r="B73" s="2"/>
      <c r="C73" s="1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307"/>
      <c r="R73" s="4"/>
      <c r="S73" s="4"/>
    </row>
    <row r="74" spans="1:19" ht="15.75">
      <c r="A74" s="1"/>
      <c r="B74" s="2"/>
      <c r="C74" s="1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307"/>
      <c r="R74" s="4"/>
      <c r="S74" s="4"/>
    </row>
    <row r="75" spans="1:19" ht="15.75">
      <c r="A75" s="1"/>
      <c r="B75" s="2"/>
      <c r="C75" s="1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307"/>
      <c r="R75" s="4"/>
      <c r="S75" s="4"/>
    </row>
    <row r="76" spans="1:19" ht="15.75">
      <c r="A76" s="1"/>
      <c r="B76" s="2"/>
      <c r="C76" s="1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307"/>
      <c r="R76" s="4"/>
      <c r="S76" s="4"/>
    </row>
    <row r="77" spans="1:19" ht="15.75">
      <c r="A77" s="1"/>
      <c r="B77" s="2"/>
      <c r="C77" s="1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307"/>
      <c r="R77" s="4"/>
      <c r="S77" s="4"/>
    </row>
    <row r="78" spans="1:19" ht="15.75">
      <c r="A78" s="1"/>
      <c r="B78" s="2"/>
      <c r="C78" s="1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307"/>
      <c r="R78" s="4"/>
      <c r="S78" s="4"/>
    </row>
    <row r="79" spans="1:19" ht="15.75">
      <c r="A79" s="1"/>
      <c r="B79" s="2"/>
      <c r="C79" s="1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307"/>
      <c r="R79" s="4"/>
      <c r="S79" s="4"/>
    </row>
    <row r="80" spans="1:19" ht="15.75">
      <c r="A80" s="1"/>
      <c r="B80" s="2"/>
      <c r="C80" s="1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307"/>
      <c r="R80" s="4"/>
      <c r="S80" s="4"/>
    </row>
    <row r="81" spans="1:19" ht="15.75">
      <c r="A81" s="1"/>
      <c r="B81" s="2"/>
      <c r="C81" s="1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307"/>
      <c r="R81" s="4"/>
      <c r="S81" s="4"/>
    </row>
    <row r="82" spans="1:19" ht="15.75">
      <c r="A82" s="1"/>
      <c r="B82" s="2"/>
      <c r="C82" s="1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307"/>
      <c r="R82" s="4"/>
      <c r="S82" s="4"/>
    </row>
    <row r="83" spans="1:19" ht="15.75">
      <c r="A83" s="1"/>
      <c r="B83" s="2"/>
      <c r="C83" s="1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307"/>
      <c r="R83" s="4"/>
      <c r="S83" s="4"/>
    </row>
    <row r="84" spans="1:19" ht="15.75">
      <c r="A84" s="1"/>
      <c r="B84" s="2"/>
      <c r="C84" s="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307"/>
      <c r="R84" s="4"/>
      <c r="S84" s="4"/>
    </row>
    <row r="85" spans="1:19" ht="15.75">
      <c r="A85" s="1"/>
      <c r="B85" s="2"/>
      <c r="C85" s="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307"/>
      <c r="R85" s="4"/>
      <c r="S85" s="4"/>
    </row>
    <row r="86" spans="1:19" ht="15.75">
      <c r="A86" s="1"/>
      <c r="B86" s="2"/>
      <c r="C86" s="1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307"/>
      <c r="R86" s="4"/>
      <c r="S86" s="4"/>
    </row>
    <row r="87" spans="1:19" ht="15.75">
      <c r="A87" s="1"/>
      <c r="B87" s="2"/>
      <c r="C87" s="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307"/>
      <c r="R87" s="4"/>
      <c r="S87" s="4"/>
    </row>
    <row r="88" spans="1:19" ht="15.75">
      <c r="A88" s="1"/>
      <c r="B88" s="2"/>
      <c r="C88" s="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307"/>
      <c r="R88" s="4"/>
      <c r="S88" s="4"/>
    </row>
    <row r="89" spans="1:19" ht="15.75">
      <c r="A89" s="1"/>
      <c r="B89" s="2"/>
      <c r="C89" s="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307"/>
      <c r="R89" s="4"/>
      <c r="S89" s="4"/>
    </row>
    <row r="90" spans="1:19" ht="15.75">
      <c r="A90" s="1"/>
      <c r="B90" s="2"/>
      <c r="C90" s="1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307"/>
      <c r="R90" s="4"/>
      <c r="S90" s="4"/>
    </row>
    <row r="91" spans="1:19" ht="15.75">
      <c r="A91" s="1"/>
      <c r="B91" s="2"/>
      <c r="C91" s="1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307"/>
      <c r="R91" s="4"/>
      <c r="S91" s="4"/>
    </row>
    <row r="92" spans="1:19" ht="15.75">
      <c r="A92" s="1"/>
      <c r="B92" s="2"/>
      <c r="C92" s="1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307"/>
      <c r="R92" s="4"/>
      <c r="S92" s="4"/>
    </row>
    <row r="93" spans="1:19" ht="15.75">
      <c r="A93" s="1"/>
      <c r="B93" s="2"/>
      <c r="C93" s="1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307"/>
      <c r="R93" s="4"/>
      <c r="S93" s="4"/>
    </row>
    <row r="94" spans="1:19" ht="15.75">
      <c r="A94" s="1"/>
      <c r="B94" s="2"/>
      <c r="C94" s="1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307"/>
      <c r="R94" s="4"/>
      <c r="S94" s="4"/>
    </row>
    <row r="95" spans="1:19" ht="15.75">
      <c r="A95" s="1"/>
      <c r="B95" s="2"/>
      <c r="C95" s="1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307"/>
      <c r="R95" s="4"/>
      <c r="S95" s="4"/>
    </row>
    <row r="96" spans="1:19" ht="15.75">
      <c r="A96" s="1"/>
      <c r="B96" s="2"/>
      <c r="C96" s="1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307"/>
      <c r="R96" s="4"/>
      <c r="S96" s="4"/>
    </row>
    <row r="97" spans="1:19" ht="15.75">
      <c r="A97" s="1"/>
      <c r="B97" s="2"/>
      <c r="C97" s="1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307"/>
      <c r="R97" s="4"/>
      <c r="S97" s="4"/>
    </row>
    <row r="98" spans="1:19" ht="15.75">
      <c r="A98" s="1"/>
      <c r="B98" s="2"/>
      <c r="C98" s="1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307"/>
      <c r="R98" s="4"/>
      <c r="S98" s="4"/>
    </row>
    <row r="99" spans="1:19" ht="15.75">
      <c r="A99" s="1"/>
      <c r="B99" s="2"/>
      <c r="C99" s="1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307"/>
      <c r="R99" s="4"/>
      <c r="S99" s="4"/>
    </row>
    <row r="100" spans="1:19" ht="15.75">
      <c r="A100" s="1"/>
      <c r="B100" s="2"/>
      <c r="C100" s="1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07"/>
      <c r="R100" s="4"/>
      <c r="S100" s="4"/>
    </row>
    <row r="101" spans="1:19" ht="15.75">
      <c r="A101" s="1"/>
      <c r="B101" s="2"/>
      <c r="C101" s="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07"/>
      <c r="R101" s="4"/>
      <c r="S101" s="4"/>
    </row>
    <row r="102" spans="1:19" ht="15.75">
      <c r="A102" s="1"/>
      <c r="B102" s="2"/>
      <c r="C102" s="1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07"/>
      <c r="R102" s="4"/>
      <c r="S102" s="4"/>
    </row>
    <row r="103" spans="1:19" ht="15.75">
      <c r="A103" s="1"/>
      <c r="B103" s="2"/>
      <c r="C103" s="1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307"/>
      <c r="R103" s="4"/>
      <c r="S103" s="4"/>
    </row>
    <row r="104" spans="1:19" ht="15.75">
      <c r="A104" s="1"/>
      <c r="B104" s="2"/>
      <c r="C104" s="1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307"/>
      <c r="R104" s="4"/>
      <c r="S104" s="4"/>
    </row>
    <row r="105" spans="1:19" ht="15.75">
      <c r="A105" s="1"/>
      <c r="B105" s="2"/>
      <c r="C105" s="1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07"/>
      <c r="R105" s="4"/>
      <c r="S105" s="4"/>
    </row>
    <row r="106" spans="1:19" ht="15.75">
      <c r="A106" s="1"/>
      <c r="B106" s="2"/>
      <c r="C106" s="1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07"/>
      <c r="R106" s="4"/>
      <c r="S106" s="4"/>
    </row>
    <row r="107" spans="1:19" ht="15.75">
      <c r="A107" s="1"/>
      <c r="B107" s="2"/>
      <c r="C107" s="1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307"/>
      <c r="R107" s="4"/>
      <c r="S107" s="4"/>
    </row>
    <row r="108" spans="1:19" ht="15.75">
      <c r="A108" s="1"/>
      <c r="B108" s="2"/>
      <c r="C108" s="1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07"/>
      <c r="R108" s="4"/>
      <c r="S108" s="4"/>
    </row>
    <row r="109" spans="1:19" ht="15.75">
      <c r="A109" s="1"/>
      <c r="B109" s="2"/>
      <c r="C109" s="1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307"/>
      <c r="R109" s="4"/>
      <c r="S109" s="4"/>
    </row>
    <row r="110" spans="1:19" ht="15.75">
      <c r="A110" s="1"/>
      <c r="B110" s="2"/>
      <c r="C110" s="1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307"/>
      <c r="R110" s="4"/>
      <c r="S110" s="4"/>
    </row>
    <row r="111" spans="1:19" ht="15.75">
      <c r="A111" s="1"/>
      <c r="B111" s="2"/>
      <c r="C111" s="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307"/>
      <c r="R111" s="4"/>
      <c r="S111" s="4"/>
    </row>
    <row r="112" spans="1:19" ht="15.75">
      <c r="A112" s="1"/>
      <c r="B112" s="2"/>
      <c r="C112" s="1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07"/>
      <c r="R112" s="4"/>
      <c r="S112" s="4"/>
    </row>
    <row r="113" spans="1:19" ht="15.75">
      <c r="A113" s="1"/>
      <c r="B113" s="2"/>
      <c r="C113" s="1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307"/>
      <c r="R113" s="4"/>
      <c r="S113" s="4"/>
    </row>
    <row r="114" spans="1:19" ht="15.75">
      <c r="A114" s="1"/>
      <c r="B114" s="2"/>
      <c r="C114" s="1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307"/>
      <c r="R114" s="4"/>
      <c r="S114" s="4"/>
    </row>
    <row r="115" spans="1:19" ht="15.75">
      <c r="A115" s="1"/>
      <c r="B115" s="2"/>
      <c r="C115" s="1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07"/>
      <c r="R115" s="4"/>
      <c r="S115" s="4"/>
    </row>
    <row r="116" spans="1:19" ht="15.75">
      <c r="A116" s="1"/>
      <c r="B116" s="2"/>
      <c r="C116" s="1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07"/>
      <c r="R116" s="4"/>
      <c r="S116" s="4"/>
    </row>
    <row r="117" spans="1:19" ht="15.75">
      <c r="A117" s="1"/>
      <c r="B117" s="2"/>
      <c r="C117" s="1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07"/>
      <c r="R117" s="4"/>
      <c r="S117" s="4"/>
    </row>
    <row r="118" spans="1:19" ht="15.75">
      <c r="A118" s="1"/>
      <c r="B118" s="2"/>
      <c r="C118" s="1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07"/>
      <c r="R118" s="4"/>
      <c r="S118" s="4"/>
    </row>
    <row r="119" spans="1:19" ht="15.75">
      <c r="A119" s="1"/>
      <c r="B119" s="2"/>
      <c r="C119" s="1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307"/>
      <c r="R119" s="4"/>
      <c r="S119" s="4"/>
    </row>
    <row r="120" spans="1:19" ht="15.75">
      <c r="A120" s="1"/>
      <c r="B120" s="2"/>
      <c r="C120" s="1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07"/>
      <c r="R120" s="4"/>
      <c r="S120" s="4"/>
    </row>
    <row r="121" spans="1:19" ht="15.75">
      <c r="A121" s="1"/>
      <c r="B121" s="2"/>
      <c r="C121" s="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307"/>
      <c r="R121" s="4"/>
      <c r="S121" s="4"/>
    </row>
    <row r="122" spans="1:19" ht="15.75">
      <c r="A122" s="1"/>
      <c r="B122" s="2"/>
      <c r="C122" s="1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307"/>
      <c r="R122" s="4"/>
      <c r="S122" s="4"/>
    </row>
    <row r="123" spans="1:19" ht="15.75">
      <c r="A123" s="1"/>
      <c r="B123" s="2"/>
      <c r="C123" s="1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07"/>
      <c r="R123" s="4"/>
      <c r="S123" s="4"/>
    </row>
    <row r="124" spans="1:19" ht="15.75">
      <c r="A124" s="1"/>
      <c r="B124" s="2"/>
      <c r="C124" s="1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307"/>
      <c r="R124" s="4"/>
      <c r="S124" s="4"/>
    </row>
    <row r="125" spans="1:19" ht="15.75">
      <c r="A125" s="1"/>
      <c r="B125" s="2"/>
      <c r="C125" s="1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307"/>
      <c r="R125" s="4"/>
      <c r="S125" s="4"/>
    </row>
    <row r="126" spans="1:19" ht="15.75">
      <c r="A126" s="1"/>
      <c r="B126" s="2"/>
      <c r="C126" s="1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307"/>
      <c r="R126" s="4"/>
      <c r="S126" s="4"/>
    </row>
    <row r="127" spans="1:19" ht="15.75">
      <c r="A127" s="1"/>
      <c r="B127" s="2"/>
      <c r="C127" s="1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07"/>
      <c r="R127" s="4"/>
      <c r="S127" s="4"/>
    </row>
    <row r="128" spans="1:19" ht="15.75">
      <c r="A128" s="1"/>
      <c r="B128" s="2"/>
      <c r="C128" s="1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307"/>
      <c r="R128" s="4"/>
      <c r="S128" s="4"/>
    </row>
    <row r="129" spans="1:19" ht="15.75">
      <c r="A129" s="1"/>
      <c r="B129" s="2"/>
      <c r="C129" s="1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07"/>
      <c r="R129" s="4"/>
      <c r="S129" s="4"/>
    </row>
    <row r="130" spans="1:19" ht="15.75">
      <c r="A130" s="1"/>
      <c r="B130" s="2"/>
      <c r="C130" s="1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07"/>
      <c r="R130" s="4"/>
      <c r="S130" s="4"/>
    </row>
    <row r="131" spans="1:19" ht="15.75">
      <c r="A131" s="1"/>
      <c r="B131" s="2"/>
      <c r="C131" s="1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307"/>
      <c r="R131" s="4"/>
      <c r="S131" s="4"/>
    </row>
    <row r="132" spans="1:19" ht="15.75">
      <c r="A132" s="1"/>
      <c r="B132" s="2"/>
      <c r="C132" s="1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307"/>
      <c r="R132" s="4"/>
      <c r="S132" s="4"/>
    </row>
    <row r="133" spans="1:19" ht="15.75">
      <c r="A133" s="1"/>
      <c r="B133" s="2"/>
      <c r="C133" s="1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07"/>
      <c r="R133" s="4"/>
      <c r="S133" s="4"/>
    </row>
    <row r="134" spans="1:19" ht="15.75">
      <c r="A134" s="1"/>
      <c r="B134" s="2"/>
      <c r="C134" s="1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307"/>
      <c r="R134" s="4"/>
      <c r="S134" s="4"/>
    </row>
    <row r="135" spans="1:19" ht="15.75">
      <c r="A135" s="1"/>
      <c r="B135" s="2"/>
      <c r="C135" s="1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307"/>
      <c r="R135" s="4"/>
      <c r="S135" s="4"/>
    </row>
    <row r="136" spans="1:19" ht="15.75">
      <c r="A136" s="1"/>
      <c r="B136" s="2"/>
      <c r="C136" s="1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307"/>
      <c r="R136" s="4"/>
      <c r="S136" s="4"/>
    </row>
    <row r="137" spans="1:19" ht="15.75">
      <c r="A137" s="1"/>
      <c r="B137" s="2"/>
      <c r="C137" s="1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307"/>
      <c r="R137" s="4"/>
      <c r="S137" s="4"/>
    </row>
    <row r="138" spans="1:19" ht="15.75">
      <c r="A138" s="1"/>
      <c r="B138" s="2"/>
      <c r="C138" s="1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307"/>
      <c r="R138" s="4"/>
      <c r="S138" s="4"/>
    </row>
    <row r="139" spans="1:19" ht="15.75">
      <c r="A139" s="1"/>
      <c r="B139" s="2"/>
      <c r="C139" s="1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307"/>
      <c r="R139" s="4"/>
      <c r="S139" s="4"/>
    </row>
    <row r="140" spans="1:19" ht="15.75">
      <c r="A140" s="1"/>
      <c r="B140" s="2"/>
      <c r="C140" s="1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307"/>
      <c r="R140" s="4"/>
      <c r="S140" s="4"/>
    </row>
    <row r="141" spans="1:19" ht="15.75">
      <c r="A141" s="1"/>
      <c r="B141" s="2"/>
      <c r="C141" s="1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07"/>
      <c r="R141" s="4"/>
      <c r="S141" s="4"/>
    </row>
    <row r="142" spans="1:19" ht="15.75">
      <c r="A142" s="1"/>
      <c r="B142" s="2"/>
      <c r="C142" s="1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307"/>
      <c r="R142" s="4"/>
      <c r="S142" s="4"/>
    </row>
    <row r="143" spans="1:19" ht="15.75">
      <c r="A143" s="1"/>
      <c r="B143" s="2"/>
      <c r="C143" s="1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07"/>
      <c r="R143" s="4"/>
      <c r="S143" s="4"/>
    </row>
    <row r="144" spans="1:19" ht="15.75">
      <c r="A144" s="1"/>
      <c r="B144" s="2"/>
      <c r="C144" s="1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07"/>
      <c r="R144" s="4"/>
      <c r="S144" s="4"/>
    </row>
    <row r="145" spans="1:19" ht="15.75">
      <c r="A145" s="1"/>
      <c r="B145" s="2"/>
      <c r="C145" s="1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07"/>
      <c r="R145" s="4"/>
      <c r="S145" s="4"/>
    </row>
    <row r="146" spans="1:19" ht="15.75">
      <c r="A146" s="1"/>
      <c r="B146" s="2"/>
      <c r="C146" s="1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07"/>
      <c r="R146" s="4"/>
      <c r="S146" s="4"/>
    </row>
    <row r="147" spans="1:19" ht="15.75">
      <c r="A147" s="1"/>
      <c r="B147" s="2"/>
      <c r="C147" s="1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07"/>
      <c r="R147" s="4"/>
      <c r="S147" s="4"/>
    </row>
    <row r="148" spans="1:19" ht="15.75">
      <c r="A148" s="1"/>
      <c r="B148" s="2"/>
      <c r="C148" s="1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07"/>
      <c r="R148" s="4"/>
      <c r="S148" s="4"/>
    </row>
    <row r="149" spans="1:19" ht="15.75">
      <c r="A149" s="1"/>
      <c r="B149" s="2"/>
      <c r="C149" s="1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307"/>
      <c r="R149" s="4"/>
      <c r="S149" s="4"/>
    </row>
    <row r="150" spans="1:19" ht="15.75">
      <c r="A150" s="1"/>
      <c r="B150" s="2"/>
      <c r="C150" s="1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07"/>
      <c r="R150" s="4"/>
      <c r="S150" s="4"/>
    </row>
    <row r="151" spans="1:19" ht="15.75">
      <c r="A151" s="1"/>
      <c r="B151" s="2"/>
      <c r="C151" s="1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07"/>
      <c r="R151" s="4"/>
      <c r="S151" s="4"/>
    </row>
    <row r="152" spans="1:19" ht="15.75">
      <c r="A152" s="1"/>
      <c r="B152" s="2"/>
      <c r="C152" s="1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07"/>
      <c r="R152" s="4"/>
      <c r="S152" s="4"/>
    </row>
    <row r="153" spans="1:19" ht="15.75">
      <c r="A153" s="1"/>
      <c r="B153" s="2"/>
      <c r="C153" s="1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07"/>
      <c r="R153" s="4"/>
      <c r="S153" s="4"/>
    </row>
    <row r="154" spans="1:19" ht="15.75">
      <c r="A154" s="1"/>
      <c r="B154" s="2"/>
      <c r="C154" s="1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307"/>
      <c r="R154" s="4"/>
      <c r="S154" s="4"/>
    </row>
    <row r="155" spans="1:19" ht="15.75">
      <c r="A155" s="1"/>
      <c r="B155" s="2"/>
      <c r="C155" s="1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07"/>
      <c r="R155" s="4"/>
      <c r="S155" s="4"/>
    </row>
    <row r="156" spans="1:19" ht="15.75">
      <c r="A156" s="1"/>
      <c r="B156" s="2"/>
      <c r="C156" s="1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07"/>
      <c r="R156" s="4"/>
      <c r="S156" s="4"/>
    </row>
    <row r="157" spans="1:19" ht="15.75">
      <c r="A157" s="1"/>
      <c r="B157" s="2"/>
      <c r="C157" s="1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07"/>
      <c r="R157" s="4"/>
      <c r="S157" s="4"/>
    </row>
    <row r="158" spans="1:19" ht="15.75">
      <c r="A158" s="1"/>
      <c r="B158" s="2"/>
      <c r="C158" s="1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307"/>
      <c r="R158" s="4"/>
      <c r="S158" s="4"/>
    </row>
    <row r="159" spans="1:19" ht="15.75">
      <c r="A159" s="1"/>
      <c r="B159" s="2"/>
      <c r="C159" s="1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307"/>
      <c r="R159" s="4"/>
      <c r="S159" s="4"/>
    </row>
    <row r="160" spans="1:19" ht="15.75">
      <c r="A160" s="1"/>
      <c r="B160" s="2"/>
      <c r="C160" s="1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07"/>
      <c r="R160" s="4"/>
      <c r="S160" s="4"/>
    </row>
    <row r="161" spans="1:19" ht="15.75">
      <c r="A161" s="1"/>
      <c r="B161" s="2"/>
      <c r="C161" s="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07"/>
      <c r="R161" s="4"/>
      <c r="S161" s="4"/>
    </row>
    <row r="162" spans="1:19" ht="15.75">
      <c r="A162" s="1"/>
      <c r="B162" s="2"/>
      <c r="C162" s="1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307"/>
      <c r="R162" s="4"/>
      <c r="S162" s="4"/>
    </row>
    <row r="163" spans="1:19" ht="15.75">
      <c r="A163" s="1"/>
      <c r="B163" s="2"/>
      <c r="C163" s="1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307"/>
      <c r="R163" s="4"/>
      <c r="S163" s="4"/>
    </row>
    <row r="164" spans="1:19" ht="15.75">
      <c r="A164" s="1"/>
      <c r="B164" s="2"/>
      <c r="C164" s="1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07"/>
      <c r="R164" s="4"/>
      <c r="S164" s="4"/>
    </row>
    <row r="165" spans="1:19" ht="15.75">
      <c r="A165" s="1"/>
      <c r="B165" s="2"/>
      <c r="C165" s="1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307"/>
      <c r="R165" s="4"/>
      <c r="S165" s="4"/>
    </row>
    <row r="166" spans="1:19" ht="15.75">
      <c r="A166" s="1"/>
      <c r="B166" s="2"/>
      <c r="C166" s="1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307"/>
      <c r="R166" s="4"/>
      <c r="S166" s="4"/>
    </row>
    <row r="167" spans="1:19" ht="15.75">
      <c r="A167" s="1"/>
      <c r="B167" s="2"/>
      <c r="C167" s="1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07"/>
      <c r="R167" s="4"/>
      <c r="S167" s="4"/>
    </row>
    <row r="168" spans="1:19" ht="15.75">
      <c r="A168" s="1"/>
      <c r="B168" s="2"/>
      <c r="C168" s="1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07"/>
      <c r="R168" s="4"/>
      <c r="S168" s="4"/>
    </row>
    <row r="169" spans="1:19" ht="15.75">
      <c r="A169" s="1"/>
      <c r="B169" s="2"/>
      <c r="C169" s="1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07"/>
      <c r="R169" s="4"/>
      <c r="S169" s="4"/>
    </row>
    <row r="170" spans="1:19" ht="15.75">
      <c r="A170" s="1"/>
      <c r="B170" s="2"/>
      <c r="C170" s="1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307"/>
      <c r="R170" s="4"/>
      <c r="S170" s="4"/>
    </row>
    <row r="171" spans="1:19" ht="15.75">
      <c r="A171" s="1"/>
      <c r="B171" s="2"/>
      <c r="C171" s="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307"/>
      <c r="R171" s="4"/>
      <c r="S171" s="4"/>
    </row>
    <row r="172" spans="1:19" ht="15.75">
      <c r="A172" s="1"/>
      <c r="B172" s="2"/>
      <c r="C172" s="1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07"/>
      <c r="R172" s="4"/>
      <c r="S172" s="4"/>
    </row>
    <row r="173" spans="1:19" ht="15.75">
      <c r="A173" s="1"/>
      <c r="B173" s="2"/>
      <c r="C173" s="1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307"/>
      <c r="R173" s="4"/>
      <c r="S173" s="4"/>
    </row>
    <row r="174" spans="1:19" ht="15.75">
      <c r="A174" s="1"/>
      <c r="B174" s="2"/>
      <c r="C174" s="1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07"/>
      <c r="R174" s="4"/>
      <c r="S174" s="4"/>
    </row>
    <row r="175" spans="1:19" ht="15.75">
      <c r="A175" s="1"/>
      <c r="B175" s="2"/>
      <c r="C175" s="1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307"/>
      <c r="R175" s="4"/>
      <c r="S175" s="4"/>
    </row>
    <row r="176" spans="1:19" ht="15.75">
      <c r="A176" s="1"/>
      <c r="B176" s="2"/>
      <c r="C176" s="1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307"/>
      <c r="R176" s="4"/>
      <c r="S176" s="4"/>
    </row>
    <row r="177" spans="1:19" ht="15.75">
      <c r="A177" s="1"/>
      <c r="B177" s="2"/>
      <c r="C177" s="1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07"/>
      <c r="R177" s="4"/>
      <c r="S177" s="4"/>
    </row>
    <row r="178" spans="1:19" ht="15.75">
      <c r="A178" s="1"/>
      <c r="B178" s="2"/>
      <c r="C178" s="1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07"/>
      <c r="R178" s="4"/>
      <c r="S178" s="4"/>
    </row>
    <row r="179" spans="1:19" ht="15.75">
      <c r="A179" s="1"/>
      <c r="B179" s="2"/>
      <c r="C179" s="1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07"/>
      <c r="R179" s="4"/>
      <c r="S179" s="4"/>
    </row>
    <row r="180" spans="1:19" ht="15.75">
      <c r="A180" s="1"/>
      <c r="B180" s="2"/>
      <c r="C180" s="1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07"/>
      <c r="R180" s="4"/>
      <c r="S180" s="4"/>
    </row>
    <row r="181" spans="1:19" ht="15.75">
      <c r="A181" s="1"/>
      <c r="B181" s="2"/>
      <c r="C181" s="1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07"/>
      <c r="R181" s="4"/>
      <c r="S181" s="4"/>
    </row>
    <row r="182" spans="1:19" ht="15.75">
      <c r="A182" s="1"/>
      <c r="B182" s="2"/>
      <c r="C182" s="1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07"/>
      <c r="R182" s="4"/>
      <c r="S182" s="4"/>
    </row>
    <row r="183" spans="1:19" ht="15.75">
      <c r="A183" s="1"/>
      <c r="B183" s="2"/>
      <c r="C183" s="1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307"/>
      <c r="R183" s="4"/>
      <c r="S183" s="4"/>
    </row>
    <row r="184" spans="1:19" ht="15.75">
      <c r="A184" s="1"/>
      <c r="B184" s="2"/>
      <c r="C184" s="1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07"/>
      <c r="R184" s="4"/>
      <c r="S184" s="4"/>
    </row>
    <row r="185" spans="1:19" ht="15.75">
      <c r="A185" s="1"/>
      <c r="B185" s="2"/>
      <c r="C185" s="1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07"/>
      <c r="R185" s="4"/>
      <c r="S185" s="4"/>
    </row>
    <row r="186" spans="1:19" ht="15.75">
      <c r="A186" s="1"/>
      <c r="B186" s="2"/>
      <c r="C186" s="1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07"/>
      <c r="R186" s="4"/>
      <c r="S186" s="4"/>
    </row>
    <row r="187" spans="1:19" ht="15.75">
      <c r="A187" s="1"/>
      <c r="B187" s="2"/>
      <c r="C187" s="1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07"/>
      <c r="R187" s="4"/>
      <c r="S187" s="4"/>
    </row>
    <row r="188" spans="1:19" ht="15.75">
      <c r="A188" s="1"/>
      <c r="B188" s="2"/>
      <c r="C188" s="1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07"/>
      <c r="R188" s="4"/>
      <c r="S188" s="4"/>
    </row>
    <row r="189" spans="1:19" ht="15.75">
      <c r="A189" s="1"/>
      <c r="B189" s="2"/>
      <c r="C189" s="1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07"/>
      <c r="R189" s="4"/>
      <c r="S189" s="4"/>
    </row>
    <row r="190" spans="1:19" ht="15.75">
      <c r="A190" s="1"/>
      <c r="B190" s="2"/>
      <c r="C190" s="1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07"/>
      <c r="R190" s="4"/>
      <c r="S190" s="4"/>
    </row>
    <row r="191" spans="1:19" ht="15.75">
      <c r="A191" s="1"/>
      <c r="B191" s="2"/>
      <c r="C191" s="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07"/>
      <c r="R191" s="4"/>
      <c r="S191" s="4"/>
    </row>
    <row r="192" spans="1:19" ht="15.75">
      <c r="A192" s="1"/>
      <c r="B192" s="2"/>
      <c r="C192" s="1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07"/>
      <c r="R192" s="4"/>
      <c r="S192" s="4"/>
    </row>
    <row r="193" spans="1:19" ht="15.75">
      <c r="A193" s="1"/>
      <c r="B193" s="2"/>
      <c r="C193" s="1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07"/>
      <c r="R193" s="4"/>
      <c r="S193" s="4"/>
    </row>
    <row r="194" spans="1:19" ht="15.75">
      <c r="A194" s="1"/>
      <c r="B194" s="2"/>
      <c r="C194" s="1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07"/>
      <c r="R194" s="4"/>
      <c r="S194" s="4"/>
    </row>
    <row r="195" spans="1:19" ht="15.75">
      <c r="A195" s="1"/>
      <c r="B195" s="2"/>
      <c r="C195" s="1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07"/>
      <c r="R195" s="4"/>
      <c r="S195" s="4"/>
    </row>
    <row r="196" spans="1:19" ht="15.75">
      <c r="A196" s="1"/>
      <c r="B196" s="2"/>
      <c r="C196" s="1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07"/>
      <c r="R196" s="4"/>
      <c r="S196" s="4"/>
    </row>
    <row r="197" spans="1:19" ht="15.75">
      <c r="A197" s="1"/>
      <c r="B197" s="2"/>
      <c r="C197" s="1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07"/>
      <c r="R197" s="4"/>
      <c r="S197" s="4"/>
    </row>
    <row r="198" spans="1:19" ht="15.75">
      <c r="A198" s="1"/>
      <c r="B198" s="2"/>
      <c r="C198" s="1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307"/>
      <c r="R198" s="4"/>
      <c r="S198" s="4"/>
    </row>
    <row r="199" spans="1:19" ht="15.75">
      <c r="A199" s="1"/>
      <c r="B199" s="2"/>
      <c r="C199" s="1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307"/>
      <c r="R199" s="4"/>
      <c r="S199" s="4"/>
    </row>
    <row r="200" spans="1:19" ht="15.75">
      <c r="A200" s="1"/>
      <c r="B200" s="2"/>
      <c r="C200" s="1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07"/>
      <c r="R200" s="4"/>
      <c r="S200" s="4"/>
    </row>
    <row r="201" spans="1:19" ht="15.75">
      <c r="A201" s="1"/>
      <c r="B201" s="2"/>
      <c r="C201" s="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07"/>
      <c r="R201" s="4"/>
      <c r="S201" s="4"/>
    </row>
    <row r="202" spans="1:19" ht="15.75">
      <c r="A202" s="1"/>
      <c r="B202" s="2"/>
      <c r="C202" s="1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07"/>
      <c r="R202" s="4"/>
      <c r="S202" s="4"/>
    </row>
    <row r="203" spans="1:19" ht="15.75">
      <c r="A203" s="1"/>
      <c r="B203" s="2"/>
      <c r="C203" s="1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307"/>
      <c r="R203" s="4"/>
      <c r="S203" s="4"/>
    </row>
    <row r="204" spans="1:19" ht="15.75">
      <c r="A204" s="1"/>
      <c r="B204" s="2"/>
      <c r="C204" s="1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307"/>
      <c r="R204" s="4"/>
      <c r="S204" s="4"/>
    </row>
    <row r="205" spans="1:19" ht="15.75">
      <c r="A205" s="1"/>
      <c r="B205" s="2"/>
      <c r="C205" s="1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07"/>
      <c r="R205" s="4"/>
      <c r="S205" s="4"/>
    </row>
    <row r="206" spans="1:19" ht="15.75">
      <c r="A206" s="1"/>
      <c r="B206" s="2"/>
      <c r="C206" s="1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307"/>
      <c r="R206" s="4"/>
      <c r="S206" s="4"/>
    </row>
    <row r="207" spans="1:19" ht="15.75">
      <c r="A207" s="1"/>
      <c r="B207" s="2"/>
      <c r="C207" s="1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07"/>
      <c r="R207" s="4"/>
      <c r="S207" s="4"/>
    </row>
    <row r="208" spans="1:19" ht="15.75">
      <c r="A208" s="1"/>
      <c r="B208" s="2"/>
      <c r="C208" s="1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307"/>
      <c r="R208" s="4"/>
      <c r="S208" s="4"/>
    </row>
    <row r="209" spans="1:19" ht="15.75">
      <c r="A209" s="1"/>
      <c r="B209" s="2"/>
      <c r="C209" s="1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07"/>
      <c r="R209" s="4"/>
      <c r="S209" s="4"/>
    </row>
    <row r="210" spans="1:19" ht="15.75">
      <c r="A210" s="1"/>
      <c r="B210" s="2"/>
      <c r="C210" s="1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07"/>
      <c r="R210" s="4"/>
      <c r="S210" s="4"/>
    </row>
    <row r="211" spans="1:19" ht="15.75">
      <c r="A211" s="1"/>
      <c r="B211" s="2"/>
      <c r="C211" s="1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307"/>
      <c r="R211" s="4"/>
      <c r="S211" s="4"/>
    </row>
    <row r="212" spans="1:19" ht="15.75">
      <c r="A212" s="1"/>
      <c r="B212" s="2"/>
      <c r="C212" s="1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307"/>
      <c r="R212" s="4"/>
      <c r="S212" s="4"/>
    </row>
    <row r="213" spans="1:19" ht="15.75">
      <c r="A213" s="1"/>
      <c r="B213" s="2"/>
      <c r="C213" s="1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307"/>
      <c r="R213" s="4"/>
      <c r="S213" s="4"/>
    </row>
    <row r="214" spans="1:19" ht="15.75">
      <c r="A214" s="1"/>
      <c r="B214" s="2"/>
      <c r="C214" s="1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307"/>
      <c r="R214" s="4"/>
      <c r="S214" s="4"/>
    </row>
    <row r="215" spans="1:19" ht="15.75">
      <c r="A215" s="1"/>
      <c r="B215" s="2"/>
      <c r="C215" s="1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307"/>
      <c r="R215" s="4"/>
      <c r="S215" s="4"/>
    </row>
    <row r="216" spans="1:19" ht="15.75">
      <c r="A216" s="1"/>
      <c r="B216" s="2"/>
      <c r="C216" s="1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07"/>
      <c r="R216" s="4"/>
      <c r="S216" s="4"/>
    </row>
    <row r="217" spans="1:19" ht="15.75">
      <c r="A217" s="1"/>
      <c r="B217" s="2"/>
      <c r="C217" s="1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07"/>
      <c r="R217" s="4"/>
      <c r="S217" s="4"/>
    </row>
    <row r="218" spans="1:19" ht="15.75">
      <c r="A218" s="1"/>
      <c r="B218" s="2"/>
      <c r="C218" s="1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307"/>
      <c r="R218" s="4"/>
      <c r="S218" s="4"/>
    </row>
    <row r="219" spans="1:19" ht="15.75">
      <c r="A219" s="1"/>
      <c r="B219" s="2"/>
      <c r="C219" s="1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307"/>
      <c r="R219" s="4"/>
      <c r="S219" s="4"/>
    </row>
    <row r="220" spans="1:19" ht="15.75">
      <c r="A220" s="1"/>
      <c r="B220" s="2"/>
      <c r="C220" s="1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307"/>
      <c r="R220" s="4"/>
      <c r="S220" s="4"/>
    </row>
    <row r="221" spans="1:19" ht="15.75">
      <c r="A221" s="1"/>
      <c r="B221" s="2"/>
      <c r="C221" s="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07"/>
      <c r="R221" s="4"/>
      <c r="S221" s="4"/>
    </row>
    <row r="222" spans="1:19" ht="15.75">
      <c r="A222" s="1"/>
      <c r="B222" s="2"/>
      <c r="C222" s="1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307"/>
      <c r="R222" s="4"/>
      <c r="S222" s="4"/>
    </row>
    <row r="223" spans="1:19" ht="15.75">
      <c r="A223" s="1"/>
      <c r="B223" s="2"/>
      <c r="C223" s="1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307"/>
      <c r="R223" s="4"/>
      <c r="S223" s="4"/>
    </row>
    <row r="224" spans="1:19" ht="15.75">
      <c r="A224" s="1"/>
      <c r="B224" s="2"/>
      <c r="C224" s="1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307"/>
      <c r="R224" s="4"/>
      <c r="S224" s="4"/>
    </row>
    <row r="225" spans="1:19" ht="15.75">
      <c r="A225" s="1"/>
      <c r="B225" s="2"/>
      <c r="C225" s="1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307"/>
      <c r="R225" s="4"/>
      <c r="S225" s="4"/>
    </row>
    <row r="226" spans="1:19" ht="15.75">
      <c r="A226" s="1"/>
      <c r="B226" s="2"/>
      <c r="C226" s="1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307"/>
      <c r="R226" s="4"/>
      <c r="S226" s="4"/>
    </row>
    <row r="227" spans="1:19" ht="15.75">
      <c r="A227" s="1"/>
      <c r="B227" s="2"/>
      <c r="C227" s="1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307"/>
      <c r="R227" s="4"/>
      <c r="S227" s="4"/>
    </row>
    <row r="228" spans="1:19" ht="15.75">
      <c r="A228" s="1"/>
      <c r="B228" s="2"/>
      <c r="C228" s="1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307"/>
      <c r="R228" s="4"/>
      <c r="S228" s="4"/>
    </row>
    <row r="229" spans="1:19" ht="15.75">
      <c r="A229" s="1"/>
      <c r="B229" s="2"/>
      <c r="C229" s="1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307"/>
      <c r="R229" s="4"/>
      <c r="S229" s="4"/>
    </row>
    <row r="230" spans="1:19" ht="15.75">
      <c r="A230" s="1"/>
      <c r="B230" s="2"/>
      <c r="C230" s="1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307"/>
      <c r="R230" s="4"/>
      <c r="S230" s="4"/>
    </row>
    <row r="231" spans="1:19" ht="15.75">
      <c r="A231" s="1"/>
      <c r="B231" s="2"/>
      <c r="C231" s="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307"/>
      <c r="R231" s="4"/>
      <c r="S231" s="4"/>
    </row>
    <row r="232" spans="1:19" ht="15.75">
      <c r="A232" s="1"/>
      <c r="B232" s="2"/>
      <c r="C232" s="1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307"/>
      <c r="R232" s="4"/>
      <c r="S232" s="4"/>
    </row>
    <row r="233" spans="1:19" ht="15.75">
      <c r="A233" s="1"/>
      <c r="B233" s="2"/>
      <c r="C233" s="1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307"/>
      <c r="R233" s="4"/>
      <c r="S233" s="4"/>
    </row>
    <row r="234" spans="1:19" ht="15.75">
      <c r="A234" s="1"/>
      <c r="B234" s="2"/>
      <c r="C234" s="1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307"/>
      <c r="R234" s="4"/>
      <c r="S234" s="4"/>
    </row>
    <row r="235" spans="1:19" ht="15.75">
      <c r="A235" s="1"/>
      <c r="B235" s="2"/>
      <c r="C235" s="1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307"/>
      <c r="R235" s="4"/>
      <c r="S235" s="4"/>
    </row>
    <row r="236" spans="1:19" ht="15.75">
      <c r="A236" s="1"/>
      <c r="B236" s="2"/>
      <c r="C236" s="1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307"/>
      <c r="R236" s="4"/>
      <c r="S236" s="4"/>
    </row>
    <row r="237" spans="1:19" ht="15.75">
      <c r="A237" s="1"/>
      <c r="B237" s="2"/>
      <c r="C237" s="1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307"/>
      <c r="R237" s="4"/>
      <c r="S237" s="4"/>
    </row>
    <row r="238" spans="1:19" ht="15.75">
      <c r="A238" s="1"/>
      <c r="B238" s="2"/>
      <c r="C238" s="1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307"/>
      <c r="R238" s="4"/>
      <c r="S238" s="4"/>
    </row>
    <row r="239" spans="1:19" ht="15.75">
      <c r="A239" s="1"/>
      <c r="B239" s="2"/>
      <c r="C239" s="1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307"/>
      <c r="R239" s="4"/>
      <c r="S239" s="4"/>
    </row>
    <row r="240" spans="1:19" ht="15.75">
      <c r="A240" s="1"/>
      <c r="B240" s="2"/>
      <c r="C240" s="1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307"/>
      <c r="R240" s="4"/>
      <c r="S240" s="4"/>
    </row>
    <row r="241" spans="1:19" ht="15.75">
      <c r="A241" s="1"/>
      <c r="B241" s="2"/>
      <c r="C241" s="1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307"/>
      <c r="R241" s="4"/>
      <c r="S241" s="4"/>
    </row>
    <row r="242" spans="1:19" ht="15.75">
      <c r="A242" s="1"/>
      <c r="B242" s="2"/>
      <c r="C242" s="1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307"/>
      <c r="R242" s="4"/>
      <c r="S242" s="4"/>
    </row>
    <row r="243" spans="1:19" ht="15.75">
      <c r="A243" s="1"/>
      <c r="B243" s="2"/>
      <c r="C243" s="1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307"/>
      <c r="R243" s="4"/>
      <c r="S243" s="4"/>
    </row>
    <row r="244" spans="1:19" ht="15.75">
      <c r="A244" s="1"/>
      <c r="B244" s="2"/>
      <c r="C244" s="1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307"/>
      <c r="R244" s="4"/>
      <c r="S244" s="4"/>
    </row>
    <row r="245" spans="1:19" ht="15.75">
      <c r="A245" s="1"/>
      <c r="B245" s="2"/>
      <c r="C245" s="1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307"/>
      <c r="R245" s="4"/>
      <c r="S245" s="4"/>
    </row>
    <row r="246" spans="1:19" ht="15.75">
      <c r="A246" s="1"/>
      <c r="B246" s="2"/>
      <c r="C246" s="1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307"/>
      <c r="R246" s="4"/>
      <c r="S246" s="4"/>
    </row>
    <row r="247" spans="1:19" ht="15.75">
      <c r="A247" s="1"/>
      <c r="B247" s="2"/>
      <c r="C247" s="1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307"/>
      <c r="R247" s="4"/>
      <c r="S247" s="4"/>
    </row>
    <row r="248" spans="1:19" ht="15.75">
      <c r="A248" s="1"/>
      <c r="B248" s="2"/>
      <c r="C248" s="1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307"/>
      <c r="R248" s="4"/>
      <c r="S248" s="4"/>
    </row>
    <row r="249" spans="1:19" ht="15.75">
      <c r="A249" s="1"/>
      <c r="B249" s="2"/>
      <c r="C249" s="1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307"/>
      <c r="R249" s="4"/>
      <c r="S249" s="4"/>
    </row>
    <row r="250" spans="1:19" ht="15.75">
      <c r="A250" s="1"/>
      <c r="B250" s="2"/>
      <c r="C250" s="1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307"/>
      <c r="R250" s="4"/>
      <c r="S250" s="4"/>
    </row>
    <row r="251" spans="1:19" ht="15.75">
      <c r="A251" s="1"/>
      <c r="B251" s="2"/>
      <c r="C251" s="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307"/>
      <c r="R251" s="4"/>
      <c r="S251" s="4"/>
    </row>
    <row r="252" spans="1:19" ht="15.75">
      <c r="A252" s="1"/>
      <c r="B252" s="2"/>
      <c r="C252" s="1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307"/>
      <c r="R252" s="4"/>
      <c r="S252" s="4"/>
    </row>
    <row r="253" spans="1:19" ht="15.75">
      <c r="A253" s="1"/>
      <c r="B253" s="2"/>
      <c r="C253" s="1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307"/>
      <c r="R253" s="4"/>
      <c r="S253" s="4"/>
    </row>
    <row r="254" spans="1:19" ht="15.75">
      <c r="A254" s="1"/>
      <c r="B254" s="2"/>
      <c r="C254" s="1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307"/>
      <c r="R254" s="4"/>
      <c r="S254" s="4"/>
    </row>
    <row r="255" spans="1:19" ht="15.75">
      <c r="A255" s="1"/>
      <c r="B255" s="2"/>
      <c r="C255" s="1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307"/>
      <c r="R255" s="4"/>
      <c r="S255" s="4"/>
    </row>
    <row r="256" spans="1:19" ht="15.75">
      <c r="A256" s="1"/>
      <c r="B256" s="2"/>
      <c r="C256" s="1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307"/>
      <c r="R256" s="4"/>
      <c r="S256" s="4"/>
    </row>
    <row r="257" spans="1:19" ht="15.75">
      <c r="A257" s="1"/>
      <c r="B257" s="2"/>
      <c r="C257" s="1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307"/>
      <c r="R257" s="4"/>
      <c r="S257" s="4"/>
    </row>
    <row r="258" spans="1:19" ht="15.75">
      <c r="A258" s="1"/>
      <c r="B258" s="2"/>
      <c r="C258" s="1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307"/>
      <c r="R258" s="4"/>
      <c r="S258" s="4"/>
    </row>
    <row r="259" spans="1:19" ht="15.75">
      <c r="A259" s="1"/>
      <c r="B259" s="2"/>
      <c r="C259" s="1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307"/>
      <c r="R259" s="4"/>
      <c r="S259" s="4"/>
    </row>
    <row r="260" spans="1:19" ht="15.75">
      <c r="A260" s="1"/>
      <c r="B260" s="2"/>
      <c r="C260" s="1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307"/>
      <c r="R260" s="4"/>
      <c r="S260" s="4"/>
    </row>
    <row r="261" spans="1:19" ht="15.75">
      <c r="A261" s="1"/>
      <c r="B261" s="2"/>
      <c r="C261" s="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307"/>
      <c r="R261" s="4"/>
      <c r="S261" s="4"/>
    </row>
    <row r="262" spans="1:19" ht="15.75">
      <c r="A262" s="1"/>
      <c r="B262" s="2"/>
      <c r="C262" s="1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307"/>
      <c r="R262" s="4"/>
      <c r="S262" s="4"/>
    </row>
    <row r="263" spans="1:19" ht="15.75">
      <c r="A263" s="1"/>
      <c r="B263" s="2"/>
      <c r="C263" s="1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307"/>
      <c r="R263" s="4"/>
      <c r="S263" s="4"/>
    </row>
    <row r="264" spans="1:19" ht="15.75">
      <c r="A264" s="1"/>
      <c r="B264" s="2"/>
      <c r="C264" s="1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307"/>
      <c r="R264" s="4"/>
      <c r="S264" s="4"/>
    </row>
    <row r="265" spans="1:19" ht="15.75">
      <c r="A265" s="1"/>
      <c r="B265" s="2"/>
      <c r="C265" s="1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307"/>
      <c r="R265" s="4"/>
      <c r="S265" s="4"/>
    </row>
    <row r="266" spans="1:19" ht="15.75">
      <c r="A266" s="1"/>
      <c r="B266" s="2"/>
      <c r="C266" s="1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307"/>
      <c r="R266" s="4"/>
      <c r="S266" s="4"/>
    </row>
    <row r="267" spans="1:19" ht="15.75">
      <c r="A267" s="1"/>
      <c r="B267" s="2"/>
      <c r="C267" s="1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307"/>
      <c r="R267" s="4"/>
      <c r="S267" s="4"/>
    </row>
    <row r="268" spans="1:19" ht="15.75">
      <c r="A268" s="1"/>
      <c r="B268" s="2"/>
      <c r="C268" s="1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307"/>
      <c r="R268" s="4"/>
      <c r="S268" s="4"/>
    </row>
    <row r="269" spans="1:19" ht="15.75">
      <c r="A269" s="1"/>
      <c r="B269" s="2"/>
      <c r="C269" s="1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307"/>
      <c r="R269" s="4"/>
      <c r="S269" s="4"/>
    </row>
    <row r="270" spans="1:19" ht="15.75">
      <c r="A270" s="1"/>
      <c r="B270" s="2"/>
      <c r="C270" s="1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307"/>
      <c r="R270" s="4"/>
      <c r="S270" s="4"/>
    </row>
    <row r="271" spans="1:19" ht="15.75">
      <c r="A271" s="1"/>
      <c r="B271" s="2"/>
      <c r="C271" s="1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307"/>
      <c r="R271" s="4"/>
      <c r="S271" s="4"/>
    </row>
    <row r="272" spans="1:19" ht="15.75">
      <c r="A272" s="1"/>
      <c r="B272" s="2"/>
      <c r="C272" s="1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307"/>
      <c r="R272" s="4"/>
      <c r="S272" s="4"/>
    </row>
    <row r="273" spans="1:19" ht="15.75">
      <c r="A273" s="1"/>
      <c r="B273" s="2"/>
      <c r="C273" s="1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307"/>
      <c r="R273" s="4"/>
      <c r="S273" s="4"/>
    </row>
    <row r="274" spans="1:19" ht="15.75">
      <c r="A274" s="1"/>
      <c r="B274" s="2"/>
      <c r="C274" s="1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307"/>
      <c r="R274" s="4"/>
      <c r="S274" s="4"/>
    </row>
    <row r="275" spans="1:19" ht="15.75">
      <c r="A275" s="1"/>
      <c r="B275" s="2"/>
      <c r="C275" s="1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307"/>
      <c r="R275" s="4"/>
      <c r="S275" s="4"/>
    </row>
    <row r="276" spans="1:19" ht="15.75">
      <c r="A276" s="1"/>
      <c r="B276" s="2"/>
      <c r="C276" s="1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307"/>
      <c r="R276" s="4"/>
      <c r="S276" s="4"/>
    </row>
    <row r="277" spans="1:19" ht="15.75">
      <c r="A277" s="1"/>
      <c r="B277" s="2"/>
      <c r="C277" s="1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307"/>
      <c r="R277" s="4"/>
      <c r="S277" s="4"/>
    </row>
    <row r="278" spans="1:19" ht="15.75">
      <c r="A278" s="1"/>
      <c r="B278" s="2"/>
      <c r="C278" s="1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307"/>
      <c r="R278" s="4"/>
      <c r="S278" s="4"/>
    </row>
    <row r="279" spans="1:19" ht="15.75">
      <c r="A279" s="1"/>
      <c r="B279" s="2"/>
      <c r="C279" s="1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307"/>
      <c r="R279" s="4"/>
      <c r="S279" s="4"/>
    </row>
    <row r="280" spans="1:19" ht="15.75">
      <c r="A280" s="1"/>
      <c r="B280" s="2"/>
      <c r="C280" s="1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307"/>
      <c r="R280" s="4"/>
      <c r="S280" s="4"/>
    </row>
    <row r="281" spans="1:19" ht="15.75">
      <c r="A281" s="1"/>
      <c r="B281" s="2"/>
      <c r="C281" s="1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307"/>
      <c r="R281" s="4"/>
      <c r="S281" s="4"/>
    </row>
    <row r="282" spans="1:19" ht="15.75">
      <c r="A282" s="1"/>
      <c r="B282" s="2"/>
      <c r="C282" s="1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307"/>
      <c r="R282" s="4"/>
      <c r="S282" s="4"/>
    </row>
    <row r="283" spans="1:19" ht="15.75">
      <c r="A283" s="1"/>
      <c r="B283" s="2"/>
      <c r="C283" s="1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307"/>
      <c r="R283" s="4"/>
      <c r="S283" s="4"/>
    </row>
    <row r="284" spans="1:19" ht="15.75">
      <c r="A284" s="1"/>
      <c r="B284" s="2"/>
      <c r="C284" s="1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307"/>
      <c r="R284" s="4"/>
      <c r="S284" s="4"/>
    </row>
    <row r="285" spans="1:19" ht="15.75">
      <c r="A285" s="1"/>
      <c r="B285" s="2"/>
      <c r="C285" s="1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307"/>
      <c r="R285" s="4"/>
      <c r="S285" s="4"/>
    </row>
    <row r="286" spans="1:19" ht="15.75">
      <c r="A286" s="1"/>
      <c r="B286" s="2"/>
      <c r="C286" s="1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307"/>
      <c r="R286" s="4"/>
      <c r="S286" s="4"/>
    </row>
    <row r="287" spans="1:19" ht="15.75">
      <c r="A287" s="1"/>
      <c r="B287" s="2"/>
      <c r="C287" s="1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307"/>
      <c r="R287" s="4"/>
      <c r="S287" s="4"/>
    </row>
    <row r="288" spans="1:19" ht="15.75">
      <c r="A288" s="1"/>
      <c r="B288" s="2"/>
      <c r="C288" s="1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307"/>
      <c r="R288" s="4"/>
      <c r="S288" s="4"/>
    </row>
    <row r="289" spans="1:19" ht="15.75">
      <c r="A289" s="1"/>
      <c r="B289" s="2"/>
      <c r="C289" s="1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307"/>
      <c r="R289" s="4"/>
      <c r="S289" s="4"/>
    </row>
    <row r="290" spans="1:19" ht="15.75">
      <c r="A290" s="1"/>
      <c r="B290" s="2"/>
      <c r="C290" s="1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307"/>
      <c r="R290" s="4"/>
      <c r="S290" s="4"/>
    </row>
    <row r="291" spans="1:19" ht="15.75">
      <c r="A291" s="1"/>
      <c r="B291" s="2"/>
      <c r="C291" s="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307"/>
      <c r="R291" s="4"/>
      <c r="S291" s="4"/>
    </row>
    <row r="292" spans="1:19" ht="15.75">
      <c r="A292" s="1"/>
      <c r="B292" s="2"/>
      <c r="C292" s="1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307"/>
      <c r="R292" s="4"/>
      <c r="S292" s="4"/>
    </row>
    <row r="293" spans="1:19" ht="15.75">
      <c r="A293" s="1"/>
      <c r="B293" s="2"/>
      <c r="C293" s="1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307"/>
      <c r="R293" s="4"/>
      <c r="S293" s="4"/>
    </row>
    <row r="294" spans="1:19" ht="15.75">
      <c r="A294" s="1"/>
      <c r="B294" s="2"/>
      <c r="C294" s="1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307"/>
      <c r="R294" s="4"/>
      <c r="S294" s="4"/>
    </row>
    <row r="295" spans="1:19" ht="15.75">
      <c r="A295" s="1"/>
      <c r="B295" s="2"/>
      <c r="C295" s="1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307"/>
      <c r="R295" s="4"/>
      <c r="S295" s="4"/>
    </row>
    <row r="296" spans="1:19" ht="15.75">
      <c r="A296" s="1"/>
      <c r="B296" s="2"/>
      <c r="C296" s="1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307"/>
      <c r="R296" s="4"/>
      <c r="S296" s="4"/>
    </row>
    <row r="297" spans="1:19" ht="15.75">
      <c r="A297" s="1"/>
      <c r="B297" s="2"/>
      <c r="C297" s="1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307"/>
      <c r="R297" s="4"/>
      <c r="S297" s="4"/>
    </row>
    <row r="298" spans="1:19" ht="15.75">
      <c r="A298" s="1"/>
      <c r="B298" s="2"/>
      <c r="C298" s="1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307"/>
      <c r="R298" s="4"/>
      <c r="S298" s="4"/>
    </row>
    <row r="299" spans="1:19" ht="15.75">
      <c r="A299" s="1"/>
      <c r="B299" s="2"/>
      <c r="C299" s="1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307"/>
      <c r="R299" s="4"/>
      <c r="S299" s="4"/>
    </row>
    <row r="300" spans="1:19" ht="15.75">
      <c r="A300" s="1"/>
      <c r="B300" s="2"/>
      <c r="C300" s="1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307"/>
      <c r="R300" s="4"/>
      <c r="S300" s="4"/>
    </row>
    <row r="301" spans="1:19" ht="15.75">
      <c r="A301" s="1"/>
      <c r="B301" s="2"/>
      <c r="C301" s="1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307"/>
      <c r="R301" s="4"/>
      <c r="S301" s="4"/>
    </row>
    <row r="302" spans="1:19" ht="15.75">
      <c r="A302" s="1"/>
      <c r="B302" s="2"/>
      <c r="C302" s="1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307"/>
      <c r="R302" s="4"/>
      <c r="S302" s="4"/>
    </row>
    <row r="303" spans="1:19" ht="15.75">
      <c r="A303" s="1"/>
      <c r="B303" s="2"/>
      <c r="C303" s="1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307"/>
      <c r="R303" s="4"/>
      <c r="S303" s="4"/>
    </row>
    <row r="304" spans="1:19" ht="15.75">
      <c r="A304" s="1"/>
      <c r="B304" s="2"/>
      <c r="C304" s="1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307"/>
      <c r="R304" s="4"/>
      <c r="S304" s="4"/>
    </row>
    <row r="305" spans="1:19" ht="15.75">
      <c r="A305" s="1"/>
      <c r="B305" s="2"/>
      <c r="C305" s="1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307"/>
      <c r="R305" s="4"/>
      <c r="S305" s="4"/>
    </row>
    <row r="306" spans="1:19" ht="15.75">
      <c r="A306" s="1"/>
      <c r="B306" s="2"/>
      <c r="C306" s="1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307"/>
      <c r="R306" s="4"/>
      <c r="S306" s="4"/>
    </row>
    <row r="307" spans="1:19" ht="15.75">
      <c r="A307" s="1"/>
      <c r="B307" s="2"/>
      <c r="C307" s="1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307"/>
      <c r="R307" s="4"/>
      <c r="S307" s="4"/>
    </row>
    <row r="308" spans="1:19" ht="15.75">
      <c r="A308" s="1"/>
      <c r="B308" s="2"/>
      <c r="C308" s="1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307"/>
      <c r="R308" s="4"/>
      <c r="S308" s="4"/>
    </row>
    <row r="309" spans="1:19" ht="15.75">
      <c r="A309" s="1"/>
      <c r="B309" s="2"/>
      <c r="C309" s="1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307"/>
      <c r="R309" s="4"/>
      <c r="S309" s="4"/>
    </row>
    <row r="310" spans="1:19" ht="15.75">
      <c r="A310" s="1"/>
      <c r="B310" s="2"/>
      <c r="C310" s="1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307"/>
      <c r="R310" s="4"/>
      <c r="S310" s="4"/>
    </row>
    <row r="311" spans="1:19" ht="15.75">
      <c r="A311" s="1"/>
      <c r="B311" s="2"/>
      <c r="C311" s="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307"/>
      <c r="R311" s="4"/>
      <c r="S311" s="4"/>
    </row>
    <row r="312" spans="1:19" ht="15.75">
      <c r="A312" s="1"/>
      <c r="B312" s="2"/>
      <c r="C312" s="1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307"/>
      <c r="R312" s="4"/>
      <c r="S312" s="4"/>
    </row>
    <row r="313" spans="1:19" ht="15.75">
      <c r="A313" s="1"/>
      <c r="B313" s="2"/>
      <c r="C313" s="1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307"/>
      <c r="R313" s="4"/>
      <c r="S313" s="4"/>
    </row>
    <row r="314" spans="1:19" ht="15.75">
      <c r="A314" s="1"/>
      <c r="B314" s="2"/>
      <c r="C314" s="1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307"/>
      <c r="R314" s="4"/>
      <c r="S314" s="4"/>
    </row>
    <row r="315" spans="1:19" ht="15.75">
      <c r="A315" s="1"/>
      <c r="B315" s="2"/>
      <c r="C315" s="1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307"/>
      <c r="R315" s="4"/>
      <c r="S315" s="4"/>
    </row>
    <row r="316" spans="1:19" ht="15.75">
      <c r="A316" s="1"/>
      <c r="B316" s="2"/>
      <c r="C316" s="1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307"/>
      <c r="R316" s="4"/>
      <c r="S316" s="4"/>
    </row>
    <row r="317" spans="1:19" ht="15.75">
      <c r="A317" s="1"/>
      <c r="B317" s="2"/>
      <c r="C317" s="1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307"/>
      <c r="R317" s="4"/>
      <c r="S317" s="4"/>
    </row>
    <row r="318" spans="1:19" ht="15.75">
      <c r="A318" s="1"/>
      <c r="B318" s="2"/>
      <c r="C318" s="1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307"/>
      <c r="R318" s="4"/>
      <c r="S318" s="4"/>
    </row>
    <row r="319" spans="1:19" ht="15.75">
      <c r="A319" s="1"/>
      <c r="B319" s="2"/>
      <c r="C319" s="1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307"/>
      <c r="R319" s="4"/>
      <c r="S319" s="4"/>
    </row>
    <row r="320" spans="1:19" ht="15.75">
      <c r="A320" s="1"/>
      <c r="B320" s="2"/>
      <c r="C320" s="1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307"/>
      <c r="R320" s="4"/>
      <c r="S320" s="4"/>
    </row>
    <row r="321" spans="1:19" ht="15.75">
      <c r="A321" s="1"/>
      <c r="B321" s="2"/>
      <c r="C321" s="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307"/>
      <c r="R321" s="4"/>
      <c r="S321" s="4"/>
    </row>
    <row r="322" spans="1:19" ht="15.75">
      <c r="A322" s="1"/>
      <c r="B322" s="2"/>
      <c r="C322" s="1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307"/>
      <c r="R322" s="4"/>
      <c r="S322" s="4"/>
    </row>
    <row r="323" spans="1:19" ht="15.75">
      <c r="A323" s="1"/>
      <c r="B323" s="2"/>
      <c r="C323" s="1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307"/>
      <c r="R323" s="4"/>
      <c r="S323" s="4"/>
    </row>
    <row r="324" spans="1:19" ht="15.75">
      <c r="A324" s="1"/>
      <c r="B324" s="2"/>
      <c r="C324" s="1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307"/>
      <c r="R324" s="4"/>
      <c r="S324" s="4"/>
    </row>
    <row r="325" spans="1:19" ht="15.75">
      <c r="A325" s="1"/>
      <c r="B325" s="2"/>
      <c r="C325" s="1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307"/>
      <c r="R325" s="4"/>
      <c r="S325" s="4"/>
    </row>
    <row r="326" spans="1:19" ht="15.75">
      <c r="A326" s="1"/>
      <c r="B326" s="2"/>
      <c r="C326" s="1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307"/>
      <c r="R326" s="4"/>
      <c r="S326" s="4"/>
    </row>
    <row r="327" spans="1:19" ht="15.75">
      <c r="A327" s="1"/>
      <c r="B327" s="2"/>
      <c r="C327" s="1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307"/>
      <c r="R327" s="4"/>
      <c r="S327" s="4"/>
    </row>
    <row r="328" spans="1:19" ht="15.75">
      <c r="A328" s="1"/>
      <c r="B328" s="2"/>
      <c r="C328" s="1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307"/>
      <c r="R328" s="4"/>
      <c r="S328" s="4"/>
    </row>
    <row r="329" spans="1:19" ht="15.75">
      <c r="A329" s="1"/>
      <c r="B329" s="2"/>
      <c r="C329" s="1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307"/>
      <c r="R329" s="4"/>
      <c r="S329" s="4"/>
    </row>
    <row r="330" spans="1:19" ht="15.75">
      <c r="A330" s="1"/>
      <c r="B330" s="2"/>
      <c r="C330" s="1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307"/>
      <c r="R330" s="4"/>
      <c r="S330" s="4"/>
    </row>
    <row r="331" spans="1:19" ht="15.75">
      <c r="A331" s="1"/>
      <c r="B331" s="2"/>
      <c r="C331" s="1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307"/>
      <c r="R331" s="4"/>
      <c r="S331" s="4"/>
    </row>
    <row r="332" spans="1:19" ht="15.75">
      <c r="A332" s="1"/>
      <c r="B332" s="2"/>
      <c r="C332" s="1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307"/>
      <c r="R332" s="4"/>
      <c r="S332" s="4"/>
    </row>
    <row r="333" spans="1:19" ht="15.75">
      <c r="A333" s="1"/>
      <c r="B333" s="2"/>
      <c r="C333" s="1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307"/>
      <c r="R333" s="4"/>
      <c r="S333" s="4"/>
    </row>
    <row r="334" spans="1:19" ht="15.75">
      <c r="A334" s="1"/>
      <c r="B334" s="2"/>
      <c r="C334" s="1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307"/>
      <c r="R334" s="4"/>
      <c r="S334" s="4"/>
    </row>
    <row r="335" spans="1:19" ht="15.75">
      <c r="A335" s="1"/>
      <c r="B335" s="2"/>
      <c r="C335" s="1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307"/>
      <c r="R335" s="4"/>
      <c r="S335" s="4"/>
    </row>
    <row r="336" spans="1:19" ht="15.75">
      <c r="A336" s="1"/>
      <c r="B336" s="2"/>
      <c r="C336" s="1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307"/>
      <c r="R336" s="4"/>
      <c r="S336" s="4"/>
    </row>
    <row r="337" spans="1:19" ht="15.75">
      <c r="A337" s="1"/>
      <c r="B337" s="2"/>
      <c r="C337" s="1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307"/>
      <c r="R337" s="4"/>
      <c r="S337" s="4"/>
    </row>
    <row r="338" spans="1:19" ht="15.75">
      <c r="A338" s="1"/>
      <c r="B338" s="2"/>
      <c r="C338" s="1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307"/>
      <c r="R338" s="4"/>
      <c r="S338" s="4"/>
    </row>
    <row r="339" spans="1:19" ht="15.75">
      <c r="A339" s="1"/>
      <c r="B339" s="2"/>
      <c r="C339" s="1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307"/>
      <c r="R339" s="4"/>
      <c r="S339" s="4"/>
    </row>
    <row r="340" spans="1:19" ht="15.75">
      <c r="A340" s="1"/>
      <c r="B340" s="2"/>
      <c r="C340" s="1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307"/>
      <c r="R340" s="4"/>
      <c r="S340" s="4"/>
    </row>
    <row r="341" spans="1:19" ht="15.75">
      <c r="A341" s="1"/>
      <c r="B341" s="2"/>
      <c r="C341" s="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307"/>
      <c r="R341" s="4"/>
      <c r="S341" s="4"/>
    </row>
    <row r="342" spans="1:19" ht="15.75">
      <c r="A342" s="1"/>
      <c r="B342" s="2"/>
      <c r="C342" s="1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307"/>
      <c r="R342" s="4"/>
      <c r="S342" s="4"/>
    </row>
    <row r="343" spans="1:19" ht="15.75">
      <c r="A343" s="1"/>
      <c r="B343" s="2"/>
      <c r="C343" s="1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307"/>
      <c r="R343" s="4"/>
      <c r="S343" s="4"/>
    </row>
    <row r="344" spans="1:19" ht="15.75">
      <c r="A344" s="1"/>
      <c r="B344" s="2"/>
      <c r="C344" s="1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307"/>
      <c r="R344" s="4"/>
      <c r="S344" s="4"/>
    </row>
    <row r="345" spans="1:19" ht="15.75">
      <c r="A345" s="1"/>
      <c r="B345" s="2"/>
      <c r="C345" s="1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307"/>
      <c r="R345" s="4"/>
      <c r="S345" s="4"/>
    </row>
    <row r="346" spans="1:19" ht="15.75">
      <c r="A346" s="1"/>
      <c r="B346" s="2"/>
      <c r="C346" s="1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307"/>
      <c r="R346" s="4"/>
      <c r="S346" s="4"/>
    </row>
    <row r="347" spans="1:19" ht="15.75">
      <c r="A347" s="1"/>
      <c r="B347" s="2"/>
      <c r="C347" s="1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307"/>
      <c r="R347" s="4"/>
      <c r="S347" s="4"/>
    </row>
    <row r="348" spans="1:19" ht="15.75">
      <c r="A348" s="1"/>
      <c r="B348" s="2"/>
      <c r="C348" s="1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307"/>
      <c r="R348" s="4"/>
      <c r="S348" s="4"/>
    </row>
    <row r="349" spans="1:19" ht="15.75">
      <c r="A349" s="1"/>
      <c r="B349" s="2"/>
      <c r="C349" s="1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307"/>
      <c r="R349" s="4"/>
      <c r="S349" s="4"/>
    </row>
    <row r="350" spans="1:19" ht="15.75">
      <c r="A350" s="1"/>
      <c r="B350" s="2"/>
      <c r="C350" s="1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307"/>
      <c r="R350" s="4"/>
      <c r="S350" s="4"/>
    </row>
    <row r="351" spans="1:19" ht="15.75">
      <c r="A351" s="1"/>
      <c r="B351" s="2"/>
      <c r="C351" s="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307"/>
      <c r="R351" s="4"/>
      <c r="S351" s="4"/>
    </row>
    <row r="352" spans="1:19" ht="15.75">
      <c r="A352" s="1"/>
      <c r="B352" s="2"/>
      <c r="C352" s="1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307"/>
      <c r="R352" s="4"/>
      <c r="S352" s="4"/>
    </row>
    <row r="353" spans="1:19" ht="15.75">
      <c r="A353" s="1"/>
      <c r="B353" s="2"/>
      <c r="C353" s="1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307"/>
      <c r="R353" s="4"/>
      <c r="S353" s="4"/>
    </row>
    <row r="354" spans="1:19" ht="15.75">
      <c r="A354" s="1"/>
      <c r="B354" s="2"/>
      <c r="C354" s="1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307"/>
      <c r="R354" s="4"/>
      <c r="S354" s="4"/>
    </row>
    <row r="355" spans="1:19" ht="15.75">
      <c r="A355" s="1"/>
      <c r="B355" s="2"/>
      <c r="C355" s="1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307"/>
      <c r="R355" s="4"/>
      <c r="S355" s="4"/>
    </row>
    <row r="356" spans="1:19" ht="15.75">
      <c r="A356" s="1"/>
      <c r="B356" s="2"/>
      <c r="C356" s="1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307"/>
      <c r="R356" s="4"/>
      <c r="S356" s="4"/>
    </row>
    <row r="357" spans="1:19" ht="15.75">
      <c r="A357" s="1"/>
      <c r="B357" s="2"/>
      <c r="C357" s="1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307"/>
      <c r="R357" s="4"/>
      <c r="S357" s="4"/>
    </row>
    <row r="358" spans="1:19" ht="15.75">
      <c r="A358" s="1"/>
      <c r="B358" s="2"/>
      <c r="C358" s="1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307"/>
      <c r="R358" s="4"/>
      <c r="S358" s="4"/>
    </row>
    <row r="359" spans="1:19" ht="15.75">
      <c r="A359" s="1"/>
      <c r="B359" s="2"/>
      <c r="C359" s="1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307"/>
      <c r="R359" s="4"/>
      <c r="S359" s="4"/>
    </row>
    <row r="360" spans="1:19" ht="15.75">
      <c r="A360" s="1"/>
      <c r="B360" s="2"/>
      <c r="C360" s="1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307"/>
      <c r="R360" s="4"/>
      <c r="S360" s="4"/>
    </row>
    <row r="361" spans="1:19" ht="15.75">
      <c r="A361" s="1"/>
      <c r="B361" s="2"/>
      <c r="C361" s="1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307"/>
      <c r="R361" s="4"/>
      <c r="S361" s="4"/>
    </row>
    <row r="362" spans="1:19" ht="15.75">
      <c r="A362" s="1"/>
      <c r="B362" s="2"/>
      <c r="C362" s="1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307"/>
      <c r="R362" s="4"/>
      <c r="S362" s="4"/>
    </row>
    <row r="363" spans="1:19" ht="15.75">
      <c r="A363" s="1"/>
      <c r="B363" s="2"/>
      <c r="C363" s="1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307"/>
      <c r="R363" s="4"/>
      <c r="S363" s="4"/>
    </row>
    <row r="364" spans="1:19" ht="15.75">
      <c r="A364" s="1"/>
      <c r="B364" s="2"/>
      <c r="C364" s="1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307"/>
      <c r="R364" s="4"/>
      <c r="S364" s="4"/>
    </row>
    <row r="365" spans="1:19" ht="15.75">
      <c r="A365" s="1"/>
      <c r="B365" s="2"/>
      <c r="C365" s="1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307"/>
      <c r="R365" s="4"/>
      <c r="S365" s="4"/>
    </row>
    <row r="366" spans="1:19" ht="15.75">
      <c r="A366" s="1"/>
      <c r="B366" s="2"/>
      <c r="C366" s="1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307"/>
      <c r="R366" s="4"/>
      <c r="S366" s="4"/>
    </row>
    <row r="367" spans="1:19" ht="15.75">
      <c r="A367" s="1"/>
      <c r="B367" s="2"/>
      <c r="C367" s="1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307"/>
      <c r="R367" s="4"/>
      <c r="S367" s="4"/>
    </row>
    <row r="368" spans="1:19" ht="15.75">
      <c r="A368" s="1"/>
      <c r="B368" s="2"/>
      <c r="C368" s="1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307"/>
      <c r="R368" s="4"/>
      <c r="S368" s="4"/>
    </row>
    <row r="369" spans="1:19" ht="15.75">
      <c r="A369" s="1"/>
      <c r="B369" s="2"/>
      <c r="C369" s="1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307"/>
      <c r="R369" s="4"/>
      <c r="S369" s="4"/>
    </row>
    <row r="370" spans="1:19" ht="15.75">
      <c r="A370" s="1"/>
      <c r="B370" s="2"/>
      <c r="C370" s="1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307"/>
      <c r="R370" s="4"/>
      <c r="S370" s="4"/>
    </row>
    <row r="371" spans="1:19" ht="15.75">
      <c r="A371" s="1"/>
      <c r="B371" s="2"/>
      <c r="C371" s="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307"/>
      <c r="R371" s="4"/>
      <c r="S371" s="4"/>
    </row>
    <row r="372" spans="1:19" ht="15.75">
      <c r="A372" s="1"/>
      <c r="B372" s="2"/>
      <c r="C372" s="1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307"/>
      <c r="R372" s="4"/>
      <c r="S372" s="4"/>
    </row>
    <row r="373" spans="1:19" ht="15.75">
      <c r="A373" s="1"/>
      <c r="B373" s="2"/>
      <c r="C373" s="1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307"/>
      <c r="R373" s="4"/>
      <c r="S373" s="4"/>
    </row>
    <row r="374" spans="1:19" ht="15.75">
      <c r="A374" s="1"/>
      <c r="B374" s="2"/>
      <c r="C374" s="1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307"/>
      <c r="R374" s="4"/>
      <c r="S374" s="4"/>
    </row>
    <row r="375" spans="1:19" ht="15.75">
      <c r="A375" s="1"/>
      <c r="B375" s="2"/>
      <c r="C375" s="1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307"/>
      <c r="R375" s="4"/>
      <c r="S375" s="4"/>
    </row>
    <row r="376" spans="1:19" ht="15.75">
      <c r="A376" s="1"/>
      <c r="B376" s="2"/>
      <c r="C376" s="1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307"/>
      <c r="R376" s="4"/>
      <c r="S376" s="4"/>
    </row>
    <row r="377" spans="1:19" ht="15.75">
      <c r="A377" s="1"/>
      <c r="B377" s="2"/>
      <c r="C377" s="1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307"/>
      <c r="R377" s="4"/>
      <c r="S377" s="4"/>
    </row>
    <row r="378" spans="1:19" ht="15.75">
      <c r="A378" s="1"/>
      <c r="B378" s="2"/>
      <c r="C378" s="1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307"/>
      <c r="R378" s="4"/>
      <c r="S378" s="4"/>
    </row>
    <row r="379" spans="1:19" ht="15.75">
      <c r="A379" s="1"/>
      <c r="B379" s="2"/>
      <c r="C379" s="1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307"/>
      <c r="R379" s="4"/>
      <c r="S379" s="4"/>
    </row>
    <row r="380" spans="1:19" ht="15.75">
      <c r="A380" s="1"/>
      <c r="B380" s="2"/>
      <c r="C380" s="1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307"/>
      <c r="R380" s="4"/>
      <c r="S380" s="4"/>
    </row>
    <row r="381" spans="1:19" ht="15.75">
      <c r="A381" s="1"/>
      <c r="B381" s="2"/>
      <c r="C381" s="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307"/>
      <c r="R381" s="4"/>
      <c r="S381" s="4"/>
    </row>
    <row r="382" spans="1:19" ht="15.75">
      <c r="A382" s="1"/>
      <c r="B382" s="2"/>
      <c r="C382" s="1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307"/>
      <c r="R382" s="4"/>
      <c r="S382" s="4"/>
    </row>
    <row r="383" spans="1:19" ht="15.75">
      <c r="A383" s="1"/>
      <c r="B383" s="2"/>
      <c r="C383" s="1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307"/>
      <c r="R383" s="4"/>
      <c r="S383" s="4"/>
    </row>
    <row r="384" spans="1:19" ht="15.75">
      <c r="A384" s="1"/>
      <c r="B384" s="2"/>
      <c r="C384" s="1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307"/>
      <c r="R384" s="4"/>
      <c r="S384" s="4"/>
    </row>
    <row r="385" spans="1:19" ht="15.75">
      <c r="A385" s="1"/>
      <c r="B385" s="2"/>
      <c r="C385" s="1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307"/>
      <c r="R385" s="4"/>
      <c r="S385" s="4"/>
    </row>
    <row r="386" spans="1:19" ht="15.75">
      <c r="A386" s="1"/>
      <c r="B386" s="2"/>
      <c r="C386" s="1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307"/>
      <c r="R386" s="4"/>
      <c r="S386" s="4"/>
    </row>
    <row r="387" spans="1:19" ht="15.75">
      <c r="A387" s="1"/>
      <c r="B387" s="2"/>
      <c r="C387" s="1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307"/>
      <c r="R387" s="4"/>
      <c r="S387" s="4"/>
    </row>
    <row r="388" spans="1:19" ht="15.75">
      <c r="A388" s="1"/>
      <c r="B388" s="2"/>
      <c r="C388" s="1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307"/>
      <c r="R388" s="4"/>
      <c r="S388" s="4"/>
    </row>
    <row r="389" spans="1:19" ht="15.75">
      <c r="A389" s="1"/>
      <c r="B389" s="2"/>
      <c r="C389" s="1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307"/>
      <c r="R389" s="4"/>
      <c r="S389" s="4"/>
    </row>
    <row r="390" spans="1:19" ht="15.75">
      <c r="A390" s="1"/>
      <c r="B390" s="2"/>
      <c r="C390" s="1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307"/>
      <c r="R390" s="4"/>
      <c r="S390" s="4"/>
    </row>
    <row r="391" spans="1:19" ht="15.75">
      <c r="A391" s="1"/>
      <c r="B391" s="2"/>
      <c r="C391" s="1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307"/>
      <c r="R391" s="4"/>
      <c r="S391" s="4"/>
    </row>
    <row r="392" spans="1:19" ht="15.75">
      <c r="A392" s="1"/>
      <c r="B392" s="2"/>
      <c r="C392" s="1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307"/>
      <c r="R392" s="4"/>
      <c r="S392" s="4"/>
    </row>
    <row r="393" spans="1:19" ht="15.75">
      <c r="A393" s="1"/>
      <c r="B393" s="2"/>
      <c r="C393" s="1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307"/>
      <c r="R393" s="4"/>
      <c r="S393" s="4"/>
    </row>
    <row r="394" spans="1:19" ht="15.75">
      <c r="A394" s="1"/>
      <c r="B394" s="2"/>
      <c r="C394" s="1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307"/>
      <c r="R394" s="4"/>
      <c r="S394" s="4"/>
    </row>
    <row r="395" spans="1:19" ht="15.75">
      <c r="A395" s="1"/>
      <c r="B395" s="2"/>
      <c r="C395" s="1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307"/>
      <c r="R395" s="4"/>
      <c r="S395" s="4"/>
    </row>
    <row r="396" spans="1:19" ht="15.75">
      <c r="A396" s="1"/>
      <c r="B396" s="2"/>
      <c r="C396" s="1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307"/>
      <c r="R396" s="4"/>
      <c r="S396" s="4"/>
    </row>
    <row r="397" spans="1:19" ht="15.75">
      <c r="A397" s="1"/>
      <c r="B397" s="1"/>
      <c r="C397" s="1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307"/>
      <c r="R397" s="4"/>
      <c r="S397" s="4"/>
    </row>
    <row r="398" spans="1:19" ht="15.75">
      <c r="A398" s="1"/>
      <c r="B398" s="1"/>
      <c r="C398" s="1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307"/>
      <c r="R398" s="4"/>
      <c r="S398" s="4"/>
    </row>
    <row r="399" spans="1:19" ht="15.75">
      <c r="A399" s="1"/>
      <c r="B399" s="1"/>
      <c r="C399" s="1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307"/>
      <c r="R399" s="4"/>
      <c r="S399" s="4"/>
    </row>
    <row r="400" spans="1:19" ht="15.75">
      <c r="A400" s="1"/>
      <c r="B400" s="1"/>
      <c r="C400" s="1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307"/>
      <c r="R400" s="4"/>
      <c r="S400" s="4"/>
    </row>
    <row r="401" spans="1:19" ht="15.75">
      <c r="A401" s="1"/>
      <c r="B401" s="1"/>
      <c r="C401" s="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307"/>
      <c r="R401" s="4"/>
      <c r="S401" s="4"/>
    </row>
    <row r="402" spans="1:19" ht="15.75">
      <c r="A402" s="1"/>
      <c r="B402" s="1"/>
      <c r="C402" s="1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307"/>
      <c r="R402" s="4"/>
      <c r="S402" s="4"/>
    </row>
    <row r="403" spans="1:19" ht="15.75">
      <c r="A403" s="1"/>
      <c r="B403" s="1"/>
      <c r="C403" s="1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307"/>
      <c r="R403" s="4"/>
      <c r="S403" s="4"/>
    </row>
    <row r="404" spans="1:19" ht="15.75">
      <c r="A404" s="1"/>
      <c r="B404" s="1"/>
      <c r="C404" s="1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307"/>
      <c r="R404" s="4"/>
      <c r="S404" s="4"/>
    </row>
    <row r="405" spans="1:19" ht="15.75">
      <c r="A405" s="1"/>
      <c r="B405" s="1"/>
      <c r="C405" s="1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307"/>
      <c r="R405" s="4"/>
      <c r="S405" s="4"/>
    </row>
    <row r="406" spans="1:19" ht="15.75">
      <c r="A406" s="1"/>
      <c r="B406" s="1"/>
      <c r="C406" s="1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307"/>
      <c r="R406" s="4"/>
      <c r="S406" s="4"/>
    </row>
    <row r="407" spans="1:19" ht="15.75">
      <c r="A407" s="1"/>
      <c r="B407" s="1"/>
      <c r="C407" s="1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307"/>
      <c r="R407" s="4"/>
      <c r="S407" s="4"/>
    </row>
    <row r="408" spans="1:19" ht="15.75">
      <c r="A408" s="1"/>
      <c r="B408" s="1"/>
      <c r="C408" s="1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307"/>
      <c r="R408" s="4"/>
      <c r="S408" s="4"/>
    </row>
    <row r="409" spans="1:19" ht="15.75">
      <c r="A409" s="1"/>
      <c r="B409" s="1"/>
      <c r="C409" s="1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307"/>
      <c r="R409" s="4"/>
      <c r="S409" s="4"/>
    </row>
    <row r="410" spans="1:19" ht="15.75">
      <c r="A410" s="1"/>
      <c r="B410" s="1"/>
      <c r="C410" s="1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307"/>
      <c r="R410" s="4"/>
      <c r="S410" s="4"/>
    </row>
    <row r="411" spans="1:19" ht="15.75">
      <c r="A411" s="1"/>
      <c r="B411" s="1"/>
      <c r="C411" s="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307"/>
      <c r="R411" s="4"/>
      <c r="S411" s="4"/>
    </row>
    <row r="412" spans="1:19" ht="15.75">
      <c r="A412" s="1"/>
      <c r="B412" s="1"/>
      <c r="C412" s="1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307"/>
      <c r="R412" s="4"/>
      <c r="S412" s="4"/>
    </row>
    <row r="413" spans="1:19" ht="15.75">
      <c r="A413" s="1"/>
      <c r="B413" s="1"/>
      <c r="C413" s="1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307"/>
      <c r="R413" s="4"/>
      <c r="S413" s="4"/>
    </row>
    <row r="414" spans="1:19" ht="15.75">
      <c r="A414" s="1"/>
      <c r="B414" s="1"/>
      <c r="C414" s="1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307"/>
      <c r="R414" s="4"/>
      <c r="S414" s="4"/>
    </row>
    <row r="415" spans="1:19" ht="15.75">
      <c r="A415" s="1"/>
      <c r="B415" s="1"/>
      <c r="C415" s="1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307"/>
      <c r="R415" s="4"/>
      <c r="S415" s="4"/>
    </row>
    <row r="416" spans="1:19" ht="15.75">
      <c r="A416" s="1"/>
      <c r="B416" s="1"/>
      <c r="C416" s="1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307"/>
      <c r="R416" s="4"/>
      <c r="S416" s="4"/>
    </row>
    <row r="417" spans="1:19" ht="15.75">
      <c r="A417" s="1"/>
      <c r="B417" s="1"/>
      <c r="C417" s="1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307"/>
      <c r="R417" s="4"/>
      <c r="S417" s="4"/>
    </row>
    <row r="418" spans="1:19" ht="15.75">
      <c r="A418" s="1"/>
      <c r="B418" s="1"/>
      <c r="C418" s="1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307"/>
      <c r="R418" s="4"/>
      <c r="S418" s="4"/>
    </row>
    <row r="419" spans="1:19" ht="15.75">
      <c r="A419" s="1"/>
      <c r="B419" s="1"/>
      <c r="C419" s="1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307"/>
      <c r="R419" s="4"/>
      <c r="S419" s="4"/>
    </row>
    <row r="420" spans="1:19" ht="15.75">
      <c r="A420" s="1"/>
      <c r="B420" s="1"/>
      <c r="C420" s="1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307"/>
      <c r="R420" s="4"/>
      <c r="S420" s="4"/>
    </row>
    <row r="421" spans="1:19" ht="15.75">
      <c r="A421" s="1"/>
      <c r="B421" s="1"/>
      <c r="C421" s="1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307"/>
      <c r="R421" s="4"/>
      <c r="S421" s="4"/>
    </row>
    <row r="422" spans="1:19" ht="15.75">
      <c r="A422" s="1"/>
      <c r="B422" s="1"/>
      <c r="C422" s="1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307"/>
      <c r="R422" s="4"/>
      <c r="S422" s="4"/>
    </row>
    <row r="423" spans="1:19" ht="15.75">
      <c r="A423" s="1"/>
      <c r="B423" s="1"/>
      <c r="C423" s="1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307"/>
      <c r="R423" s="4"/>
      <c r="S423" s="4"/>
    </row>
    <row r="424" spans="1:19" ht="15.75">
      <c r="A424" s="1"/>
      <c r="B424" s="1"/>
      <c r="C424" s="1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307"/>
      <c r="R424" s="4"/>
      <c r="S424" s="4"/>
    </row>
    <row r="425" spans="1:19" ht="15.75">
      <c r="A425" s="1"/>
      <c r="B425" s="1"/>
      <c r="C425" s="1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307"/>
      <c r="R425" s="4"/>
      <c r="S425" s="4"/>
    </row>
    <row r="426" spans="1:19" ht="15.75">
      <c r="A426" s="1"/>
      <c r="B426" s="1"/>
      <c r="C426" s="1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307"/>
      <c r="R426" s="4"/>
      <c r="S426" s="4"/>
    </row>
    <row r="427" spans="1:19" ht="15.75">
      <c r="A427" s="1"/>
      <c r="B427" s="1"/>
      <c r="C427" s="1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307"/>
      <c r="R427" s="4"/>
      <c r="S427" s="4"/>
    </row>
    <row r="428" spans="1:19" ht="15.75">
      <c r="A428" s="1"/>
      <c r="B428" s="1"/>
      <c r="C428" s="1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307"/>
      <c r="R428" s="4"/>
      <c r="S428" s="4"/>
    </row>
    <row r="429" spans="1:19" ht="15.75">
      <c r="A429" s="1"/>
      <c r="B429" s="1"/>
      <c r="C429" s="1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307"/>
      <c r="R429" s="4"/>
      <c r="S429" s="4"/>
    </row>
    <row r="430" spans="1:19" ht="15.75">
      <c r="A430" s="1"/>
      <c r="B430" s="1"/>
      <c r="C430" s="1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307"/>
      <c r="R430" s="4"/>
      <c r="S430" s="4"/>
    </row>
    <row r="431" spans="1:19" ht="15.75">
      <c r="A431" s="1"/>
      <c r="B431" s="1"/>
      <c r="C431" s="1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307"/>
      <c r="R431" s="4"/>
      <c r="S431" s="4"/>
    </row>
    <row r="432" spans="1:19" ht="15.75">
      <c r="A432" s="1"/>
      <c r="B432" s="1"/>
      <c r="C432" s="1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307"/>
      <c r="R432" s="4"/>
      <c r="S432" s="4"/>
    </row>
    <row r="433" spans="1:19" ht="15.75">
      <c r="A433" s="1"/>
      <c r="B433" s="1"/>
      <c r="C433" s="1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307"/>
      <c r="R433" s="4"/>
      <c r="S433" s="4"/>
    </row>
    <row r="434" spans="1:19" ht="15.75">
      <c r="A434" s="1"/>
      <c r="B434" s="1"/>
      <c r="C434" s="1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307"/>
      <c r="R434" s="4"/>
      <c r="S434" s="4"/>
    </row>
    <row r="435" spans="1:19" ht="15.75">
      <c r="A435" s="1"/>
      <c r="B435" s="1"/>
      <c r="C435" s="1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307"/>
      <c r="R435" s="4"/>
      <c r="S435" s="4"/>
    </row>
    <row r="436" spans="1:19" ht="15.75">
      <c r="A436" s="1"/>
      <c r="B436" s="1"/>
      <c r="C436" s="1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307"/>
      <c r="R436" s="4"/>
      <c r="S436" s="4"/>
    </row>
    <row r="437" spans="1:19" ht="15.75">
      <c r="A437" s="1"/>
      <c r="B437" s="1"/>
      <c r="C437" s="1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307"/>
      <c r="R437" s="4"/>
      <c r="S437" s="4"/>
    </row>
    <row r="438" spans="1:19" ht="15.75">
      <c r="A438" s="1"/>
      <c r="B438" s="1"/>
      <c r="C438" s="1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307"/>
      <c r="R438" s="4"/>
      <c r="S438" s="4"/>
    </row>
    <row r="439" spans="1:19" ht="15.75">
      <c r="A439" s="1"/>
      <c r="B439" s="1"/>
      <c r="C439" s="1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307"/>
      <c r="R439" s="4"/>
      <c r="S439" s="4"/>
    </row>
    <row r="440" spans="1:19" ht="15.75">
      <c r="A440" s="1"/>
      <c r="B440" s="1"/>
      <c r="C440" s="1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307"/>
      <c r="R440" s="4"/>
      <c r="S440" s="4"/>
    </row>
    <row r="441" spans="1:19" ht="15.75">
      <c r="A441" s="1"/>
      <c r="B441" s="1"/>
      <c r="C441" s="1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307"/>
      <c r="R441" s="4"/>
      <c r="S441" s="4"/>
    </row>
    <row r="442" spans="1:19" ht="15.75">
      <c r="A442" s="1"/>
      <c r="B442" s="1"/>
      <c r="C442" s="1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307"/>
      <c r="R442" s="4"/>
      <c r="S442" s="4"/>
    </row>
    <row r="443" spans="1:19" ht="15.75">
      <c r="A443" s="1"/>
      <c r="B443" s="1"/>
      <c r="C443" s="1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307"/>
      <c r="R443" s="4"/>
      <c r="S443" s="4"/>
    </row>
    <row r="444" spans="1:19" ht="15.75">
      <c r="A444" s="1"/>
      <c r="B444" s="1"/>
      <c r="C444" s="1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307"/>
      <c r="R444" s="4"/>
      <c r="S444" s="4"/>
    </row>
    <row r="445" spans="1:19" ht="15.75">
      <c r="A445" s="1"/>
      <c r="B445" s="1"/>
      <c r="C445" s="1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307"/>
      <c r="R445" s="4"/>
      <c r="S445" s="4"/>
    </row>
    <row r="446" spans="1:19" ht="15.75">
      <c r="A446" s="1"/>
      <c r="B446" s="1"/>
      <c r="C446" s="1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307"/>
      <c r="R446" s="4"/>
      <c r="S446" s="4"/>
    </row>
    <row r="447" spans="1:19" ht="15.75">
      <c r="A447" s="1"/>
      <c r="B447" s="1"/>
      <c r="C447" s="1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307"/>
      <c r="R447" s="4"/>
      <c r="S447" s="4"/>
    </row>
    <row r="448" spans="1:19" ht="15.75">
      <c r="A448" s="1"/>
      <c r="B448" s="1"/>
      <c r="C448" s="1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307"/>
      <c r="R448" s="4"/>
      <c r="S448" s="4"/>
    </row>
    <row r="449" spans="1:19" ht="15.75">
      <c r="A449" s="1"/>
      <c r="B449" s="1"/>
      <c r="C449" s="1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307"/>
      <c r="R449" s="4"/>
      <c r="S449" s="4"/>
    </row>
    <row r="450" spans="1:19" ht="15.75">
      <c r="A450" s="1"/>
      <c r="B450" s="1"/>
      <c r="C450" s="1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307"/>
      <c r="R450" s="4"/>
      <c r="S450" s="4"/>
    </row>
    <row r="451" spans="1:19" ht="15.75">
      <c r="A451" s="1"/>
      <c r="B451" s="1"/>
      <c r="C451" s="1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307"/>
      <c r="R451" s="4"/>
      <c r="S451" s="4"/>
    </row>
    <row r="452" spans="1:19" ht="15.75">
      <c r="A452" s="1"/>
      <c r="B452" s="1"/>
      <c r="C452" s="1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307"/>
      <c r="R452" s="4"/>
      <c r="S452" s="4"/>
    </row>
    <row r="453" spans="1:19" ht="15.75">
      <c r="A453" s="1"/>
      <c r="B453" s="1"/>
      <c r="C453" s="1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307"/>
      <c r="R453" s="4"/>
      <c r="S453" s="4"/>
    </row>
    <row r="454" spans="1:19" ht="15.75">
      <c r="A454" s="1"/>
      <c r="B454" s="1"/>
      <c r="C454" s="1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307"/>
      <c r="R454" s="4"/>
      <c r="S454" s="4"/>
    </row>
    <row r="455" spans="1:19" ht="15.75">
      <c r="A455" s="1"/>
      <c r="B455" s="1"/>
      <c r="C455" s="1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307"/>
      <c r="R455" s="4"/>
      <c r="S455" s="4"/>
    </row>
    <row r="456" spans="1:19" ht="15.75">
      <c r="A456" s="1"/>
      <c r="B456" s="1"/>
      <c r="C456" s="1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307"/>
      <c r="R456" s="4"/>
      <c r="S456" s="4"/>
    </row>
    <row r="457" spans="1:19" ht="15.75">
      <c r="A457" s="1"/>
      <c r="B457" s="1"/>
      <c r="C457" s="1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307"/>
      <c r="R457" s="4"/>
      <c r="S457" s="4"/>
    </row>
    <row r="458" spans="1:19" ht="15.75">
      <c r="A458" s="1"/>
      <c r="B458" s="1"/>
      <c r="C458" s="1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307"/>
      <c r="R458" s="4"/>
      <c r="S458" s="4"/>
    </row>
    <row r="459" spans="1:19" ht="15.75">
      <c r="A459" s="1"/>
      <c r="B459" s="1"/>
      <c r="C459" s="1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307"/>
      <c r="R459" s="4"/>
      <c r="S459" s="4"/>
    </row>
    <row r="460" spans="1:19" ht="15.75">
      <c r="A460" s="1"/>
      <c r="B460" s="1"/>
      <c r="C460" s="1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307"/>
      <c r="R460" s="4"/>
      <c r="S460" s="4"/>
    </row>
    <row r="461" spans="1:19" ht="15.75">
      <c r="A461" s="1"/>
      <c r="B461" s="1"/>
      <c r="C461" s="1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307"/>
      <c r="R461" s="4"/>
      <c r="S461" s="4"/>
    </row>
    <row r="462" spans="1:19" ht="15.75">
      <c r="A462" s="1"/>
      <c r="B462" s="1"/>
      <c r="C462" s="1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307"/>
      <c r="R462" s="4"/>
      <c r="S462" s="4"/>
    </row>
    <row r="463" spans="1:19" ht="15.75">
      <c r="A463" s="1"/>
      <c r="B463" s="1"/>
      <c r="C463" s="1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307"/>
      <c r="R463" s="4"/>
      <c r="S463" s="4"/>
    </row>
    <row r="464" spans="1:19" ht="15.75">
      <c r="A464" s="1"/>
      <c r="B464" s="1"/>
      <c r="C464" s="1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307"/>
      <c r="R464" s="4"/>
      <c r="S464" s="4"/>
    </row>
    <row r="465" spans="1:19" ht="15.75">
      <c r="A465" s="1"/>
      <c r="B465" s="1"/>
      <c r="C465" s="1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307"/>
      <c r="R465" s="4"/>
      <c r="S465" s="4"/>
    </row>
    <row r="466" spans="1:19" ht="15.75">
      <c r="A466" s="1"/>
      <c r="B466" s="1"/>
      <c r="C466" s="1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307"/>
      <c r="R466" s="4"/>
      <c r="S466" s="4"/>
    </row>
    <row r="467" spans="1:19" ht="15.75">
      <c r="A467" s="1"/>
      <c r="B467" s="1"/>
      <c r="C467" s="1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307"/>
      <c r="R467" s="4"/>
      <c r="S467" s="4"/>
    </row>
    <row r="468" spans="1:19" ht="15.75">
      <c r="A468" s="1"/>
      <c r="B468" s="1"/>
      <c r="C468" s="1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307"/>
      <c r="R468" s="4"/>
      <c r="S468" s="4"/>
    </row>
    <row r="469" spans="1:19" ht="15.75">
      <c r="A469" s="1"/>
      <c r="B469" s="1"/>
      <c r="C469" s="1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307"/>
      <c r="R469" s="4"/>
      <c r="S469" s="4"/>
    </row>
    <row r="470" spans="1:19" ht="15.75">
      <c r="A470" s="1"/>
      <c r="B470" s="1"/>
      <c r="C470" s="1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307"/>
      <c r="R470" s="4"/>
      <c r="S470" s="4"/>
    </row>
    <row r="471" spans="1:19" ht="15.75">
      <c r="A471" s="1"/>
      <c r="B471" s="1"/>
      <c r="C471" s="1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307"/>
      <c r="R471" s="4"/>
      <c r="S471" s="4"/>
    </row>
    <row r="472" spans="1:19" ht="15.75">
      <c r="A472" s="1"/>
      <c r="B472" s="1"/>
      <c r="C472" s="1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307"/>
      <c r="R472" s="4"/>
      <c r="S472" s="4"/>
    </row>
    <row r="473" spans="1:19" ht="15.75">
      <c r="A473" s="1"/>
      <c r="B473" s="1"/>
      <c r="C473" s="1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307"/>
      <c r="R473" s="4"/>
      <c r="S473" s="4"/>
    </row>
    <row r="474" spans="1:19" ht="15.75">
      <c r="A474" s="1"/>
      <c r="B474" s="1"/>
      <c r="C474" s="1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307"/>
      <c r="R474" s="4"/>
      <c r="S474" s="4"/>
    </row>
    <row r="475" spans="1:19" ht="15.75">
      <c r="A475" s="1"/>
      <c r="B475" s="1"/>
      <c r="C475" s="1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307"/>
      <c r="R475" s="4"/>
      <c r="S475" s="4"/>
    </row>
    <row r="476" spans="1:19" ht="15.75">
      <c r="A476" s="1"/>
      <c r="B476" s="1"/>
      <c r="C476" s="1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307"/>
      <c r="R476" s="4"/>
      <c r="S476" s="4"/>
    </row>
    <row r="477" spans="1:19" ht="15.75">
      <c r="A477" s="1"/>
      <c r="B477" s="1"/>
      <c r="C477" s="1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307"/>
      <c r="R477" s="4"/>
      <c r="S477" s="4"/>
    </row>
    <row r="478" spans="1:19" ht="15.75">
      <c r="A478" s="1"/>
      <c r="B478" s="1"/>
      <c r="C478" s="1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307"/>
      <c r="R478" s="4"/>
      <c r="S478" s="4"/>
    </row>
    <row r="479" spans="1:19" ht="15.75">
      <c r="A479" s="1"/>
      <c r="B479" s="1"/>
      <c r="C479" s="1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307"/>
      <c r="R479" s="4"/>
      <c r="S479" s="4"/>
    </row>
    <row r="480" spans="1:19" ht="15.75">
      <c r="A480" s="1"/>
      <c r="B480" s="1"/>
      <c r="C480" s="1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307"/>
      <c r="R480" s="4"/>
      <c r="S480" s="4"/>
    </row>
    <row r="481" spans="1:19" ht="15.75">
      <c r="A481" s="1"/>
      <c r="B481" s="1"/>
      <c r="C481" s="1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307"/>
      <c r="R481" s="4"/>
      <c r="S481" s="4"/>
    </row>
    <row r="482" spans="1:19" ht="15.75">
      <c r="A482" s="1"/>
      <c r="B482" s="1"/>
      <c r="C482" s="1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307"/>
      <c r="R482" s="4"/>
      <c r="S482" s="4"/>
    </row>
    <row r="483" spans="1:19" ht="15.75">
      <c r="A483" s="1"/>
      <c r="B483" s="1"/>
      <c r="C483" s="1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307"/>
      <c r="R483" s="4"/>
      <c r="S483" s="4"/>
    </row>
    <row r="484" spans="1:19" ht="15.75">
      <c r="A484" s="1"/>
      <c r="B484" s="1"/>
      <c r="C484" s="1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307"/>
      <c r="R484" s="4"/>
      <c r="S484" s="4"/>
    </row>
    <row r="485" spans="1:19" ht="15.75">
      <c r="A485" s="1"/>
      <c r="B485" s="1"/>
      <c r="C485" s="1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307"/>
      <c r="R485" s="4"/>
      <c r="S485" s="4"/>
    </row>
    <row r="486" spans="1:19" ht="15.75">
      <c r="A486" s="1"/>
      <c r="B486" s="1"/>
      <c r="C486" s="1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307"/>
      <c r="R486" s="4"/>
      <c r="S486" s="4"/>
    </row>
    <row r="487" spans="1:19" ht="15.75">
      <c r="A487" s="1"/>
      <c r="B487" s="1"/>
      <c r="C487" s="1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307"/>
      <c r="R487" s="4"/>
      <c r="S487" s="4"/>
    </row>
    <row r="488" spans="1:19" ht="15.75">
      <c r="A488" s="1"/>
      <c r="B488" s="1"/>
      <c r="C488" s="1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307"/>
      <c r="R488" s="4"/>
      <c r="S488" s="4"/>
    </row>
    <row r="489" spans="1:19" ht="15.75">
      <c r="A489" s="1"/>
      <c r="B489" s="1"/>
      <c r="C489" s="1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307"/>
      <c r="R489" s="4"/>
      <c r="S489" s="4"/>
    </row>
    <row r="490" spans="1:19" ht="15.75">
      <c r="A490" s="1"/>
      <c r="B490" s="1"/>
      <c r="C490" s="1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307"/>
      <c r="R490" s="4"/>
      <c r="S490" s="4"/>
    </row>
    <row r="491" spans="1:19" ht="15.75">
      <c r="A491" s="1"/>
      <c r="B491" s="1"/>
      <c r="C491" s="1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307"/>
      <c r="R491" s="4"/>
      <c r="S491" s="4"/>
    </row>
    <row r="492" spans="1:19" ht="15.75">
      <c r="A492" s="1"/>
      <c r="B492" s="1"/>
      <c r="C492" s="1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307"/>
      <c r="R492" s="4"/>
      <c r="S492" s="4"/>
    </row>
    <row r="493" spans="1:19" ht="15.75">
      <c r="A493" s="1"/>
      <c r="B493" s="1"/>
      <c r="C493" s="1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307"/>
      <c r="R493" s="4"/>
      <c r="S493" s="4"/>
    </row>
    <row r="494" spans="1:19" ht="15.75">
      <c r="A494" s="1"/>
      <c r="B494" s="1"/>
      <c r="C494" s="1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307"/>
      <c r="R494" s="4"/>
      <c r="S494" s="4"/>
    </row>
    <row r="495" spans="1:19" ht="15.75">
      <c r="A495" s="1"/>
      <c r="B495" s="1"/>
      <c r="C495" s="1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307"/>
      <c r="R495" s="4"/>
      <c r="S495" s="4"/>
    </row>
    <row r="496" spans="1:19" ht="15.75">
      <c r="A496" s="1"/>
      <c r="B496" s="1"/>
      <c r="C496" s="1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307"/>
      <c r="R496" s="4"/>
      <c r="S496" s="4"/>
    </row>
    <row r="497" spans="1:19" ht="15.75">
      <c r="A497" s="1"/>
      <c r="B497" s="1"/>
      <c r="C497" s="1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307"/>
      <c r="R497" s="4"/>
      <c r="S497" s="4"/>
    </row>
    <row r="498" spans="1:19" ht="15.75">
      <c r="A498" s="1"/>
      <c r="B498" s="1"/>
      <c r="C498" s="1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307"/>
      <c r="R498" s="4"/>
      <c r="S498" s="4"/>
    </row>
    <row r="499" spans="1:19" ht="15.75">
      <c r="A499" s="1"/>
      <c r="B499" s="1"/>
      <c r="C499" s="1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307"/>
      <c r="R499" s="4"/>
      <c r="S499" s="4"/>
    </row>
    <row r="500" spans="1:19" ht="15.75">
      <c r="A500" s="1"/>
      <c r="B500" s="1"/>
      <c r="C500" s="1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307"/>
      <c r="R500" s="4"/>
      <c r="S500" s="4"/>
    </row>
    <row r="501" spans="1:19" ht="15.75">
      <c r="A501" s="1"/>
      <c r="B501" s="1"/>
      <c r="C501" s="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307"/>
      <c r="R501" s="4"/>
      <c r="S501" s="4"/>
    </row>
    <row r="502" spans="1:19" ht="15.75">
      <c r="A502" s="1"/>
      <c r="B502" s="1"/>
      <c r="C502" s="1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307"/>
      <c r="R502" s="4"/>
      <c r="S502" s="4"/>
    </row>
    <row r="503" spans="1:19" ht="15.75">
      <c r="A503" s="1"/>
      <c r="B503" s="1"/>
      <c r="C503" s="1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307"/>
      <c r="R503" s="4"/>
      <c r="S503" s="4"/>
    </row>
    <row r="504" spans="1:19" ht="15.75">
      <c r="A504" s="1"/>
      <c r="B504" s="1"/>
      <c r="C504" s="1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307"/>
      <c r="R504" s="4"/>
      <c r="S504" s="4"/>
    </row>
    <row r="505" spans="1:19" ht="15.75">
      <c r="A505" s="1"/>
      <c r="B505" s="1"/>
      <c r="C505" s="1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307"/>
      <c r="R505" s="4"/>
      <c r="S505" s="4"/>
    </row>
    <row r="506" spans="1:19" ht="15.75">
      <c r="A506" s="1"/>
      <c r="B506" s="1"/>
      <c r="C506" s="1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307"/>
      <c r="R506" s="4"/>
      <c r="S506" s="4"/>
    </row>
    <row r="507" spans="1:19" ht="15.75">
      <c r="A507" s="1"/>
      <c r="B507" s="1"/>
      <c r="C507" s="1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307"/>
      <c r="R507" s="4"/>
      <c r="S507" s="4"/>
    </row>
    <row r="508" spans="1:19" ht="15.75">
      <c r="A508" s="1"/>
      <c r="B508" s="1"/>
      <c r="C508" s="1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307"/>
      <c r="R508" s="4"/>
      <c r="S508" s="4"/>
    </row>
    <row r="509" spans="1:19" ht="15.75">
      <c r="A509" s="1"/>
      <c r="B509" s="1"/>
      <c r="C509" s="1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307"/>
      <c r="R509" s="4"/>
      <c r="S509" s="4"/>
    </row>
    <row r="510" spans="1:19" ht="15.75">
      <c r="A510" s="1"/>
      <c r="B510" s="1"/>
      <c r="C510" s="1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307"/>
      <c r="R510" s="4"/>
      <c r="S510" s="4"/>
    </row>
    <row r="511" spans="1:19" ht="15.75">
      <c r="A511" s="1"/>
      <c r="B511" s="1"/>
      <c r="C511" s="1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307"/>
      <c r="R511" s="4"/>
      <c r="S511" s="4"/>
    </row>
    <row r="512" spans="1:19" ht="15.75">
      <c r="A512" s="1"/>
      <c r="B512" s="1"/>
      <c r="C512" s="1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307"/>
      <c r="R512" s="4"/>
      <c r="S512" s="4"/>
    </row>
    <row r="513" spans="1:19" ht="15.75">
      <c r="A513" s="1"/>
      <c r="B513" s="1"/>
      <c r="C513" s="1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307"/>
      <c r="R513" s="4"/>
      <c r="S513" s="4"/>
    </row>
    <row r="514" spans="1:19" ht="15.75">
      <c r="A514" s="1"/>
      <c r="B514" s="1"/>
      <c r="C514" s="1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307"/>
      <c r="R514" s="4"/>
      <c r="S514" s="4"/>
    </row>
    <row r="515" spans="1:19" ht="15.75">
      <c r="A515" s="1"/>
      <c r="B515" s="1"/>
      <c r="C515" s="1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307"/>
      <c r="R515" s="4"/>
      <c r="S515" s="4"/>
    </row>
    <row r="516" spans="1:19" ht="15.75">
      <c r="A516" s="1"/>
      <c r="B516" s="1"/>
      <c r="C516" s="1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307"/>
      <c r="R516" s="4"/>
      <c r="S516" s="4"/>
    </row>
    <row r="517" spans="1:19" ht="15.75">
      <c r="A517" s="1"/>
      <c r="B517" s="1"/>
      <c r="C517" s="1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307"/>
      <c r="R517" s="4"/>
      <c r="S517" s="4"/>
    </row>
    <row r="518" spans="1:19" ht="15.75">
      <c r="A518" s="1"/>
      <c r="B518" s="1"/>
      <c r="C518" s="1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307"/>
      <c r="R518" s="4"/>
      <c r="S518" s="4"/>
    </row>
    <row r="519" spans="1:19" ht="15.75">
      <c r="A519" s="1"/>
      <c r="B519" s="1"/>
      <c r="C519" s="1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307"/>
      <c r="R519" s="4"/>
      <c r="S519" s="4"/>
    </row>
    <row r="520" spans="1:19" ht="15.75">
      <c r="A520" s="1"/>
      <c r="B520" s="1"/>
      <c r="C520" s="1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307"/>
      <c r="R520" s="4"/>
      <c r="S520" s="4"/>
    </row>
    <row r="521" spans="1:19" ht="15.75">
      <c r="A521" s="1"/>
      <c r="B521" s="1"/>
      <c r="C521" s="1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307"/>
      <c r="R521" s="4"/>
      <c r="S521" s="4"/>
    </row>
    <row r="522" spans="1:19" ht="15.75">
      <c r="A522" s="1"/>
      <c r="B522" s="1"/>
      <c r="C522" s="1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307"/>
      <c r="R522" s="4"/>
      <c r="S522" s="4"/>
    </row>
    <row r="523" spans="4:19" ht="15.75"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308"/>
      <c r="R523" s="5"/>
      <c r="S523" s="5"/>
    </row>
    <row r="524" spans="4:19" ht="15.75"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308"/>
      <c r="R524" s="5"/>
      <c r="S524" s="5"/>
    </row>
    <row r="525" spans="4:19" ht="15.75"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308"/>
      <c r="R525" s="5"/>
      <c r="S525" s="5"/>
    </row>
    <row r="526" spans="4:19" ht="15.75"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308"/>
      <c r="R526" s="5"/>
      <c r="S526" s="5"/>
    </row>
    <row r="527" spans="4:19" ht="15.75"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308"/>
      <c r="R527" s="5"/>
      <c r="S527" s="5"/>
    </row>
    <row r="528" spans="4:19" ht="15.75"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308"/>
      <c r="R528" s="5"/>
      <c r="S528" s="5"/>
    </row>
    <row r="529" spans="4:19" ht="15.75"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308"/>
      <c r="R529" s="5"/>
      <c r="S529" s="5"/>
    </row>
    <row r="530" spans="4:19" ht="15.75"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308"/>
      <c r="R530" s="5"/>
      <c r="S530" s="5"/>
    </row>
    <row r="531" spans="4:19" ht="15.75"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308"/>
      <c r="R531" s="5"/>
      <c r="S531" s="5"/>
    </row>
    <row r="532" spans="4:19" ht="15.75"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308"/>
      <c r="R532" s="5"/>
      <c r="S532" s="5"/>
    </row>
    <row r="533" spans="4:19" ht="15.75"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308"/>
      <c r="R533" s="5"/>
      <c r="S533" s="5"/>
    </row>
    <row r="534" spans="4:19" ht="15.75"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308"/>
      <c r="R534" s="5"/>
      <c r="S534" s="5"/>
    </row>
    <row r="535" spans="4:19" ht="15.75"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308"/>
      <c r="R535" s="5"/>
      <c r="S535" s="5"/>
    </row>
    <row r="536" spans="4:19" ht="15.75"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308"/>
      <c r="R536" s="5"/>
      <c r="S536" s="5"/>
    </row>
    <row r="537" spans="4:19" ht="15.75"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308"/>
      <c r="R537" s="5"/>
      <c r="S537" s="5"/>
    </row>
    <row r="538" spans="4:19" ht="15.75"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308"/>
      <c r="R538" s="5"/>
      <c r="S538" s="5"/>
    </row>
    <row r="539" spans="4:19" ht="15.75"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308"/>
      <c r="R539" s="5"/>
      <c r="S539" s="5"/>
    </row>
    <row r="540" spans="4:19" ht="15.75"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308"/>
      <c r="R540" s="5"/>
      <c r="S540" s="5"/>
    </row>
    <row r="541" spans="4:19" ht="15.75"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308"/>
      <c r="R541" s="5"/>
      <c r="S541" s="5"/>
    </row>
    <row r="542" spans="4:19" ht="15.75"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308"/>
      <c r="R542" s="5"/>
      <c r="S542" s="5"/>
    </row>
    <row r="543" spans="4:19" ht="15.75"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308"/>
      <c r="R543" s="5"/>
      <c r="S543" s="5"/>
    </row>
    <row r="544" spans="4:19" ht="15.75"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308"/>
      <c r="R544" s="5"/>
      <c r="S544" s="5"/>
    </row>
    <row r="545" spans="4:19" ht="15.75"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308"/>
      <c r="R545" s="5"/>
      <c r="S545" s="5"/>
    </row>
    <row r="546" spans="4:19" ht="15.75"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308"/>
      <c r="R546" s="5"/>
      <c r="S546" s="5"/>
    </row>
    <row r="547" spans="4:19" ht="15.75"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308"/>
      <c r="R547" s="5"/>
      <c r="S547" s="5"/>
    </row>
    <row r="548" spans="4:19" ht="15.75"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308"/>
      <c r="R548" s="5"/>
      <c r="S548" s="5"/>
    </row>
    <row r="549" spans="4:19" ht="15.75"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308"/>
      <c r="R549" s="5"/>
      <c r="S549" s="5"/>
    </row>
    <row r="550" spans="4:19" ht="15.75"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308"/>
      <c r="R550" s="5"/>
      <c r="S550" s="5"/>
    </row>
    <row r="551" spans="4:19" ht="15.75"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308"/>
      <c r="R551" s="5"/>
      <c r="S551" s="5"/>
    </row>
    <row r="552" spans="4:19" ht="15.75"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308"/>
      <c r="R552" s="5"/>
      <c r="S552" s="5"/>
    </row>
    <row r="553" spans="4:19" ht="15.75"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308"/>
      <c r="R553" s="5"/>
      <c r="S553" s="5"/>
    </row>
    <row r="554" spans="4:19" ht="15.75"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308"/>
      <c r="R554" s="5"/>
      <c r="S554" s="5"/>
    </row>
    <row r="555" spans="4:19" ht="15.75"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308"/>
      <c r="R555" s="5"/>
      <c r="S555" s="5"/>
    </row>
    <row r="556" spans="4:19" ht="15.75"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308"/>
      <c r="R556" s="5"/>
      <c r="S556" s="5"/>
    </row>
    <row r="557" spans="4:19" ht="15.75"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308"/>
      <c r="R557" s="5"/>
      <c r="S557" s="5"/>
    </row>
    <row r="558" spans="4:19" ht="15.75"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308"/>
      <c r="R558" s="5"/>
      <c r="S558" s="5"/>
    </row>
    <row r="559" spans="4:19" ht="15.75"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308"/>
      <c r="R559" s="5"/>
      <c r="S559" s="5"/>
    </row>
    <row r="560" spans="4:19" ht="15.75"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308"/>
      <c r="R560" s="5"/>
      <c r="S560" s="5"/>
    </row>
    <row r="561" spans="4:19" ht="15.75"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308"/>
      <c r="R561" s="5"/>
      <c r="S561" s="5"/>
    </row>
    <row r="562" spans="4:19" ht="15.75"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308"/>
      <c r="R562" s="5"/>
      <c r="S562" s="5"/>
    </row>
    <row r="563" spans="4:19" ht="15.75"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308"/>
      <c r="R563" s="5"/>
      <c r="S563" s="5"/>
    </row>
    <row r="564" spans="4:19" ht="15.75"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308"/>
      <c r="R564" s="5"/>
      <c r="S564" s="5"/>
    </row>
    <row r="565" spans="4:19" ht="15.75"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308"/>
      <c r="R565" s="5"/>
      <c r="S565" s="5"/>
    </row>
    <row r="566" spans="4:19" ht="15.75"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308"/>
      <c r="R566" s="5"/>
      <c r="S566" s="5"/>
    </row>
    <row r="567" spans="4:19" ht="15.75"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308"/>
      <c r="R567" s="5"/>
      <c r="S567" s="5"/>
    </row>
    <row r="568" spans="4:19" ht="15.75"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308"/>
      <c r="R568" s="5"/>
      <c r="S568" s="5"/>
    </row>
    <row r="569" spans="4:19" ht="15.75"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308"/>
      <c r="R569" s="5"/>
      <c r="S569" s="5"/>
    </row>
    <row r="570" spans="4:19" ht="15.75"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308"/>
      <c r="R570" s="5"/>
      <c r="S570" s="5"/>
    </row>
    <row r="571" spans="4:19" ht="15.75"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308"/>
      <c r="R571" s="5"/>
      <c r="S571" s="5"/>
    </row>
  </sheetData>
  <sheetProtection/>
  <mergeCells count="3">
    <mergeCell ref="D4:S4"/>
    <mergeCell ref="A2:S2"/>
    <mergeCell ref="A1:S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T2567"/>
  <sheetViews>
    <sheetView zoomScalePageLayoutView="0" workbookViewId="0" topLeftCell="A1">
      <pane ySplit="7" topLeftCell="A346" activePane="bottomLeft" state="frozen"/>
      <selection pane="topLeft" activeCell="R5" sqref="R5"/>
      <selection pane="bottomLeft" activeCell="C369" sqref="C369"/>
    </sheetView>
  </sheetViews>
  <sheetFormatPr defaultColWidth="9.00390625" defaultRowHeight="15.75"/>
  <cols>
    <col min="1" max="1" width="4.75390625" style="5" customWidth="1"/>
    <col min="2" max="2" width="12.625" style="0" customWidth="1"/>
    <col min="3" max="3" width="23.375" style="0" customWidth="1"/>
    <col min="4" max="4" width="7.375" style="78" hidden="1" customWidth="1"/>
    <col min="5" max="5" width="9.00390625" style="78" hidden="1" customWidth="1"/>
    <col min="6" max="6" width="7.375" style="78" hidden="1" customWidth="1"/>
    <col min="7" max="7" width="7.50390625" style="78" hidden="1" customWidth="1"/>
    <col min="8" max="9" width="7.75390625" style="78" hidden="1" customWidth="1"/>
    <col min="10" max="10" width="6.375" style="78" hidden="1" customWidth="1"/>
    <col min="11" max="11" width="8.50390625" style="78" hidden="1" customWidth="1"/>
    <col min="12" max="12" width="6.50390625" style="78" hidden="1" customWidth="1"/>
    <col min="13" max="13" width="7.375" style="78" customWidth="1"/>
    <col min="14" max="14" width="7.625" style="78" customWidth="1"/>
    <col min="15" max="15" width="6.75390625" style="78" customWidth="1"/>
    <col min="16" max="16" width="7.50390625" style="78" customWidth="1"/>
    <col min="17" max="17" width="7.75390625" style="78" customWidth="1"/>
    <col min="18" max="18" width="7.25390625" style="320" customWidth="1"/>
    <col min="19" max="19" width="7.00390625" style="78" customWidth="1"/>
    <col min="20" max="20" width="6.875" style="78" customWidth="1"/>
    <col min="21" max="21" width="9.125" style="0" bestFit="1" customWidth="1"/>
    <col min="22" max="22" width="12.25390625" style="0" hidden="1" customWidth="1"/>
  </cols>
  <sheetData>
    <row r="1" spans="1:150" ht="15.75">
      <c r="A1" s="494" t="s">
        <v>423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</row>
    <row r="2" spans="1:150" ht="15.75" hidden="1">
      <c r="A2" s="7"/>
      <c r="B2" s="7"/>
      <c r="C2" s="7"/>
      <c r="D2" s="77"/>
      <c r="E2" s="77"/>
      <c r="M2" s="133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</row>
    <row r="3" spans="1:150" ht="13.5" customHeight="1">
      <c r="A3" s="492" t="s">
        <v>386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</row>
    <row r="4" spans="1:150" ht="13.5" customHeight="1" thickBot="1">
      <c r="A4" s="192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321"/>
      <c r="S4" s="193"/>
      <c r="T4" s="193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</row>
    <row r="5" spans="1:150" ht="27" thickBot="1">
      <c r="A5" s="399" t="s">
        <v>0</v>
      </c>
      <c r="B5" s="396" t="s">
        <v>7</v>
      </c>
      <c r="C5" s="164" t="s">
        <v>3</v>
      </c>
      <c r="D5" s="194" t="s">
        <v>165</v>
      </c>
      <c r="E5" s="194"/>
      <c r="F5" s="194"/>
      <c r="G5" s="194"/>
      <c r="H5" s="194"/>
      <c r="I5" s="194"/>
      <c r="J5" s="194" t="s">
        <v>165</v>
      </c>
      <c r="K5" s="194"/>
      <c r="L5" s="194" t="s">
        <v>165</v>
      </c>
      <c r="M5" s="194" t="s">
        <v>165</v>
      </c>
      <c r="N5" s="194"/>
      <c r="O5" s="194"/>
      <c r="P5" s="194"/>
      <c r="Q5" s="194"/>
      <c r="R5" s="322"/>
      <c r="S5" s="194"/>
      <c r="T5" s="237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</row>
    <row r="6" spans="1:150" ht="15.75">
      <c r="A6" s="400"/>
      <c r="B6" s="397" t="s">
        <v>8</v>
      </c>
      <c r="C6" s="181"/>
      <c r="D6" s="184" t="s">
        <v>166</v>
      </c>
      <c r="E6" s="145" t="s">
        <v>167</v>
      </c>
      <c r="F6" s="145" t="s">
        <v>175</v>
      </c>
      <c r="G6" s="146" t="s">
        <v>352</v>
      </c>
      <c r="H6" s="146" t="s">
        <v>353</v>
      </c>
      <c r="I6" s="146" t="s">
        <v>269</v>
      </c>
      <c r="J6" s="146" t="s">
        <v>352</v>
      </c>
      <c r="K6" s="314" t="s">
        <v>353</v>
      </c>
      <c r="L6" s="314" t="s">
        <v>356</v>
      </c>
      <c r="M6" s="314" t="s">
        <v>355</v>
      </c>
      <c r="N6" s="315" t="s">
        <v>394</v>
      </c>
      <c r="O6" s="315" t="s">
        <v>348</v>
      </c>
      <c r="P6" s="496" t="s">
        <v>396</v>
      </c>
      <c r="Q6" s="315" t="s">
        <v>397</v>
      </c>
      <c r="R6" s="323" t="s">
        <v>349</v>
      </c>
      <c r="S6" s="315" t="s">
        <v>395</v>
      </c>
      <c r="T6" s="316" t="s">
        <v>415</v>
      </c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</row>
    <row r="7" spans="1:150" ht="16.5" thickBot="1">
      <c r="A7" s="401"/>
      <c r="B7" s="398" t="s">
        <v>2</v>
      </c>
      <c r="C7" s="182"/>
      <c r="D7" s="185"/>
      <c r="E7" s="79"/>
      <c r="F7" s="79"/>
      <c r="G7" s="85"/>
      <c r="H7" s="79"/>
      <c r="I7" s="79"/>
      <c r="J7" s="79"/>
      <c r="K7" s="317"/>
      <c r="L7" s="317"/>
      <c r="M7" s="317"/>
      <c r="N7" s="318"/>
      <c r="O7" s="318"/>
      <c r="P7" s="497"/>
      <c r="Q7" s="318"/>
      <c r="R7" s="324"/>
      <c r="S7" s="318"/>
      <c r="T7" s="319"/>
      <c r="U7" s="128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</row>
    <row r="8" spans="1:150" ht="15.75">
      <c r="A8" s="121"/>
      <c r="B8" s="47"/>
      <c r="C8" s="6"/>
      <c r="D8" s="147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325"/>
      <c r="S8" s="80"/>
      <c r="T8" s="238"/>
      <c r="U8" s="128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</row>
    <row r="9" spans="1:63" s="18" customFormat="1" ht="16.5" hidden="1" thickBot="1">
      <c r="A9" s="122"/>
      <c r="B9" s="47"/>
      <c r="C9" s="6"/>
      <c r="D9" s="147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325"/>
      <c r="S9" s="80"/>
      <c r="T9" s="238"/>
      <c r="U9" s="57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</row>
    <row r="10" spans="1:106" s="20" customFormat="1" ht="16.5" hidden="1" thickBot="1">
      <c r="A10" s="138"/>
      <c r="B10" s="139" t="s">
        <v>24</v>
      </c>
      <c r="C10" s="142" t="s">
        <v>89</v>
      </c>
      <c r="D10" s="148">
        <f aca="true" t="shared" si="0" ref="D10:L10">SUM(D12:D81)</f>
        <v>283400.36</v>
      </c>
      <c r="E10" s="140">
        <f t="shared" si="0"/>
        <v>282363.9299999999</v>
      </c>
      <c r="F10" s="140">
        <f t="shared" si="0"/>
        <v>270650.02999999997</v>
      </c>
      <c r="G10" s="140">
        <f t="shared" si="0"/>
        <v>328878.9499999999</v>
      </c>
      <c r="H10" s="140">
        <f t="shared" si="0"/>
        <v>329562</v>
      </c>
      <c r="I10" s="140">
        <f t="shared" si="0"/>
        <v>324855.56000000006</v>
      </c>
      <c r="J10" s="140"/>
      <c r="K10" s="140"/>
      <c r="L10" s="140">
        <f t="shared" si="0"/>
        <v>324855.56000000006</v>
      </c>
      <c r="M10" s="140"/>
      <c r="N10" s="141"/>
      <c r="O10" s="141"/>
      <c r="P10" s="141"/>
      <c r="Q10" s="141"/>
      <c r="R10" s="326"/>
      <c r="S10" s="141"/>
      <c r="T10" s="239"/>
      <c r="U10" s="5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</row>
    <row r="11" spans="1:106" ht="15.75" hidden="1">
      <c r="A11" s="123"/>
      <c r="B11" s="42"/>
      <c r="C11" s="3"/>
      <c r="D11" s="149"/>
      <c r="E11" s="81"/>
      <c r="F11" s="86"/>
      <c r="G11" s="86"/>
      <c r="H11" s="87"/>
      <c r="I11" s="86"/>
      <c r="J11" s="86"/>
      <c r="K11" s="86"/>
      <c r="L11" s="86"/>
      <c r="M11" s="86"/>
      <c r="N11" s="86"/>
      <c r="O11" s="86"/>
      <c r="P11" s="86"/>
      <c r="Q11" s="86"/>
      <c r="R11" s="327"/>
      <c r="S11" s="86"/>
      <c r="T11" s="240"/>
      <c r="U11" s="13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</row>
    <row r="12" spans="1:106" ht="15.75" hidden="1">
      <c r="A12" s="152">
        <v>111</v>
      </c>
      <c r="B12" s="153" t="s">
        <v>33</v>
      </c>
      <c r="C12" s="183" t="s">
        <v>74</v>
      </c>
      <c r="D12" s="95">
        <f>101150.89-1285.08</f>
        <v>99865.81</v>
      </c>
      <c r="E12" s="96">
        <v>116225.72</v>
      </c>
      <c r="F12" s="97">
        <v>108601.54</v>
      </c>
      <c r="G12" s="97">
        <v>135959.95</v>
      </c>
      <c r="H12" s="97">
        <v>144758</v>
      </c>
      <c r="I12" s="97">
        <v>145320.06</v>
      </c>
      <c r="J12" s="97"/>
      <c r="K12" s="97"/>
      <c r="L12" s="97">
        <v>145320.06</v>
      </c>
      <c r="M12" s="97"/>
      <c r="N12" s="129"/>
      <c r="O12" s="129"/>
      <c r="P12" s="129"/>
      <c r="Q12" s="129"/>
      <c r="R12" s="328"/>
      <c r="S12" s="129"/>
      <c r="T12" s="241"/>
      <c r="U12" s="13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</row>
    <row r="13" spans="1:106" ht="15.75" hidden="1">
      <c r="A13" s="26">
        <v>111</v>
      </c>
      <c r="B13" s="150" t="s">
        <v>35</v>
      </c>
      <c r="C13" s="143" t="s">
        <v>28</v>
      </c>
      <c r="D13" s="98">
        <v>9920.18</v>
      </c>
      <c r="E13" s="82">
        <v>11029.17</v>
      </c>
      <c r="F13" s="88">
        <v>11675.82</v>
      </c>
      <c r="G13" s="88">
        <v>10898.39</v>
      </c>
      <c r="H13" s="88">
        <v>12000</v>
      </c>
      <c r="I13" s="88">
        <v>10966.76</v>
      </c>
      <c r="J13" s="88"/>
      <c r="K13" s="88"/>
      <c r="L13" s="88">
        <v>10966.76</v>
      </c>
      <c r="M13" s="88"/>
      <c r="N13" s="159"/>
      <c r="O13" s="159"/>
      <c r="P13" s="159"/>
      <c r="Q13" s="159"/>
      <c r="R13" s="329"/>
      <c r="S13" s="159"/>
      <c r="T13" s="242"/>
      <c r="U13" s="13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</row>
    <row r="14" spans="1:106" ht="15.75" hidden="1">
      <c r="A14" s="26">
        <v>111</v>
      </c>
      <c r="B14" s="150" t="s">
        <v>100</v>
      </c>
      <c r="C14" s="143" t="s">
        <v>102</v>
      </c>
      <c r="D14" s="98">
        <v>1036.6</v>
      </c>
      <c r="E14" s="82">
        <v>1017.87</v>
      </c>
      <c r="F14" s="88">
        <v>1013.21</v>
      </c>
      <c r="G14" s="88">
        <v>1409.2</v>
      </c>
      <c r="H14" s="88">
        <v>1759</v>
      </c>
      <c r="I14" s="88">
        <v>1757.24</v>
      </c>
      <c r="J14" s="88"/>
      <c r="K14" s="88"/>
      <c r="L14" s="88">
        <v>1757.24</v>
      </c>
      <c r="M14" s="88"/>
      <c r="N14" s="159"/>
      <c r="O14" s="159"/>
      <c r="P14" s="159"/>
      <c r="Q14" s="159"/>
      <c r="R14" s="329"/>
      <c r="S14" s="159"/>
      <c r="T14" s="242"/>
      <c r="U14" s="86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</row>
    <row r="15" spans="1:106" ht="15.75" hidden="1">
      <c r="A15" s="26">
        <v>111</v>
      </c>
      <c r="B15" s="150" t="s">
        <v>101</v>
      </c>
      <c r="C15" s="143" t="s">
        <v>103</v>
      </c>
      <c r="D15" s="98">
        <v>1953.46</v>
      </c>
      <c r="E15" s="82">
        <v>1878.8</v>
      </c>
      <c r="F15" s="88">
        <v>2588.72</v>
      </c>
      <c r="G15" s="88">
        <v>2620.11</v>
      </c>
      <c r="H15" s="88">
        <v>3000</v>
      </c>
      <c r="I15" s="88">
        <v>3398.55</v>
      </c>
      <c r="J15" s="88"/>
      <c r="K15" s="88"/>
      <c r="L15" s="88">
        <v>3398.55</v>
      </c>
      <c r="M15" s="88"/>
      <c r="N15" s="159"/>
      <c r="O15" s="159"/>
      <c r="P15" s="159"/>
      <c r="Q15" s="159"/>
      <c r="R15" s="329"/>
      <c r="S15" s="159"/>
      <c r="T15" s="242"/>
      <c r="U15" s="13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</row>
    <row r="16" spans="1:106" ht="15.75" hidden="1">
      <c r="A16" s="26">
        <v>111</v>
      </c>
      <c r="B16" s="150" t="s">
        <v>140</v>
      </c>
      <c r="C16" s="143" t="s">
        <v>110</v>
      </c>
      <c r="D16" s="98">
        <v>3030.65</v>
      </c>
      <c r="E16" s="82">
        <v>3055.33</v>
      </c>
      <c r="F16" s="88">
        <v>2828.95</v>
      </c>
      <c r="G16" s="88">
        <v>3523.66</v>
      </c>
      <c r="H16" s="88">
        <v>3800</v>
      </c>
      <c r="I16" s="88">
        <v>3664.56</v>
      </c>
      <c r="J16" s="88"/>
      <c r="K16" s="88"/>
      <c r="L16" s="88">
        <v>3664.56</v>
      </c>
      <c r="M16" s="88"/>
      <c r="N16" s="159"/>
      <c r="O16" s="159"/>
      <c r="P16" s="159"/>
      <c r="Q16" s="159"/>
      <c r="R16" s="329"/>
      <c r="S16" s="159"/>
      <c r="T16" s="242"/>
      <c r="U16" s="86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</row>
    <row r="17" spans="1:106" ht="15.75" hidden="1">
      <c r="A17" s="26">
        <v>111</v>
      </c>
      <c r="B17" s="150" t="s">
        <v>107</v>
      </c>
      <c r="C17" s="143" t="s">
        <v>111</v>
      </c>
      <c r="D17" s="98">
        <v>149.12</v>
      </c>
      <c r="E17" s="82">
        <v>482.61</v>
      </c>
      <c r="F17" s="88">
        <v>0</v>
      </c>
      <c r="G17" s="88">
        <v>0</v>
      </c>
      <c r="H17" s="88">
        <v>0</v>
      </c>
      <c r="I17" s="88">
        <v>0</v>
      </c>
      <c r="J17" s="88"/>
      <c r="K17" s="88"/>
      <c r="L17" s="88">
        <v>0</v>
      </c>
      <c r="M17" s="88"/>
      <c r="N17" s="159"/>
      <c r="O17" s="159"/>
      <c r="P17" s="159"/>
      <c r="Q17" s="159"/>
      <c r="R17" s="329"/>
      <c r="S17" s="159"/>
      <c r="T17" s="242"/>
      <c r="U17" s="13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</row>
    <row r="18" spans="1:106" ht="15.75" hidden="1">
      <c r="A18" s="26">
        <v>111</v>
      </c>
      <c r="B18" s="150" t="s">
        <v>108</v>
      </c>
      <c r="C18" s="143" t="s">
        <v>112</v>
      </c>
      <c r="D18" s="98">
        <v>182.34</v>
      </c>
      <c r="E18" s="82">
        <v>335.68</v>
      </c>
      <c r="F18" s="88">
        <v>0</v>
      </c>
      <c r="G18" s="88">
        <v>79.07</v>
      </c>
      <c r="H18" s="88">
        <v>330</v>
      </c>
      <c r="I18" s="88">
        <v>340.25</v>
      </c>
      <c r="J18" s="88"/>
      <c r="K18" s="88"/>
      <c r="L18" s="88">
        <v>340.25</v>
      </c>
      <c r="M18" s="88"/>
      <c r="N18" s="159"/>
      <c r="O18" s="159"/>
      <c r="P18" s="159"/>
      <c r="Q18" s="159"/>
      <c r="R18" s="329"/>
      <c r="S18" s="159"/>
      <c r="T18" s="242"/>
      <c r="U18" s="13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</row>
    <row r="19" spans="1:106" ht="15.75" hidden="1">
      <c r="A19" s="26">
        <v>111</v>
      </c>
      <c r="B19" s="150" t="s">
        <v>109</v>
      </c>
      <c r="C19" s="143" t="s">
        <v>113</v>
      </c>
      <c r="D19" s="98">
        <v>0</v>
      </c>
      <c r="E19" s="82">
        <v>187.92</v>
      </c>
      <c r="F19" s="88">
        <v>1022.5</v>
      </c>
      <c r="G19" s="88">
        <v>2110.62</v>
      </c>
      <c r="H19" s="88">
        <f>3300+613</f>
        <v>3913</v>
      </c>
      <c r="I19" s="88">
        <v>3024.24</v>
      </c>
      <c r="J19" s="88"/>
      <c r="K19" s="88"/>
      <c r="L19" s="88">
        <v>3024.24</v>
      </c>
      <c r="M19" s="88"/>
      <c r="N19" s="89"/>
      <c r="O19" s="89"/>
      <c r="P19" s="89"/>
      <c r="Q19" s="89"/>
      <c r="R19" s="330"/>
      <c r="S19" s="89"/>
      <c r="T19" s="243"/>
      <c r="U19" s="13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1:106" ht="15.75" hidden="1">
      <c r="A20" s="26">
        <v>111</v>
      </c>
      <c r="B20" s="150" t="s">
        <v>182</v>
      </c>
      <c r="C20" s="143" t="s">
        <v>183</v>
      </c>
      <c r="D20" s="98">
        <v>0</v>
      </c>
      <c r="E20" s="88">
        <v>0</v>
      </c>
      <c r="F20" s="88">
        <v>0</v>
      </c>
      <c r="G20" s="88">
        <v>193.24</v>
      </c>
      <c r="H20" s="88">
        <v>450</v>
      </c>
      <c r="I20" s="88">
        <v>335.45</v>
      </c>
      <c r="J20" s="88"/>
      <c r="K20" s="88"/>
      <c r="L20" s="88">
        <v>335.45</v>
      </c>
      <c r="M20" s="88"/>
      <c r="N20" s="89"/>
      <c r="O20" s="89"/>
      <c r="P20" s="89"/>
      <c r="Q20" s="89"/>
      <c r="R20" s="330"/>
      <c r="S20" s="89"/>
      <c r="T20" s="243"/>
      <c r="U20" s="13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</row>
    <row r="21" spans="1:106" ht="15.75" hidden="1">
      <c r="A21" s="26">
        <v>111</v>
      </c>
      <c r="B21" s="150" t="s">
        <v>258</v>
      </c>
      <c r="C21" s="143" t="s">
        <v>259</v>
      </c>
      <c r="D21" s="98">
        <v>0</v>
      </c>
      <c r="E21" s="88">
        <v>0</v>
      </c>
      <c r="F21" s="88">
        <v>0</v>
      </c>
      <c r="G21" s="88">
        <v>0</v>
      </c>
      <c r="H21" s="88">
        <v>2322</v>
      </c>
      <c r="I21" s="88">
        <v>2322</v>
      </c>
      <c r="J21" s="88"/>
      <c r="K21" s="88"/>
      <c r="L21" s="88">
        <v>2322</v>
      </c>
      <c r="M21" s="88"/>
      <c r="N21" s="89"/>
      <c r="O21" s="89"/>
      <c r="P21" s="89"/>
      <c r="Q21" s="89"/>
      <c r="R21" s="330"/>
      <c r="S21" s="89"/>
      <c r="T21" s="243"/>
      <c r="U21" s="13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</row>
    <row r="22" spans="1:63" ht="15.75" hidden="1">
      <c r="A22" s="26">
        <v>111</v>
      </c>
      <c r="B22" s="150" t="s">
        <v>114</v>
      </c>
      <c r="C22" s="143" t="s">
        <v>9</v>
      </c>
      <c r="D22" s="98">
        <v>37050</v>
      </c>
      <c r="E22" s="82">
        <v>21846.77</v>
      </c>
      <c r="F22" s="88">
        <v>16490</v>
      </c>
      <c r="G22" s="88">
        <v>19308.5</v>
      </c>
      <c r="H22" s="88">
        <v>23000</v>
      </c>
      <c r="I22" s="88">
        <v>23948</v>
      </c>
      <c r="J22" s="88"/>
      <c r="K22" s="88"/>
      <c r="L22" s="88">
        <v>23948</v>
      </c>
      <c r="M22" s="88"/>
      <c r="N22" s="89"/>
      <c r="O22" s="89"/>
      <c r="P22" s="89"/>
      <c r="Q22" s="89"/>
      <c r="R22" s="330"/>
      <c r="S22" s="89"/>
      <c r="T22" s="243"/>
      <c r="U22" s="13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</row>
    <row r="23" spans="1:63" ht="15.75" hidden="1">
      <c r="A23" s="26">
        <v>111</v>
      </c>
      <c r="B23" s="150" t="s">
        <v>115</v>
      </c>
      <c r="C23" s="143" t="s">
        <v>10</v>
      </c>
      <c r="D23" s="98">
        <f>8117.54-66.56</f>
        <v>8050.98</v>
      </c>
      <c r="E23" s="82">
        <f>9811.75-64.97</f>
        <v>9746.78</v>
      </c>
      <c r="F23" s="88">
        <v>7984.97</v>
      </c>
      <c r="G23" s="88">
        <v>11476.75</v>
      </c>
      <c r="H23" s="88">
        <v>12251</v>
      </c>
      <c r="I23" s="88">
        <v>12167.46</v>
      </c>
      <c r="J23" s="88"/>
      <c r="K23" s="88"/>
      <c r="L23" s="88">
        <v>12167.46</v>
      </c>
      <c r="M23" s="88"/>
      <c r="N23" s="159"/>
      <c r="O23" s="159"/>
      <c r="P23" s="159"/>
      <c r="Q23" s="159"/>
      <c r="R23" s="329"/>
      <c r="S23" s="159"/>
      <c r="T23" s="242"/>
      <c r="U23" s="13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</row>
    <row r="24" spans="1:63" ht="15.75" hidden="1">
      <c r="A24" s="26">
        <v>111</v>
      </c>
      <c r="B24" s="150" t="s">
        <v>116</v>
      </c>
      <c r="C24" s="143" t="s">
        <v>36</v>
      </c>
      <c r="D24" s="98">
        <f>7022.24-61.95</f>
        <v>6960.29</v>
      </c>
      <c r="E24" s="82">
        <f>6302.61-55.91</f>
        <v>6246.7</v>
      </c>
      <c r="F24" s="88">
        <v>7072.57</v>
      </c>
      <c r="G24" s="88">
        <v>7036.88</v>
      </c>
      <c r="H24" s="88">
        <v>7490</v>
      </c>
      <c r="I24" s="88">
        <v>7794.77</v>
      </c>
      <c r="J24" s="88"/>
      <c r="K24" s="88"/>
      <c r="L24" s="88">
        <v>7794.77</v>
      </c>
      <c r="M24" s="88"/>
      <c r="N24" s="159"/>
      <c r="O24" s="159"/>
      <c r="P24" s="159"/>
      <c r="Q24" s="159"/>
      <c r="R24" s="329"/>
      <c r="S24" s="159"/>
      <c r="T24" s="242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</row>
    <row r="25" spans="1:63" ht="15.75" hidden="1">
      <c r="A25" s="26">
        <v>111</v>
      </c>
      <c r="B25" s="150" t="s">
        <v>117</v>
      </c>
      <c r="C25" s="143" t="s">
        <v>12</v>
      </c>
      <c r="D25" s="98">
        <f>1788.4-17.98</f>
        <v>1770.42</v>
      </c>
      <c r="E25" s="82">
        <f>2021.28-16.92</f>
        <v>2004.36</v>
      </c>
      <c r="F25" s="88">
        <v>1906.47</v>
      </c>
      <c r="G25" s="88">
        <v>2528.54</v>
      </c>
      <c r="H25" s="88">
        <v>2876</v>
      </c>
      <c r="I25" s="88">
        <v>2745.64</v>
      </c>
      <c r="J25" s="88"/>
      <c r="K25" s="88"/>
      <c r="L25" s="88">
        <v>2745.64</v>
      </c>
      <c r="M25" s="88"/>
      <c r="N25" s="159"/>
      <c r="O25" s="159"/>
      <c r="P25" s="159"/>
      <c r="Q25" s="159"/>
      <c r="R25" s="329"/>
      <c r="S25" s="159"/>
      <c r="T25" s="242"/>
      <c r="U25" s="13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</row>
    <row r="26" spans="1:63" ht="15.75" hidden="1">
      <c r="A26" s="26">
        <v>111</v>
      </c>
      <c r="B26" s="150" t="s">
        <v>118</v>
      </c>
      <c r="C26" s="143" t="s">
        <v>13</v>
      </c>
      <c r="D26" s="98">
        <f>20916.9-179.94</f>
        <v>20736.960000000003</v>
      </c>
      <c r="E26" s="82">
        <f>21977.65-169.25</f>
        <v>21808.4</v>
      </c>
      <c r="F26" s="88">
        <v>20497.18</v>
      </c>
      <c r="G26" s="88">
        <v>25453.51</v>
      </c>
      <c r="H26" s="88">
        <v>28100</v>
      </c>
      <c r="I26" s="88">
        <v>27752.08</v>
      </c>
      <c r="J26" s="88"/>
      <c r="K26" s="88"/>
      <c r="L26" s="88">
        <v>27752.08</v>
      </c>
      <c r="M26" s="88"/>
      <c r="N26" s="159"/>
      <c r="O26" s="159"/>
      <c r="P26" s="159"/>
      <c r="Q26" s="159"/>
      <c r="R26" s="329"/>
      <c r="S26" s="159"/>
      <c r="T26" s="242"/>
      <c r="U26" s="13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</row>
    <row r="27" spans="1:63" ht="15.75" hidden="1">
      <c r="A27" s="26">
        <v>111</v>
      </c>
      <c r="B27" s="150" t="s">
        <v>37</v>
      </c>
      <c r="C27" s="143" t="s">
        <v>14</v>
      </c>
      <c r="D27" s="98">
        <f>1293.6-14.65</f>
        <v>1278.9499999999998</v>
      </c>
      <c r="E27" s="82">
        <f>1327.99-14.35</f>
        <v>1313.64</v>
      </c>
      <c r="F27" s="88">
        <v>1204.21</v>
      </c>
      <c r="G27" s="88">
        <v>1459.49</v>
      </c>
      <c r="H27" s="88">
        <v>1582</v>
      </c>
      <c r="I27" s="88">
        <v>1584.7</v>
      </c>
      <c r="J27" s="88"/>
      <c r="K27" s="88"/>
      <c r="L27" s="88">
        <v>1584.7</v>
      </c>
      <c r="M27" s="88"/>
      <c r="N27" s="159"/>
      <c r="O27" s="159"/>
      <c r="P27" s="159"/>
      <c r="Q27" s="159"/>
      <c r="R27" s="329"/>
      <c r="S27" s="159"/>
      <c r="T27" s="242"/>
      <c r="U27" s="13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</row>
    <row r="28" spans="1:63" ht="15.75" hidden="1">
      <c r="A28" s="26">
        <v>111</v>
      </c>
      <c r="B28" s="150" t="s">
        <v>38</v>
      </c>
      <c r="C28" s="143" t="s">
        <v>15</v>
      </c>
      <c r="D28" s="98">
        <f>4476.5-38.59</f>
        <v>4437.91</v>
      </c>
      <c r="E28" s="82">
        <f>4667.27-36.28</f>
        <v>4630.990000000001</v>
      </c>
      <c r="F28" s="88">
        <v>4231.95</v>
      </c>
      <c r="G28" s="88">
        <v>5122.97</v>
      </c>
      <c r="H28" s="88">
        <v>5430</v>
      </c>
      <c r="I28" s="88">
        <v>5892.11</v>
      </c>
      <c r="J28" s="88"/>
      <c r="K28" s="88"/>
      <c r="L28" s="88">
        <v>5892.11</v>
      </c>
      <c r="M28" s="88"/>
      <c r="N28" s="159"/>
      <c r="O28" s="159"/>
      <c r="P28" s="159"/>
      <c r="Q28" s="159"/>
      <c r="R28" s="329"/>
      <c r="S28" s="159"/>
      <c r="T28" s="242"/>
      <c r="U28" s="13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</row>
    <row r="29" spans="1:63" ht="15.75" hidden="1">
      <c r="A29" s="26">
        <v>111</v>
      </c>
      <c r="B29" s="150" t="s">
        <v>40</v>
      </c>
      <c r="C29" s="143" t="s">
        <v>16</v>
      </c>
      <c r="D29" s="98">
        <f>1486.2-12.88</f>
        <v>1473.32</v>
      </c>
      <c r="E29" s="82">
        <f>1551.85-12.1</f>
        <v>1539.75</v>
      </c>
      <c r="F29" s="88">
        <v>1410.1</v>
      </c>
      <c r="G29" s="88">
        <v>1705.79</v>
      </c>
      <c r="H29" s="88">
        <v>1841</v>
      </c>
      <c r="I29" s="88">
        <v>1960.89</v>
      </c>
      <c r="J29" s="88"/>
      <c r="K29" s="88"/>
      <c r="L29" s="88">
        <v>1960.89</v>
      </c>
      <c r="M29" s="88"/>
      <c r="N29" s="159"/>
      <c r="O29" s="159"/>
      <c r="P29" s="159"/>
      <c r="Q29" s="159"/>
      <c r="R29" s="329"/>
      <c r="S29" s="159"/>
      <c r="T29" s="242"/>
      <c r="U29" s="13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</row>
    <row r="30" spans="1:63" ht="15.75" hidden="1">
      <c r="A30" s="26">
        <v>111</v>
      </c>
      <c r="B30" s="150" t="s">
        <v>41</v>
      </c>
      <c r="C30" s="143" t="s">
        <v>42</v>
      </c>
      <c r="D30" s="98">
        <f>339.1-4.59</f>
        <v>334.51000000000005</v>
      </c>
      <c r="E30" s="82">
        <f>376.19-4.5</f>
        <v>371.69</v>
      </c>
      <c r="F30" s="88">
        <v>0</v>
      </c>
      <c r="G30" s="88">
        <v>0</v>
      </c>
      <c r="H30" s="88">
        <v>0</v>
      </c>
      <c r="I30" s="88">
        <v>0</v>
      </c>
      <c r="J30" s="88"/>
      <c r="K30" s="88"/>
      <c r="L30" s="88">
        <v>0</v>
      </c>
      <c r="M30" s="88"/>
      <c r="N30" s="159"/>
      <c r="O30" s="159"/>
      <c r="P30" s="159"/>
      <c r="Q30" s="159"/>
      <c r="R30" s="329"/>
      <c r="S30" s="159"/>
      <c r="T30" s="242"/>
      <c r="U30" s="13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</row>
    <row r="31" spans="1:63" ht="15.75" hidden="1">
      <c r="A31" s="26">
        <v>111</v>
      </c>
      <c r="B31" s="150" t="s">
        <v>39</v>
      </c>
      <c r="C31" s="143" t="s">
        <v>17</v>
      </c>
      <c r="D31" s="98">
        <f>7091.1-61.03</f>
        <v>7030.070000000001</v>
      </c>
      <c r="E31" s="82">
        <f>7474.84-57.42</f>
        <v>7417.42</v>
      </c>
      <c r="F31" s="88">
        <v>6953.65</v>
      </c>
      <c r="G31" s="88">
        <v>8635.15</v>
      </c>
      <c r="H31" s="88">
        <v>9170</v>
      </c>
      <c r="I31" s="88">
        <v>9414.95</v>
      </c>
      <c r="J31" s="88"/>
      <c r="K31" s="88"/>
      <c r="L31" s="88">
        <v>9414.95</v>
      </c>
      <c r="M31" s="88"/>
      <c r="N31" s="159"/>
      <c r="O31" s="159"/>
      <c r="P31" s="159"/>
      <c r="Q31" s="159"/>
      <c r="R31" s="329"/>
      <c r="S31" s="159"/>
      <c r="T31" s="242"/>
      <c r="U31" s="13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</row>
    <row r="32" spans="1:63" ht="15.75" hidden="1">
      <c r="A32" s="26">
        <v>111</v>
      </c>
      <c r="B32" s="150" t="s">
        <v>43</v>
      </c>
      <c r="C32" s="143" t="s">
        <v>18</v>
      </c>
      <c r="D32" s="98">
        <v>2339.67</v>
      </c>
      <c r="E32" s="82">
        <v>2441.47</v>
      </c>
      <c r="F32" s="88">
        <v>2534.77</v>
      </c>
      <c r="G32" s="88">
        <v>2633.08</v>
      </c>
      <c r="H32" s="88">
        <v>3010</v>
      </c>
      <c r="I32" s="88">
        <v>2646.9</v>
      </c>
      <c r="J32" s="88"/>
      <c r="K32" s="88"/>
      <c r="L32" s="88">
        <v>2646.9</v>
      </c>
      <c r="M32" s="88"/>
      <c r="N32" s="159"/>
      <c r="O32" s="159"/>
      <c r="P32" s="159"/>
      <c r="Q32" s="159"/>
      <c r="R32" s="329"/>
      <c r="S32" s="159"/>
      <c r="T32" s="242"/>
      <c r="U32" s="13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</row>
    <row r="33" spans="1:63" ht="15.75" hidden="1">
      <c r="A33" s="26">
        <v>111</v>
      </c>
      <c r="B33" s="150" t="s">
        <v>44</v>
      </c>
      <c r="C33" s="143" t="s">
        <v>19</v>
      </c>
      <c r="D33" s="98">
        <v>243.51</v>
      </c>
      <c r="E33" s="82">
        <v>237.9</v>
      </c>
      <c r="F33" s="88">
        <v>484.27</v>
      </c>
      <c r="G33" s="88">
        <v>348.62</v>
      </c>
      <c r="H33" s="88">
        <v>500</v>
      </c>
      <c r="I33" s="88">
        <v>399.66</v>
      </c>
      <c r="J33" s="88"/>
      <c r="K33" s="88"/>
      <c r="L33" s="88">
        <v>399.66</v>
      </c>
      <c r="M33" s="88"/>
      <c r="N33" s="159"/>
      <c r="O33" s="159"/>
      <c r="P33" s="159"/>
      <c r="Q33" s="159"/>
      <c r="R33" s="329"/>
      <c r="S33" s="159"/>
      <c r="T33" s="242"/>
      <c r="U33" s="13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</row>
    <row r="34" spans="1:63" ht="15.75" hidden="1">
      <c r="A34" s="26">
        <v>111</v>
      </c>
      <c r="B34" s="150" t="s">
        <v>119</v>
      </c>
      <c r="C34" s="143" t="s">
        <v>45</v>
      </c>
      <c r="D34" s="98">
        <v>0</v>
      </c>
      <c r="E34" s="82">
        <v>27.9</v>
      </c>
      <c r="F34" s="88">
        <v>192.09</v>
      </c>
      <c r="G34" s="88">
        <v>51.35</v>
      </c>
      <c r="H34" s="88">
        <v>200</v>
      </c>
      <c r="I34" s="88">
        <v>52.95</v>
      </c>
      <c r="J34" s="88"/>
      <c r="K34" s="88"/>
      <c r="L34" s="88">
        <v>52.95</v>
      </c>
      <c r="M34" s="88"/>
      <c r="N34" s="159"/>
      <c r="O34" s="159"/>
      <c r="P34" s="159"/>
      <c r="Q34" s="159"/>
      <c r="R34" s="329"/>
      <c r="S34" s="159"/>
      <c r="T34" s="242"/>
      <c r="U34" s="13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</row>
    <row r="35" spans="1:63" ht="15.75" hidden="1">
      <c r="A35" s="26">
        <v>111</v>
      </c>
      <c r="B35" s="150" t="s">
        <v>120</v>
      </c>
      <c r="C35" s="143" t="s">
        <v>98</v>
      </c>
      <c r="D35" s="98">
        <v>8804.39</v>
      </c>
      <c r="E35" s="82">
        <v>13323.34</v>
      </c>
      <c r="F35" s="88">
        <v>13440</v>
      </c>
      <c r="G35" s="88">
        <v>12506.74</v>
      </c>
      <c r="H35" s="88">
        <v>12800</v>
      </c>
      <c r="I35" s="88">
        <v>9171</v>
      </c>
      <c r="J35" s="88"/>
      <c r="K35" s="88"/>
      <c r="L35" s="88">
        <v>9171</v>
      </c>
      <c r="M35" s="88"/>
      <c r="N35" s="159"/>
      <c r="O35" s="159"/>
      <c r="P35" s="159"/>
      <c r="Q35" s="159"/>
      <c r="R35" s="329"/>
      <c r="S35" s="159"/>
      <c r="T35" s="242"/>
      <c r="U35" s="13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</row>
    <row r="36" spans="1:63" ht="15.75" hidden="1">
      <c r="A36" s="26">
        <v>111</v>
      </c>
      <c r="B36" s="150" t="s">
        <v>104</v>
      </c>
      <c r="C36" s="143" t="s">
        <v>99</v>
      </c>
      <c r="D36" s="98">
        <v>2497.14</v>
      </c>
      <c r="E36" s="82">
        <v>2148</v>
      </c>
      <c r="F36" s="88">
        <v>2828.39</v>
      </c>
      <c r="G36" s="88">
        <v>2735.41</v>
      </c>
      <c r="H36" s="88">
        <v>2900</v>
      </c>
      <c r="I36" s="88">
        <v>4650</v>
      </c>
      <c r="J36" s="88"/>
      <c r="K36" s="88"/>
      <c r="L36" s="88">
        <v>4650</v>
      </c>
      <c r="M36" s="88"/>
      <c r="N36" s="159"/>
      <c r="O36" s="159"/>
      <c r="P36" s="159"/>
      <c r="Q36" s="159"/>
      <c r="R36" s="329"/>
      <c r="S36" s="159"/>
      <c r="T36" s="242"/>
      <c r="U36" s="13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</row>
    <row r="37" spans="1:63" ht="15.75" hidden="1">
      <c r="A37" s="26">
        <v>41</v>
      </c>
      <c r="B37" s="151" t="s">
        <v>44</v>
      </c>
      <c r="C37" s="143" t="s">
        <v>20</v>
      </c>
      <c r="D37" s="98">
        <v>0</v>
      </c>
      <c r="E37" s="82">
        <v>720</v>
      </c>
      <c r="F37" s="88">
        <v>0</v>
      </c>
      <c r="G37" s="88">
        <v>0</v>
      </c>
      <c r="H37" s="88">
        <v>0</v>
      </c>
      <c r="I37" s="88">
        <v>0</v>
      </c>
      <c r="J37" s="88"/>
      <c r="K37" s="88"/>
      <c r="L37" s="88">
        <v>0</v>
      </c>
      <c r="M37" s="88"/>
      <c r="N37" s="159"/>
      <c r="O37" s="159"/>
      <c r="P37" s="159"/>
      <c r="Q37" s="159"/>
      <c r="R37" s="329"/>
      <c r="S37" s="159"/>
      <c r="T37" s="242"/>
      <c r="U37" s="13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</row>
    <row r="38" spans="1:63" ht="15.75" hidden="1">
      <c r="A38" s="26" t="s">
        <v>181</v>
      </c>
      <c r="B38" s="151" t="s">
        <v>148</v>
      </c>
      <c r="C38" s="143" t="s">
        <v>157</v>
      </c>
      <c r="D38" s="98">
        <v>6140</v>
      </c>
      <c r="E38" s="82">
        <v>3205</v>
      </c>
      <c r="F38" s="88">
        <v>394</v>
      </c>
      <c r="G38" s="88">
        <v>1275</v>
      </c>
      <c r="H38" s="88">
        <v>701</v>
      </c>
      <c r="I38" s="88">
        <v>701</v>
      </c>
      <c r="J38" s="88"/>
      <c r="K38" s="88"/>
      <c r="L38" s="88">
        <v>701</v>
      </c>
      <c r="M38" s="88"/>
      <c r="N38" s="159"/>
      <c r="O38" s="159"/>
      <c r="P38" s="159"/>
      <c r="Q38" s="159"/>
      <c r="R38" s="329"/>
      <c r="S38" s="159"/>
      <c r="T38" s="242"/>
      <c r="U38" s="13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</row>
    <row r="39" spans="1:63" ht="15.75" hidden="1">
      <c r="A39" s="26">
        <v>111</v>
      </c>
      <c r="B39" s="151" t="s">
        <v>96</v>
      </c>
      <c r="C39" s="143" t="s">
        <v>97</v>
      </c>
      <c r="D39" s="98">
        <v>264.26</v>
      </c>
      <c r="E39" s="82">
        <v>454.06</v>
      </c>
      <c r="F39" s="88">
        <v>212.61</v>
      </c>
      <c r="G39" s="88">
        <v>595.74</v>
      </c>
      <c r="H39" s="88">
        <v>700</v>
      </c>
      <c r="I39" s="88">
        <v>1262.36</v>
      </c>
      <c r="J39" s="88"/>
      <c r="K39" s="88"/>
      <c r="L39" s="88">
        <v>1262.36</v>
      </c>
      <c r="M39" s="88"/>
      <c r="N39" s="159"/>
      <c r="O39" s="159"/>
      <c r="P39" s="159"/>
      <c r="Q39" s="159"/>
      <c r="R39" s="329"/>
      <c r="S39" s="159"/>
      <c r="T39" s="242"/>
      <c r="U39" s="13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</row>
    <row r="40" spans="1:63" ht="15.75" hidden="1">
      <c r="A40" s="26">
        <v>111</v>
      </c>
      <c r="B40" s="151" t="s">
        <v>121</v>
      </c>
      <c r="C40" s="143" t="s">
        <v>21</v>
      </c>
      <c r="D40" s="98">
        <v>1165.41</v>
      </c>
      <c r="E40" s="82">
        <v>1515.36</v>
      </c>
      <c r="F40" s="88">
        <v>1752.36</v>
      </c>
      <c r="G40" s="88">
        <v>1562.94</v>
      </c>
      <c r="H40" s="88">
        <v>1800</v>
      </c>
      <c r="I40" s="88">
        <v>1303.02</v>
      </c>
      <c r="J40" s="88"/>
      <c r="K40" s="88"/>
      <c r="L40" s="88">
        <v>1303.02</v>
      </c>
      <c r="M40" s="88"/>
      <c r="N40" s="159"/>
      <c r="O40" s="159"/>
      <c r="P40" s="159"/>
      <c r="Q40" s="159"/>
      <c r="R40" s="329"/>
      <c r="S40" s="159"/>
      <c r="T40" s="242"/>
      <c r="U40" s="13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</row>
    <row r="41" spans="1:63" ht="15.75" hidden="1">
      <c r="A41" s="26">
        <v>111</v>
      </c>
      <c r="B41" s="151" t="s">
        <v>46</v>
      </c>
      <c r="C41" s="143" t="s">
        <v>88</v>
      </c>
      <c r="D41" s="98">
        <v>3265.82</v>
      </c>
      <c r="E41" s="82">
        <v>2778.05</v>
      </c>
      <c r="F41" s="88">
        <v>0</v>
      </c>
      <c r="G41" s="88">
        <v>733</v>
      </c>
      <c r="H41" s="88">
        <v>2000</v>
      </c>
      <c r="I41" s="88">
        <v>7007</v>
      </c>
      <c r="J41" s="88"/>
      <c r="K41" s="88"/>
      <c r="L41" s="88">
        <v>7007</v>
      </c>
      <c r="M41" s="88"/>
      <c r="N41" s="159"/>
      <c r="O41" s="159"/>
      <c r="P41" s="159"/>
      <c r="Q41" s="159"/>
      <c r="R41" s="329"/>
      <c r="S41" s="159"/>
      <c r="T41" s="242"/>
      <c r="U41" s="13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</row>
    <row r="42" spans="1:63" ht="15.75" hidden="1">
      <c r="A42" s="26">
        <v>111</v>
      </c>
      <c r="B42" s="151" t="s">
        <v>122</v>
      </c>
      <c r="C42" s="143" t="s">
        <v>47</v>
      </c>
      <c r="D42" s="98">
        <v>14.51</v>
      </c>
      <c r="E42" s="82">
        <v>190</v>
      </c>
      <c r="F42" s="88">
        <v>194.51</v>
      </c>
      <c r="G42" s="88">
        <v>1293.16</v>
      </c>
      <c r="H42" s="88">
        <v>350</v>
      </c>
      <c r="I42" s="88">
        <v>3761.09</v>
      </c>
      <c r="J42" s="88"/>
      <c r="K42" s="88"/>
      <c r="L42" s="88">
        <v>3761.09</v>
      </c>
      <c r="M42" s="88"/>
      <c r="N42" s="159"/>
      <c r="O42" s="159"/>
      <c r="P42" s="159"/>
      <c r="Q42" s="159"/>
      <c r="R42" s="329"/>
      <c r="S42" s="159"/>
      <c r="T42" s="242"/>
      <c r="U42" s="13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</row>
    <row r="43" spans="1:63" ht="15.75" hidden="1">
      <c r="A43" s="26">
        <v>111</v>
      </c>
      <c r="B43" s="151" t="s">
        <v>123</v>
      </c>
      <c r="C43" s="143" t="s">
        <v>22</v>
      </c>
      <c r="D43" s="98">
        <v>966.07</v>
      </c>
      <c r="E43" s="82">
        <v>149.85</v>
      </c>
      <c r="F43" s="88">
        <v>0</v>
      </c>
      <c r="G43" s="88">
        <v>0</v>
      </c>
      <c r="H43" s="88">
        <v>50</v>
      </c>
      <c r="I43" s="88">
        <v>279</v>
      </c>
      <c r="J43" s="88"/>
      <c r="K43" s="88"/>
      <c r="L43" s="88">
        <v>279</v>
      </c>
      <c r="M43" s="88"/>
      <c r="N43" s="159"/>
      <c r="O43" s="159"/>
      <c r="P43" s="159"/>
      <c r="Q43" s="159"/>
      <c r="R43" s="329"/>
      <c r="S43" s="159"/>
      <c r="T43" s="242"/>
      <c r="U43" s="13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</row>
    <row r="44" spans="1:63" ht="15.75" hidden="1">
      <c r="A44" s="26">
        <v>111</v>
      </c>
      <c r="B44" s="151" t="s">
        <v>105</v>
      </c>
      <c r="C44" s="143" t="s">
        <v>48</v>
      </c>
      <c r="D44" s="98">
        <v>196.49</v>
      </c>
      <c r="E44" s="82">
        <v>132.07</v>
      </c>
      <c r="F44" s="88">
        <v>50</v>
      </c>
      <c r="G44" s="88">
        <v>134.16</v>
      </c>
      <c r="H44" s="88">
        <v>200</v>
      </c>
      <c r="I44" s="88">
        <v>191.79</v>
      </c>
      <c r="J44" s="88"/>
      <c r="K44" s="88"/>
      <c r="L44" s="88">
        <v>191.79</v>
      </c>
      <c r="M44" s="88"/>
      <c r="N44" s="159"/>
      <c r="O44" s="159"/>
      <c r="P44" s="159"/>
      <c r="Q44" s="159"/>
      <c r="R44" s="329"/>
      <c r="S44" s="159"/>
      <c r="T44" s="242"/>
      <c r="U44" s="13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</row>
    <row r="45" spans="1:63" ht="15.75" hidden="1">
      <c r="A45" s="26">
        <v>111</v>
      </c>
      <c r="B45" s="151" t="s">
        <v>106</v>
      </c>
      <c r="C45" s="143" t="s">
        <v>50</v>
      </c>
      <c r="D45" s="98">
        <f>397.81+51.05</f>
        <v>448.86</v>
      </c>
      <c r="E45" s="82">
        <v>333.48</v>
      </c>
      <c r="F45" s="88">
        <v>472.24</v>
      </c>
      <c r="G45" s="88">
        <v>1156.64</v>
      </c>
      <c r="H45" s="88">
        <v>1500</v>
      </c>
      <c r="I45" s="88">
        <v>1603.26</v>
      </c>
      <c r="J45" s="88"/>
      <c r="K45" s="88"/>
      <c r="L45" s="88">
        <v>1603.26</v>
      </c>
      <c r="M45" s="88"/>
      <c r="N45" s="159"/>
      <c r="O45" s="159"/>
      <c r="P45" s="159"/>
      <c r="Q45" s="159"/>
      <c r="R45" s="329"/>
      <c r="S45" s="159"/>
      <c r="T45" s="242"/>
      <c r="U45" s="13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</row>
    <row r="46" spans="1:63" ht="15.75" hidden="1">
      <c r="A46" s="26">
        <v>111</v>
      </c>
      <c r="B46" s="151" t="s">
        <v>156</v>
      </c>
      <c r="C46" s="143" t="s">
        <v>124</v>
      </c>
      <c r="D46" s="98">
        <v>3057.6</v>
      </c>
      <c r="E46" s="82">
        <v>1019.58</v>
      </c>
      <c r="F46" s="88">
        <v>674.61</v>
      </c>
      <c r="G46" s="88">
        <v>1075.16</v>
      </c>
      <c r="H46" s="88">
        <v>1200</v>
      </c>
      <c r="I46" s="88">
        <v>1336.29</v>
      </c>
      <c r="J46" s="88"/>
      <c r="K46" s="88"/>
      <c r="L46" s="88">
        <v>1336.29</v>
      </c>
      <c r="M46" s="88"/>
      <c r="N46" s="159"/>
      <c r="O46" s="159"/>
      <c r="P46" s="159"/>
      <c r="Q46" s="159"/>
      <c r="R46" s="329"/>
      <c r="S46" s="159"/>
      <c r="T46" s="242"/>
      <c r="U46" s="13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</row>
    <row r="47" spans="1:63" ht="15.75" hidden="1">
      <c r="A47" s="26">
        <v>111</v>
      </c>
      <c r="B47" s="151" t="s">
        <v>126</v>
      </c>
      <c r="C47" s="143" t="s">
        <v>125</v>
      </c>
      <c r="D47" s="98">
        <v>0</v>
      </c>
      <c r="E47" s="82">
        <v>532.26</v>
      </c>
      <c r="F47" s="88">
        <v>997.79</v>
      </c>
      <c r="G47" s="88">
        <v>1304.56</v>
      </c>
      <c r="H47" s="88">
        <v>1500</v>
      </c>
      <c r="I47" s="88">
        <v>2042.85</v>
      </c>
      <c r="J47" s="88"/>
      <c r="K47" s="88"/>
      <c r="L47" s="88">
        <v>2042.85</v>
      </c>
      <c r="M47" s="88"/>
      <c r="N47" s="159"/>
      <c r="O47" s="159"/>
      <c r="P47" s="159"/>
      <c r="Q47" s="159"/>
      <c r="R47" s="329"/>
      <c r="S47" s="159"/>
      <c r="T47" s="242"/>
      <c r="U47" s="13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</row>
    <row r="48" spans="1:63" ht="15.75" hidden="1">
      <c r="A48" s="26">
        <v>111</v>
      </c>
      <c r="B48" s="151" t="s">
        <v>155</v>
      </c>
      <c r="C48" s="143" t="s">
        <v>127</v>
      </c>
      <c r="D48" s="98">
        <v>0</v>
      </c>
      <c r="E48" s="82">
        <v>949.1</v>
      </c>
      <c r="F48" s="88">
        <v>241.77</v>
      </c>
      <c r="G48" s="88">
        <v>0</v>
      </c>
      <c r="H48" s="88">
        <v>300</v>
      </c>
      <c r="I48" s="88">
        <v>76.95</v>
      </c>
      <c r="J48" s="88"/>
      <c r="K48" s="88"/>
      <c r="L48" s="88">
        <v>76.95</v>
      </c>
      <c r="M48" s="88"/>
      <c r="N48" s="159"/>
      <c r="O48" s="159"/>
      <c r="P48" s="159"/>
      <c r="Q48" s="159"/>
      <c r="R48" s="329"/>
      <c r="S48" s="159"/>
      <c r="T48" s="242"/>
      <c r="U48" s="13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</row>
    <row r="49" spans="1:63" ht="15.75" hidden="1">
      <c r="A49" s="26">
        <v>111</v>
      </c>
      <c r="B49" s="151" t="s">
        <v>154</v>
      </c>
      <c r="C49" s="143" t="s">
        <v>49</v>
      </c>
      <c r="D49" s="98">
        <v>106.68</v>
      </c>
      <c r="E49" s="82">
        <v>0</v>
      </c>
      <c r="F49" s="88">
        <v>0</v>
      </c>
      <c r="G49" s="88">
        <v>0</v>
      </c>
      <c r="H49" s="88">
        <v>50</v>
      </c>
      <c r="I49" s="88">
        <v>0</v>
      </c>
      <c r="J49" s="88"/>
      <c r="K49" s="88"/>
      <c r="L49" s="88">
        <v>0</v>
      </c>
      <c r="M49" s="88"/>
      <c r="N49" s="159"/>
      <c r="O49" s="159"/>
      <c r="P49" s="159"/>
      <c r="Q49" s="159"/>
      <c r="R49" s="329"/>
      <c r="S49" s="159"/>
      <c r="T49" s="242"/>
      <c r="U49" s="13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</row>
    <row r="50" spans="1:63" ht="15.75" hidden="1">
      <c r="A50" s="26">
        <v>111</v>
      </c>
      <c r="B50" s="151" t="s">
        <v>152</v>
      </c>
      <c r="C50" s="143" t="s">
        <v>135</v>
      </c>
      <c r="D50" s="98">
        <v>367.11</v>
      </c>
      <c r="E50" s="82">
        <v>0</v>
      </c>
      <c r="F50" s="88">
        <v>340.67</v>
      </c>
      <c r="G50" s="88">
        <v>87.6</v>
      </c>
      <c r="H50" s="88">
        <v>150</v>
      </c>
      <c r="I50" s="88">
        <v>97.15</v>
      </c>
      <c r="J50" s="88"/>
      <c r="K50" s="88"/>
      <c r="L50" s="88">
        <v>97.15</v>
      </c>
      <c r="M50" s="88"/>
      <c r="N50" s="159"/>
      <c r="O50" s="159"/>
      <c r="P50" s="159"/>
      <c r="Q50" s="159"/>
      <c r="R50" s="329"/>
      <c r="S50" s="159"/>
      <c r="T50" s="242"/>
      <c r="U50" s="13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</row>
    <row r="51" spans="1:63" ht="15.75" hidden="1">
      <c r="A51" s="26">
        <v>111</v>
      </c>
      <c r="B51" s="151" t="s">
        <v>153</v>
      </c>
      <c r="C51" s="143" t="s">
        <v>52</v>
      </c>
      <c r="D51" s="98">
        <v>281.98</v>
      </c>
      <c r="E51" s="82">
        <v>44.1</v>
      </c>
      <c r="F51" s="88">
        <v>0</v>
      </c>
      <c r="G51" s="88">
        <v>0</v>
      </c>
      <c r="H51" s="88">
        <v>150</v>
      </c>
      <c r="I51" s="88">
        <v>10.89</v>
      </c>
      <c r="J51" s="88"/>
      <c r="K51" s="88"/>
      <c r="L51" s="88">
        <v>10.89</v>
      </c>
      <c r="M51" s="88"/>
      <c r="N51" s="159"/>
      <c r="O51" s="159"/>
      <c r="P51" s="159"/>
      <c r="Q51" s="159"/>
      <c r="R51" s="329"/>
      <c r="S51" s="159"/>
      <c r="T51" s="242"/>
      <c r="U51" s="13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</row>
    <row r="52" spans="1:63" ht="15.75" hidden="1">
      <c r="A52" s="26">
        <v>111</v>
      </c>
      <c r="B52" s="151" t="s">
        <v>151</v>
      </c>
      <c r="C52" s="143" t="s">
        <v>136</v>
      </c>
      <c r="D52" s="98">
        <v>281.88</v>
      </c>
      <c r="E52" s="82">
        <v>502.89</v>
      </c>
      <c r="F52" s="88">
        <v>171.56</v>
      </c>
      <c r="G52" s="88">
        <v>49.1</v>
      </c>
      <c r="H52" s="88">
        <v>60</v>
      </c>
      <c r="I52" s="88">
        <v>8.4</v>
      </c>
      <c r="J52" s="88"/>
      <c r="K52" s="88"/>
      <c r="L52" s="88">
        <v>8.4</v>
      </c>
      <c r="M52" s="88"/>
      <c r="N52" s="159"/>
      <c r="O52" s="159"/>
      <c r="P52" s="159"/>
      <c r="Q52" s="159"/>
      <c r="R52" s="329"/>
      <c r="S52" s="159"/>
      <c r="T52" s="242"/>
      <c r="U52" s="13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</row>
    <row r="53" spans="1:63" ht="15.75" hidden="1">
      <c r="A53" s="26">
        <v>111</v>
      </c>
      <c r="B53" s="151" t="s">
        <v>163</v>
      </c>
      <c r="C53" s="143" t="s">
        <v>128</v>
      </c>
      <c r="D53" s="98">
        <v>6779.21</v>
      </c>
      <c r="E53" s="82">
        <v>2719.98</v>
      </c>
      <c r="F53" s="88">
        <v>2333</v>
      </c>
      <c r="G53" s="88">
        <f>1800+267</f>
        <v>2067</v>
      </c>
      <c r="H53" s="88">
        <v>2597</v>
      </c>
      <c r="I53" s="88">
        <v>2597</v>
      </c>
      <c r="J53" s="88"/>
      <c r="K53" s="88"/>
      <c r="L53" s="88">
        <v>2597</v>
      </c>
      <c r="M53" s="88"/>
      <c r="N53" s="159"/>
      <c r="O53" s="159"/>
      <c r="P53" s="159"/>
      <c r="Q53" s="159"/>
      <c r="R53" s="329"/>
      <c r="S53" s="159"/>
      <c r="T53" s="242"/>
      <c r="U53" s="13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</row>
    <row r="54" spans="1:63" ht="15.75" hidden="1">
      <c r="A54" s="26">
        <v>111</v>
      </c>
      <c r="B54" s="151" t="s">
        <v>162</v>
      </c>
      <c r="C54" s="143" t="s">
        <v>129</v>
      </c>
      <c r="D54" s="98">
        <v>325.71</v>
      </c>
      <c r="E54" s="82">
        <v>67.61</v>
      </c>
      <c r="F54" s="88">
        <v>413.17</v>
      </c>
      <c r="G54" s="88">
        <v>490.82</v>
      </c>
      <c r="H54" s="88">
        <v>50</v>
      </c>
      <c r="I54" s="88">
        <v>430.96</v>
      </c>
      <c r="J54" s="88"/>
      <c r="K54" s="88"/>
      <c r="L54" s="88">
        <v>430.96</v>
      </c>
      <c r="M54" s="88"/>
      <c r="N54" s="159"/>
      <c r="O54" s="159"/>
      <c r="P54" s="159"/>
      <c r="Q54" s="159"/>
      <c r="R54" s="329"/>
      <c r="S54" s="159"/>
      <c r="T54" s="242"/>
      <c r="U54" s="13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</row>
    <row r="55" spans="1:63" ht="15.75" hidden="1">
      <c r="A55" s="26">
        <v>111</v>
      </c>
      <c r="B55" s="151" t="s">
        <v>161</v>
      </c>
      <c r="C55" s="143" t="s">
        <v>137</v>
      </c>
      <c r="D55" s="98">
        <f>267.78+61.8</f>
        <v>329.58</v>
      </c>
      <c r="E55" s="82">
        <v>0</v>
      </c>
      <c r="F55" s="88">
        <v>302.63</v>
      </c>
      <c r="G55" s="88">
        <v>151</v>
      </c>
      <c r="H55" s="88">
        <v>160</v>
      </c>
      <c r="I55" s="88">
        <v>159.95</v>
      </c>
      <c r="J55" s="88"/>
      <c r="K55" s="88"/>
      <c r="L55" s="88">
        <v>159.95</v>
      </c>
      <c r="M55" s="88"/>
      <c r="N55" s="159"/>
      <c r="O55" s="159"/>
      <c r="P55" s="159"/>
      <c r="Q55" s="159"/>
      <c r="R55" s="329"/>
      <c r="S55" s="159"/>
      <c r="T55" s="242"/>
      <c r="U55" s="13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</row>
    <row r="56" spans="1:63" ht="15.75" hidden="1">
      <c r="A56" s="26">
        <v>111</v>
      </c>
      <c r="B56" s="151" t="s">
        <v>158</v>
      </c>
      <c r="C56" s="143" t="s">
        <v>159</v>
      </c>
      <c r="D56" s="98">
        <f>1285.08+66.56+61.95+17.98+179.94+14.65+38.59+12.88+4.59+61.03</f>
        <v>1743.25</v>
      </c>
      <c r="E56" s="82">
        <f>1794.91+64.97+55.91+16.92+169.25+14.35+36.28+12.1+4.5+57.42</f>
        <v>2226.61</v>
      </c>
      <c r="F56" s="88">
        <v>1243.25</v>
      </c>
      <c r="G56" s="88">
        <v>1154.2</v>
      </c>
      <c r="H56" s="88">
        <v>2481</v>
      </c>
      <c r="I56" s="88">
        <v>2481</v>
      </c>
      <c r="J56" s="88"/>
      <c r="K56" s="88"/>
      <c r="L56" s="88">
        <v>2481</v>
      </c>
      <c r="M56" s="88"/>
      <c r="N56" s="159"/>
      <c r="O56" s="159"/>
      <c r="P56" s="159"/>
      <c r="Q56" s="159"/>
      <c r="R56" s="329"/>
      <c r="S56" s="159"/>
      <c r="T56" s="242"/>
      <c r="U56" s="13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</row>
    <row r="57" spans="1:63" ht="15.75" hidden="1">
      <c r="A57" s="26">
        <v>111</v>
      </c>
      <c r="B57" s="151" t="s">
        <v>51</v>
      </c>
      <c r="C57" s="143" t="s">
        <v>160</v>
      </c>
      <c r="D57" s="98">
        <v>948</v>
      </c>
      <c r="E57" s="82">
        <v>920.6</v>
      </c>
      <c r="F57" s="88">
        <v>552</v>
      </c>
      <c r="G57" s="88">
        <v>388.6</v>
      </c>
      <c r="H57" s="88">
        <v>1052</v>
      </c>
      <c r="I57" s="88">
        <v>1052</v>
      </c>
      <c r="J57" s="88"/>
      <c r="K57" s="88"/>
      <c r="L57" s="88">
        <v>1052</v>
      </c>
      <c r="M57" s="88"/>
      <c r="N57" s="159"/>
      <c r="O57" s="159"/>
      <c r="P57" s="159"/>
      <c r="Q57" s="159"/>
      <c r="R57" s="329"/>
      <c r="S57" s="159"/>
      <c r="T57" s="242"/>
      <c r="U57" s="13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</row>
    <row r="58" spans="1:63" ht="15.75" hidden="1">
      <c r="A58" s="26" t="s">
        <v>181</v>
      </c>
      <c r="B58" s="151" t="s">
        <v>51</v>
      </c>
      <c r="C58" s="143" t="s">
        <v>160</v>
      </c>
      <c r="D58" s="98">
        <v>7.32</v>
      </c>
      <c r="E58" s="82">
        <v>44</v>
      </c>
      <c r="F58" s="88">
        <v>0</v>
      </c>
      <c r="G58" s="88">
        <v>0</v>
      </c>
      <c r="H58" s="88">
        <v>0</v>
      </c>
      <c r="I58" s="88">
        <v>0</v>
      </c>
      <c r="J58" s="88"/>
      <c r="K58" s="88"/>
      <c r="L58" s="88">
        <v>0</v>
      </c>
      <c r="M58" s="88"/>
      <c r="N58" s="159"/>
      <c r="O58" s="159"/>
      <c r="P58" s="159"/>
      <c r="Q58" s="159"/>
      <c r="R58" s="329"/>
      <c r="S58" s="159"/>
      <c r="T58" s="242"/>
      <c r="U58" s="13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</row>
    <row r="59" spans="1:63" ht="15.75" hidden="1">
      <c r="A59" s="26">
        <v>111</v>
      </c>
      <c r="B59" s="151" t="s">
        <v>53</v>
      </c>
      <c r="C59" s="143" t="s">
        <v>54</v>
      </c>
      <c r="D59" s="98">
        <v>264.88</v>
      </c>
      <c r="E59" s="82">
        <v>239.01</v>
      </c>
      <c r="F59" s="88">
        <v>171.04</v>
      </c>
      <c r="G59" s="88">
        <v>125.2</v>
      </c>
      <c r="H59" s="88">
        <v>179</v>
      </c>
      <c r="I59" s="88">
        <v>38</v>
      </c>
      <c r="J59" s="88"/>
      <c r="K59" s="88"/>
      <c r="L59" s="88">
        <v>38</v>
      </c>
      <c r="M59" s="88"/>
      <c r="N59" s="159"/>
      <c r="O59" s="159"/>
      <c r="P59" s="159"/>
      <c r="Q59" s="159"/>
      <c r="R59" s="329"/>
      <c r="S59" s="159"/>
      <c r="T59" s="242"/>
      <c r="U59" s="13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</row>
    <row r="60" spans="1:63" ht="15.75" hidden="1">
      <c r="A60" s="26">
        <v>111</v>
      </c>
      <c r="B60" s="151" t="s">
        <v>149</v>
      </c>
      <c r="C60" s="143" t="s">
        <v>55</v>
      </c>
      <c r="D60" s="98">
        <v>3677.75</v>
      </c>
      <c r="E60" s="82">
        <v>3778.65</v>
      </c>
      <c r="F60" s="88">
        <v>3037.35</v>
      </c>
      <c r="G60" s="88">
        <v>2496.84</v>
      </c>
      <c r="H60" s="88">
        <v>2940</v>
      </c>
      <c r="I60" s="88">
        <v>2637.46</v>
      </c>
      <c r="J60" s="88"/>
      <c r="K60" s="88"/>
      <c r="L60" s="88">
        <v>2637.46</v>
      </c>
      <c r="M60" s="88"/>
      <c r="N60" s="159"/>
      <c r="O60" s="159"/>
      <c r="P60" s="159"/>
      <c r="Q60" s="159"/>
      <c r="R60" s="329"/>
      <c r="S60" s="159"/>
      <c r="T60" s="242"/>
      <c r="U60" s="13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</row>
    <row r="61" spans="1:63" ht="15.75" hidden="1">
      <c r="A61" s="26" t="s">
        <v>181</v>
      </c>
      <c r="B61" s="151" t="s">
        <v>149</v>
      </c>
      <c r="C61" s="143" t="s">
        <v>164</v>
      </c>
      <c r="D61" s="98">
        <v>533.35</v>
      </c>
      <c r="E61" s="82">
        <v>524.25</v>
      </c>
      <c r="F61" s="88">
        <v>548.35</v>
      </c>
      <c r="G61" s="88">
        <v>230</v>
      </c>
      <c r="H61" s="88">
        <v>320</v>
      </c>
      <c r="I61" s="88">
        <v>319.97</v>
      </c>
      <c r="J61" s="88"/>
      <c r="K61" s="88"/>
      <c r="L61" s="88">
        <v>319.97</v>
      </c>
      <c r="M61" s="88"/>
      <c r="N61" s="159"/>
      <c r="O61" s="159"/>
      <c r="P61" s="159"/>
      <c r="Q61" s="159"/>
      <c r="R61" s="329"/>
      <c r="S61" s="159"/>
      <c r="T61" s="242"/>
      <c r="U61" s="13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</row>
    <row r="62" spans="1:63" ht="15.75" hidden="1">
      <c r="A62" s="26">
        <v>41</v>
      </c>
      <c r="B62" s="151" t="s">
        <v>51</v>
      </c>
      <c r="C62" s="143" t="s">
        <v>150</v>
      </c>
      <c r="D62" s="98">
        <v>0</v>
      </c>
      <c r="E62" s="82">
        <v>33.09</v>
      </c>
      <c r="F62" s="88">
        <v>0.91</v>
      </c>
      <c r="G62" s="88">
        <v>0</v>
      </c>
      <c r="H62" s="88">
        <v>0</v>
      </c>
      <c r="I62" s="88">
        <v>0</v>
      </c>
      <c r="J62" s="88"/>
      <c r="K62" s="88"/>
      <c r="L62" s="88">
        <v>0</v>
      </c>
      <c r="M62" s="88"/>
      <c r="N62" s="159"/>
      <c r="O62" s="159"/>
      <c r="P62" s="159"/>
      <c r="Q62" s="159"/>
      <c r="R62" s="329"/>
      <c r="S62" s="159"/>
      <c r="T62" s="242"/>
      <c r="U62" s="13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</row>
    <row r="63" spans="1:63" ht="15.75" hidden="1">
      <c r="A63" s="26">
        <v>111</v>
      </c>
      <c r="B63" s="151" t="s">
        <v>143</v>
      </c>
      <c r="C63" s="143" t="s">
        <v>144</v>
      </c>
      <c r="D63" s="98">
        <v>77.29</v>
      </c>
      <c r="E63" s="82">
        <v>0</v>
      </c>
      <c r="F63" s="88">
        <v>0</v>
      </c>
      <c r="G63" s="88">
        <v>0</v>
      </c>
      <c r="H63" s="88">
        <v>0</v>
      </c>
      <c r="I63" s="88">
        <v>0</v>
      </c>
      <c r="J63" s="88"/>
      <c r="K63" s="88"/>
      <c r="L63" s="88">
        <v>0</v>
      </c>
      <c r="M63" s="88"/>
      <c r="N63" s="159"/>
      <c r="O63" s="159"/>
      <c r="P63" s="159"/>
      <c r="Q63" s="159"/>
      <c r="R63" s="329"/>
      <c r="S63" s="159"/>
      <c r="T63" s="242"/>
      <c r="U63" s="13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</row>
    <row r="64" spans="1:63" ht="15.75" hidden="1">
      <c r="A64" s="26">
        <v>111</v>
      </c>
      <c r="B64" s="151" t="s">
        <v>188</v>
      </c>
      <c r="C64" s="143" t="s">
        <v>189</v>
      </c>
      <c r="D64" s="98">
        <v>0</v>
      </c>
      <c r="E64" s="82">
        <v>0</v>
      </c>
      <c r="F64" s="88">
        <v>0</v>
      </c>
      <c r="G64" s="88">
        <v>36.8</v>
      </c>
      <c r="H64" s="88">
        <v>50</v>
      </c>
      <c r="I64" s="88">
        <v>4.2</v>
      </c>
      <c r="J64" s="88"/>
      <c r="K64" s="88"/>
      <c r="L64" s="88">
        <v>4.2</v>
      </c>
      <c r="M64" s="88"/>
      <c r="N64" s="159"/>
      <c r="O64" s="159"/>
      <c r="P64" s="159"/>
      <c r="Q64" s="159"/>
      <c r="R64" s="329"/>
      <c r="S64" s="159"/>
      <c r="T64" s="242"/>
      <c r="U64" s="13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</row>
    <row r="65" spans="1:63" ht="15.75" hidden="1">
      <c r="A65" s="26">
        <v>111</v>
      </c>
      <c r="B65" s="151" t="s">
        <v>56</v>
      </c>
      <c r="C65" s="143" t="s">
        <v>130</v>
      </c>
      <c r="D65" s="98">
        <v>1863.33</v>
      </c>
      <c r="E65" s="82">
        <v>1220.68</v>
      </c>
      <c r="F65" s="88">
        <v>629.74</v>
      </c>
      <c r="G65" s="88">
        <v>0</v>
      </c>
      <c r="H65" s="88">
        <v>660</v>
      </c>
      <c r="I65" s="88">
        <v>426</v>
      </c>
      <c r="J65" s="88"/>
      <c r="K65" s="88"/>
      <c r="L65" s="88">
        <v>426</v>
      </c>
      <c r="M65" s="88"/>
      <c r="N65" s="159"/>
      <c r="O65" s="159"/>
      <c r="P65" s="159"/>
      <c r="Q65" s="159"/>
      <c r="R65" s="329"/>
      <c r="S65" s="159"/>
      <c r="T65" s="242"/>
      <c r="U65" s="13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</row>
    <row r="66" spans="1:63" ht="15.75" hidden="1">
      <c r="A66" s="26">
        <v>111</v>
      </c>
      <c r="B66" s="151" t="s">
        <v>57</v>
      </c>
      <c r="C66" s="143" t="s">
        <v>58</v>
      </c>
      <c r="D66" s="98">
        <v>8585.06</v>
      </c>
      <c r="E66" s="82">
        <v>9823.72</v>
      </c>
      <c r="F66" s="88">
        <v>27856.99</v>
      </c>
      <c r="G66" s="88">
        <v>13411.21</v>
      </c>
      <c r="H66" s="88">
        <v>9000</v>
      </c>
      <c r="I66" s="88">
        <v>96</v>
      </c>
      <c r="J66" s="88"/>
      <c r="K66" s="88"/>
      <c r="L66" s="88">
        <v>96</v>
      </c>
      <c r="M66" s="88"/>
      <c r="N66" s="159"/>
      <c r="O66" s="159"/>
      <c r="P66" s="159"/>
      <c r="Q66" s="159"/>
      <c r="R66" s="329"/>
      <c r="S66" s="159"/>
      <c r="T66" s="242"/>
      <c r="U66" s="13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</row>
    <row r="67" spans="1:63" ht="15.75" hidden="1">
      <c r="A67" s="26" t="s">
        <v>187</v>
      </c>
      <c r="B67" s="151" t="s">
        <v>186</v>
      </c>
      <c r="C67" s="143" t="s">
        <v>58</v>
      </c>
      <c r="D67" s="98">
        <v>0</v>
      </c>
      <c r="E67" s="82">
        <v>0</v>
      </c>
      <c r="F67" s="88">
        <v>0</v>
      </c>
      <c r="G67" s="88">
        <v>25004</v>
      </c>
      <c r="H67" s="88">
        <v>0</v>
      </c>
      <c r="I67" s="88">
        <v>530</v>
      </c>
      <c r="J67" s="88"/>
      <c r="K67" s="88"/>
      <c r="L67" s="88">
        <v>530</v>
      </c>
      <c r="M67" s="88"/>
      <c r="N67" s="159"/>
      <c r="O67" s="159"/>
      <c r="P67" s="159"/>
      <c r="Q67" s="159"/>
      <c r="R67" s="329"/>
      <c r="S67" s="159"/>
      <c r="T67" s="242"/>
      <c r="U67" s="13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</row>
    <row r="68" spans="1:63" ht="15.75" hidden="1">
      <c r="A68" s="26">
        <v>111</v>
      </c>
      <c r="B68" s="151" t="s">
        <v>132</v>
      </c>
      <c r="C68" s="143" t="s">
        <v>131</v>
      </c>
      <c r="D68" s="98">
        <f>219.56+146.8+88</f>
        <v>454.36</v>
      </c>
      <c r="E68" s="82">
        <v>285.9</v>
      </c>
      <c r="F68" s="88">
        <v>877.7</v>
      </c>
      <c r="G68" s="88">
        <v>577.3</v>
      </c>
      <c r="H68" s="88">
        <v>650</v>
      </c>
      <c r="I68" s="88">
        <v>677.6</v>
      </c>
      <c r="J68" s="88"/>
      <c r="K68" s="88"/>
      <c r="L68" s="88">
        <v>677.6</v>
      </c>
      <c r="M68" s="88"/>
      <c r="N68" s="159"/>
      <c r="O68" s="159"/>
      <c r="P68" s="159"/>
      <c r="Q68" s="159"/>
      <c r="R68" s="329"/>
      <c r="S68" s="159"/>
      <c r="T68" s="242"/>
      <c r="U68" s="13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</row>
    <row r="69" spans="1:63" ht="15.75" hidden="1">
      <c r="A69" s="26">
        <v>111</v>
      </c>
      <c r="B69" s="151" t="s">
        <v>59</v>
      </c>
      <c r="C69" s="143" t="s">
        <v>60</v>
      </c>
      <c r="D69" s="98">
        <v>325</v>
      </c>
      <c r="E69" s="82">
        <v>319.63</v>
      </c>
      <c r="F69" s="88">
        <v>156</v>
      </c>
      <c r="G69" s="88">
        <v>409</v>
      </c>
      <c r="H69" s="88">
        <v>350</v>
      </c>
      <c r="I69" s="88">
        <v>97</v>
      </c>
      <c r="J69" s="88"/>
      <c r="K69" s="88"/>
      <c r="L69" s="88">
        <v>97</v>
      </c>
      <c r="M69" s="88"/>
      <c r="N69" s="159"/>
      <c r="O69" s="159"/>
      <c r="P69" s="159"/>
      <c r="Q69" s="159"/>
      <c r="R69" s="329"/>
      <c r="S69" s="159"/>
      <c r="T69" s="242"/>
      <c r="U69" s="13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</row>
    <row r="70" spans="1:63" ht="15.75" hidden="1">
      <c r="A70" s="26">
        <v>111</v>
      </c>
      <c r="B70" s="151" t="s">
        <v>133</v>
      </c>
      <c r="C70" s="143" t="s">
        <v>139</v>
      </c>
      <c r="D70" s="98">
        <v>200</v>
      </c>
      <c r="E70" s="82">
        <v>77</v>
      </c>
      <c r="F70" s="88">
        <v>0</v>
      </c>
      <c r="G70" s="88">
        <v>350</v>
      </c>
      <c r="H70" s="88">
        <v>200</v>
      </c>
      <c r="I70" s="88">
        <v>0</v>
      </c>
      <c r="J70" s="88"/>
      <c r="K70" s="88"/>
      <c r="L70" s="88">
        <v>0</v>
      </c>
      <c r="M70" s="88"/>
      <c r="N70" s="159"/>
      <c r="O70" s="159"/>
      <c r="P70" s="159"/>
      <c r="Q70" s="159"/>
      <c r="R70" s="329"/>
      <c r="S70" s="159"/>
      <c r="T70" s="242"/>
      <c r="U70" s="13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</row>
    <row r="71" spans="1:63" ht="15.75" hidden="1">
      <c r="A71" s="26">
        <v>111</v>
      </c>
      <c r="B71" s="151" t="s">
        <v>61</v>
      </c>
      <c r="C71" s="143" t="s">
        <v>62</v>
      </c>
      <c r="D71" s="98">
        <v>10</v>
      </c>
      <c r="E71" s="82">
        <v>0</v>
      </c>
      <c r="F71" s="88">
        <v>0</v>
      </c>
      <c r="G71" s="88">
        <v>0</v>
      </c>
      <c r="H71" s="88">
        <v>0</v>
      </c>
      <c r="I71" s="88">
        <v>0</v>
      </c>
      <c r="J71" s="88"/>
      <c r="K71" s="88"/>
      <c r="L71" s="88">
        <v>0</v>
      </c>
      <c r="M71" s="88"/>
      <c r="N71" s="159"/>
      <c r="O71" s="159"/>
      <c r="P71" s="159"/>
      <c r="Q71" s="159"/>
      <c r="R71" s="329"/>
      <c r="S71" s="159"/>
      <c r="T71" s="242"/>
      <c r="U71" s="13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</row>
    <row r="72" spans="1:63" ht="15.75" hidden="1">
      <c r="A72" s="26">
        <v>111</v>
      </c>
      <c r="B72" s="151" t="s">
        <v>63</v>
      </c>
      <c r="C72" s="143" t="s">
        <v>64</v>
      </c>
      <c r="D72" s="98">
        <v>3130.27</v>
      </c>
      <c r="E72" s="82">
        <v>3455.73</v>
      </c>
      <c r="F72" s="88">
        <v>674.7</v>
      </c>
      <c r="G72" s="88">
        <v>2699.37</v>
      </c>
      <c r="H72" s="88">
        <v>2700</v>
      </c>
      <c r="I72" s="88">
        <v>2658.3</v>
      </c>
      <c r="J72" s="88"/>
      <c r="K72" s="88"/>
      <c r="L72" s="88">
        <v>2658.3</v>
      </c>
      <c r="M72" s="88"/>
      <c r="N72" s="159"/>
      <c r="O72" s="159"/>
      <c r="P72" s="159"/>
      <c r="Q72" s="159"/>
      <c r="R72" s="329"/>
      <c r="S72" s="159"/>
      <c r="T72" s="242"/>
      <c r="U72" s="13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</row>
    <row r="73" spans="1:63" ht="15.75" hidden="1">
      <c r="A73" s="26">
        <v>111</v>
      </c>
      <c r="B73" s="151" t="s">
        <v>138</v>
      </c>
      <c r="C73" s="143" t="s">
        <v>134</v>
      </c>
      <c r="D73" s="98">
        <v>546.99</v>
      </c>
      <c r="E73" s="82">
        <v>978.55</v>
      </c>
      <c r="F73" s="88">
        <v>618.75</v>
      </c>
      <c r="G73" s="88">
        <f>200-200</f>
        <v>0</v>
      </c>
      <c r="H73" s="88">
        <v>0</v>
      </c>
      <c r="I73" s="88">
        <v>0</v>
      </c>
      <c r="J73" s="88"/>
      <c r="K73" s="88"/>
      <c r="L73" s="88">
        <v>0</v>
      </c>
      <c r="M73" s="88"/>
      <c r="N73" s="159"/>
      <c r="O73" s="159"/>
      <c r="P73" s="159"/>
      <c r="Q73" s="159"/>
      <c r="R73" s="329"/>
      <c r="S73" s="159"/>
      <c r="T73" s="242"/>
      <c r="U73" s="13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</row>
    <row r="74" spans="1:63" ht="15.75" hidden="1">
      <c r="A74" s="26">
        <v>111</v>
      </c>
      <c r="B74" s="151" t="s">
        <v>65</v>
      </c>
      <c r="C74" s="143" t="s">
        <v>66</v>
      </c>
      <c r="D74" s="98">
        <f>521.97+200</f>
        <v>721.97</v>
      </c>
      <c r="E74" s="82">
        <v>443.72</v>
      </c>
      <c r="F74" s="88">
        <v>468.66</v>
      </c>
      <c r="G74" s="88">
        <v>305.41</v>
      </c>
      <c r="H74" s="88">
        <v>50</v>
      </c>
      <c r="I74" s="88">
        <v>40.18</v>
      </c>
      <c r="J74" s="88"/>
      <c r="K74" s="88"/>
      <c r="L74" s="88">
        <v>40.18</v>
      </c>
      <c r="M74" s="88"/>
      <c r="N74" s="159"/>
      <c r="O74" s="159"/>
      <c r="P74" s="159"/>
      <c r="Q74" s="159"/>
      <c r="R74" s="329"/>
      <c r="S74" s="159"/>
      <c r="T74" s="242"/>
      <c r="U74" s="13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</row>
    <row r="75" spans="1:63" ht="15.75" hidden="1">
      <c r="A75" s="26">
        <v>111</v>
      </c>
      <c r="B75" s="151" t="s">
        <v>67</v>
      </c>
      <c r="C75" s="143" t="s">
        <v>23</v>
      </c>
      <c r="D75" s="98">
        <v>2380.06</v>
      </c>
      <c r="E75" s="82">
        <v>2670.3</v>
      </c>
      <c r="F75" s="88">
        <v>2173.4</v>
      </c>
      <c r="G75" s="88">
        <v>3467.77</v>
      </c>
      <c r="H75" s="88">
        <v>3600</v>
      </c>
      <c r="I75" s="88">
        <v>3492.64</v>
      </c>
      <c r="J75" s="88"/>
      <c r="K75" s="88"/>
      <c r="L75" s="88">
        <v>3492.64</v>
      </c>
      <c r="M75" s="88"/>
      <c r="N75" s="159"/>
      <c r="O75" s="159"/>
      <c r="P75" s="159"/>
      <c r="Q75" s="159"/>
      <c r="R75" s="329"/>
      <c r="S75" s="159"/>
      <c r="T75" s="242"/>
      <c r="U75" s="13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</row>
    <row r="76" spans="1:63" ht="15.75" hidden="1">
      <c r="A76" s="26">
        <v>111</v>
      </c>
      <c r="B76" s="151" t="s">
        <v>142</v>
      </c>
      <c r="C76" s="143" t="s">
        <v>68</v>
      </c>
      <c r="D76" s="98">
        <v>1826.48</v>
      </c>
      <c r="E76" s="82">
        <v>259.32</v>
      </c>
      <c r="F76" s="88">
        <v>265.67</v>
      </c>
      <c r="G76" s="88">
        <v>279.3</v>
      </c>
      <c r="H76" s="88">
        <v>300</v>
      </c>
      <c r="I76" s="88">
        <v>179.3</v>
      </c>
      <c r="J76" s="88"/>
      <c r="K76" s="88"/>
      <c r="L76" s="88">
        <v>179.3</v>
      </c>
      <c r="M76" s="88"/>
      <c r="N76" s="159"/>
      <c r="O76" s="159"/>
      <c r="P76" s="159"/>
      <c r="Q76" s="159"/>
      <c r="R76" s="329"/>
      <c r="S76" s="159"/>
      <c r="T76" s="242"/>
      <c r="U76" s="13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</row>
    <row r="77" spans="1:63" ht="15.75" hidden="1">
      <c r="A77" s="26">
        <v>111</v>
      </c>
      <c r="B77" s="151" t="s">
        <v>69</v>
      </c>
      <c r="C77" s="143" t="s">
        <v>70</v>
      </c>
      <c r="D77" s="98">
        <v>2056.08</v>
      </c>
      <c r="E77" s="82">
        <v>2043.37</v>
      </c>
      <c r="F77" s="88">
        <v>1916.16</v>
      </c>
      <c r="G77" s="88">
        <v>2267.51</v>
      </c>
      <c r="H77" s="88">
        <v>2500</v>
      </c>
      <c r="I77" s="88">
        <v>2537.46</v>
      </c>
      <c r="J77" s="88"/>
      <c r="K77" s="88"/>
      <c r="L77" s="88">
        <v>2537.46</v>
      </c>
      <c r="M77" s="88"/>
      <c r="N77" s="159"/>
      <c r="O77" s="159"/>
      <c r="P77" s="159"/>
      <c r="Q77" s="159"/>
      <c r="R77" s="329"/>
      <c r="S77" s="159"/>
      <c r="T77" s="242"/>
      <c r="U77" s="13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</row>
    <row r="78" spans="1:63" ht="15.75" hidden="1">
      <c r="A78" s="26">
        <v>111</v>
      </c>
      <c r="B78" s="151" t="s">
        <v>71</v>
      </c>
      <c r="C78" s="143" t="s">
        <v>72</v>
      </c>
      <c r="D78" s="98">
        <v>9666.22</v>
      </c>
      <c r="E78" s="82">
        <v>6791.66</v>
      </c>
      <c r="F78" s="88">
        <v>4102.57</v>
      </c>
      <c r="G78" s="88">
        <v>3289.93</v>
      </c>
      <c r="H78" s="88">
        <v>4000</v>
      </c>
      <c r="I78" s="88">
        <v>2443.32</v>
      </c>
      <c r="J78" s="88"/>
      <c r="K78" s="88"/>
      <c r="L78" s="88">
        <v>2443.32</v>
      </c>
      <c r="M78" s="88"/>
      <c r="N78" s="159"/>
      <c r="O78" s="159"/>
      <c r="P78" s="159"/>
      <c r="Q78" s="159"/>
      <c r="R78" s="329"/>
      <c r="S78" s="159"/>
      <c r="T78" s="242"/>
      <c r="U78" s="13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</row>
    <row r="79" spans="1:63" ht="15.75" hidden="1">
      <c r="A79" s="26">
        <v>111</v>
      </c>
      <c r="B79" s="151" t="s">
        <v>256</v>
      </c>
      <c r="C79" s="143" t="s">
        <v>257</v>
      </c>
      <c r="D79" s="98">
        <v>0</v>
      </c>
      <c r="E79" s="82">
        <v>0</v>
      </c>
      <c r="F79" s="88">
        <v>0</v>
      </c>
      <c r="G79" s="88">
        <v>0</v>
      </c>
      <c r="H79" s="88">
        <v>300</v>
      </c>
      <c r="I79" s="88">
        <v>292.47</v>
      </c>
      <c r="J79" s="88"/>
      <c r="K79" s="88"/>
      <c r="L79" s="88">
        <v>292.47</v>
      </c>
      <c r="M79" s="88"/>
      <c r="N79" s="159"/>
      <c r="O79" s="159"/>
      <c r="P79" s="159"/>
      <c r="Q79" s="159"/>
      <c r="R79" s="329"/>
      <c r="S79" s="159"/>
      <c r="T79" s="242"/>
      <c r="U79" s="13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</row>
    <row r="80" spans="1:63" ht="15.75" hidden="1">
      <c r="A80" s="26">
        <v>111</v>
      </c>
      <c r="B80" s="151" t="s">
        <v>184</v>
      </c>
      <c r="C80" s="143" t="s">
        <v>185</v>
      </c>
      <c r="D80" s="98">
        <v>0</v>
      </c>
      <c r="E80" s="82">
        <v>0</v>
      </c>
      <c r="F80" s="88">
        <v>0</v>
      </c>
      <c r="G80" s="88">
        <v>1843</v>
      </c>
      <c r="H80" s="88">
        <v>0</v>
      </c>
      <c r="I80" s="88">
        <v>0</v>
      </c>
      <c r="J80" s="88"/>
      <c r="K80" s="88"/>
      <c r="L80" s="88">
        <v>0</v>
      </c>
      <c r="M80" s="88"/>
      <c r="N80" s="159"/>
      <c r="O80" s="159"/>
      <c r="P80" s="159"/>
      <c r="Q80" s="159"/>
      <c r="R80" s="329"/>
      <c r="S80" s="159"/>
      <c r="T80" s="242"/>
      <c r="U80" s="13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</row>
    <row r="81" spans="1:63" ht="16.5" hidden="1" thickBot="1">
      <c r="A81" s="154">
        <v>111</v>
      </c>
      <c r="B81" s="155" t="s">
        <v>145</v>
      </c>
      <c r="C81" s="144" t="s">
        <v>73</v>
      </c>
      <c r="D81" s="99">
        <v>1245.25</v>
      </c>
      <c r="E81" s="83">
        <f>812.54+784</f>
        <v>1596.54</v>
      </c>
      <c r="F81" s="90">
        <v>1844.51</v>
      </c>
      <c r="G81" s="90">
        <v>770.61</v>
      </c>
      <c r="H81" s="90">
        <v>1230</v>
      </c>
      <c r="I81" s="90">
        <v>673.48</v>
      </c>
      <c r="J81" s="90"/>
      <c r="K81" s="90"/>
      <c r="L81" s="90">
        <v>673.48</v>
      </c>
      <c r="M81" s="90"/>
      <c r="N81" s="160"/>
      <c r="O81" s="160"/>
      <c r="P81" s="160"/>
      <c r="Q81" s="160"/>
      <c r="R81" s="331"/>
      <c r="S81" s="160"/>
      <c r="T81" s="244"/>
      <c r="U81" s="13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</row>
    <row r="82" spans="1:63" ht="16.5" thickBot="1">
      <c r="A82" s="245"/>
      <c r="B82" s="111"/>
      <c r="C82" s="3"/>
      <c r="D82" s="149"/>
      <c r="E82" s="81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327"/>
      <c r="S82" s="86"/>
      <c r="T82" s="240"/>
      <c r="U82" s="13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</row>
    <row r="83" spans="1:63" ht="15.75">
      <c r="A83" s="406"/>
      <c r="B83" s="402" t="s">
        <v>24</v>
      </c>
      <c r="C83" s="392" t="s">
        <v>191</v>
      </c>
      <c r="D83" s="393"/>
      <c r="E83" s="382"/>
      <c r="F83" s="382"/>
      <c r="G83" s="382"/>
      <c r="H83" s="382"/>
      <c r="I83" s="382"/>
      <c r="J83" s="384">
        <f aca="true" t="shared" si="1" ref="J83:T83">SUM(J85:J180)</f>
        <v>198257.41</v>
      </c>
      <c r="K83" s="384">
        <f t="shared" si="1"/>
        <v>205371.87999999998</v>
      </c>
      <c r="L83" s="384">
        <f t="shared" si="1"/>
        <v>234746</v>
      </c>
      <c r="M83" s="384">
        <f t="shared" si="1"/>
        <v>231683.13999999996</v>
      </c>
      <c r="N83" s="382">
        <f>SUM(N85:N180)</f>
        <v>261654.37000000002</v>
      </c>
      <c r="O83" s="384">
        <f>SUM(O85:O180)</f>
        <v>275949</v>
      </c>
      <c r="P83" s="384">
        <f t="shared" si="1"/>
        <v>288896</v>
      </c>
      <c r="Q83" s="382">
        <f t="shared" si="1"/>
        <v>276235.85000000015</v>
      </c>
      <c r="R83" s="394">
        <f t="shared" si="1"/>
        <v>277679</v>
      </c>
      <c r="S83" s="384">
        <f t="shared" si="1"/>
        <v>277679</v>
      </c>
      <c r="T83" s="395">
        <f t="shared" si="1"/>
        <v>277679</v>
      </c>
      <c r="U83" s="13"/>
      <c r="V83" s="178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</row>
    <row r="84" spans="1:63" ht="16.5" thickBot="1">
      <c r="A84" s="215"/>
      <c r="B84" s="403"/>
      <c r="C84" s="3"/>
      <c r="D84" s="149"/>
      <c r="E84" s="81"/>
      <c r="F84" s="86"/>
      <c r="G84" s="86"/>
      <c r="H84" s="87"/>
      <c r="I84" s="86"/>
      <c r="J84" s="86"/>
      <c r="K84" s="86"/>
      <c r="L84" s="86"/>
      <c r="M84" s="81"/>
      <c r="N84" s="86"/>
      <c r="O84" s="86"/>
      <c r="P84" s="86"/>
      <c r="Q84" s="86"/>
      <c r="R84" s="327"/>
      <c r="S84" s="86"/>
      <c r="T84" s="240"/>
      <c r="U84" s="13"/>
      <c r="V84" s="179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</row>
    <row r="85" spans="1:63" ht="15.75">
      <c r="A85" s="152">
        <v>111</v>
      </c>
      <c r="B85" s="404" t="s">
        <v>33</v>
      </c>
      <c r="C85" s="187" t="s">
        <v>74</v>
      </c>
      <c r="D85" s="97"/>
      <c r="E85" s="96"/>
      <c r="F85" s="97"/>
      <c r="G85" s="97"/>
      <c r="H85" s="97"/>
      <c r="I85" s="97"/>
      <c r="J85" s="97">
        <v>92144</v>
      </c>
      <c r="K85" s="97">
        <v>96754.28</v>
      </c>
      <c r="L85" s="136">
        <v>104281</v>
      </c>
      <c r="M85" s="97">
        <v>104200.96</v>
      </c>
      <c r="N85" s="97">
        <v>118036.88</v>
      </c>
      <c r="O85" s="136">
        <f>125706-212</f>
        <v>125494</v>
      </c>
      <c r="P85" s="136">
        <v>124448</v>
      </c>
      <c r="Q85" s="97">
        <v>124448.27</v>
      </c>
      <c r="R85" s="332">
        <f>128000-1500</f>
        <v>126500</v>
      </c>
      <c r="S85" s="136">
        <v>126500</v>
      </c>
      <c r="T85" s="246">
        <v>126500</v>
      </c>
      <c r="U85" s="13"/>
      <c r="V85" s="81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</row>
    <row r="86" spans="1:63" ht="15.75">
      <c r="A86" s="26">
        <v>41</v>
      </c>
      <c r="B86" s="405" t="s">
        <v>33</v>
      </c>
      <c r="C86" s="186" t="s">
        <v>74</v>
      </c>
      <c r="D86" s="88"/>
      <c r="E86" s="82"/>
      <c r="F86" s="88"/>
      <c r="G86" s="88"/>
      <c r="H86" s="88"/>
      <c r="I86" s="88"/>
      <c r="J86" s="88">
        <v>740</v>
      </c>
      <c r="K86" s="88">
        <v>0</v>
      </c>
      <c r="L86" s="134">
        <v>0</v>
      </c>
      <c r="M86" s="88">
        <v>0</v>
      </c>
      <c r="N86" s="88">
        <v>0</v>
      </c>
      <c r="O86" s="134">
        <v>0</v>
      </c>
      <c r="P86" s="134">
        <v>0</v>
      </c>
      <c r="Q86" s="88">
        <v>0</v>
      </c>
      <c r="R86" s="333">
        <v>0</v>
      </c>
      <c r="S86" s="134">
        <v>0</v>
      </c>
      <c r="T86" s="247">
        <v>0</v>
      </c>
      <c r="U86" s="13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</row>
    <row r="87" spans="1:63" ht="15.75">
      <c r="A87" s="26">
        <v>111</v>
      </c>
      <c r="B87" s="405" t="s">
        <v>35</v>
      </c>
      <c r="C87" s="186" t="s">
        <v>28</v>
      </c>
      <c r="D87" s="88"/>
      <c r="E87" s="82"/>
      <c r="F87" s="88"/>
      <c r="G87" s="88"/>
      <c r="H87" s="88"/>
      <c r="I87" s="88"/>
      <c r="J87" s="88">
        <v>6800</v>
      </c>
      <c r="K87" s="88">
        <v>6453.29</v>
      </c>
      <c r="L87" s="134">
        <v>6900</v>
      </c>
      <c r="M87" s="88">
        <v>6819.65</v>
      </c>
      <c r="N87" s="88">
        <v>5914.89</v>
      </c>
      <c r="O87" s="134">
        <v>7410</v>
      </c>
      <c r="P87" s="134">
        <v>6447</v>
      </c>
      <c r="Q87" s="88">
        <v>6447.07</v>
      </c>
      <c r="R87" s="333">
        <v>7410</v>
      </c>
      <c r="S87" s="134">
        <v>7410</v>
      </c>
      <c r="T87" s="247">
        <v>7410</v>
      </c>
      <c r="U87" s="13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</row>
    <row r="88" spans="1:63" ht="15.75">
      <c r="A88" s="26">
        <v>111</v>
      </c>
      <c r="B88" s="405" t="s">
        <v>100</v>
      </c>
      <c r="C88" s="186" t="s">
        <v>102</v>
      </c>
      <c r="D88" s="88"/>
      <c r="E88" s="82"/>
      <c r="F88" s="88"/>
      <c r="G88" s="88"/>
      <c r="H88" s="88"/>
      <c r="I88" s="88"/>
      <c r="J88" s="88">
        <v>4200</v>
      </c>
      <c r="K88" s="88">
        <v>5302.25</v>
      </c>
      <c r="L88" s="134">
        <f>6000-353</f>
        <v>5647</v>
      </c>
      <c r="M88" s="88">
        <v>5489.65</v>
      </c>
      <c r="N88" s="88">
        <v>2235.1</v>
      </c>
      <c r="O88" s="134">
        <v>6000</v>
      </c>
      <c r="P88" s="134">
        <v>5510</v>
      </c>
      <c r="Q88" s="88">
        <v>5509.73</v>
      </c>
      <c r="R88" s="333">
        <v>6000</v>
      </c>
      <c r="S88" s="134">
        <v>6000</v>
      </c>
      <c r="T88" s="247">
        <v>6000</v>
      </c>
      <c r="U88" s="13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</row>
    <row r="89" spans="1:63" ht="15.75">
      <c r="A89" s="26">
        <v>111</v>
      </c>
      <c r="B89" s="405" t="s">
        <v>101</v>
      </c>
      <c r="C89" s="186" t="s">
        <v>103</v>
      </c>
      <c r="D89" s="88"/>
      <c r="E89" s="82"/>
      <c r="F89" s="88"/>
      <c r="G89" s="88"/>
      <c r="H89" s="88"/>
      <c r="I89" s="88"/>
      <c r="J89" s="88">
        <v>2000</v>
      </c>
      <c r="K89" s="88">
        <v>1869.6</v>
      </c>
      <c r="L89" s="134">
        <v>1900</v>
      </c>
      <c r="M89" s="88">
        <v>1873.51</v>
      </c>
      <c r="N89" s="88">
        <v>1868.98</v>
      </c>
      <c r="O89" s="134">
        <v>2085</v>
      </c>
      <c r="P89" s="134">
        <v>2063</v>
      </c>
      <c r="Q89" s="88">
        <v>2062.48</v>
      </c>
      <c r="R89" s="333">
        <v>2085</v>
      </c>
      <c r="S89" s="134">
        <v>2085</v>
      </c>
      <c r="T89" s="247">
        <v>2085</v>
      </c>
      <c r="U89" s="13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</row>
    <row r="90" spans="1:63" ht="15.75">
      <c r="A90" s="26">
        <v>111</v>
      </c>
      <c r="B90" s="405" t="s">
        <v>140</v>
      </c>
      <c r="C90" s="186" t="s">
        <v>110</v>
      </c>
      <c r="D90" s="88"/>
      <c r="E90" s="82"/>
      <c r="F90" s="88"/>
      <c r="G90" s="88"/>
      <c r="H90" s="88"/>
      <c r="I90" s="88"/>
      <c r="J90" s="88">
        <v>2700</v>
      </c>
      <c r="K90" s="88">
        <v>2509.62</v>
      </c>
      <c r="L90" s="134">
        <v>2751</v>
      </c>
      <c r="M90" s="88">
        <v>2579.02</v>
      </c>
      <c r="N90" s="88">
        <v>2893.93</v>
      </c>
      <c r="O90" s="134">
        <v>3150</v>
      </c>
      <c r="P90" s="134">
        <v>2862</v>
      </c>
      <c r="Q90" s="88">
        <v>2861.27</v>
      </c>
      <c r="R90" s="333">
        <v>3150</v>
      </c>
      <c r="S90" s="134">
        <v>3150</v>
      </c>
      <c r="T90" s="247">
        <v>3150</v>
      </c>
      <c r="U90" s="13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</row>
    <row r="91" spans="1:63" ht="15.75">
      <c r="A91" s="26">
        <v>111</v>
      </c>
      <c r="B91" s="405" t="s">
        <v>107</v>
      </c>
      <c r="C91" s="186" t="s">
        <v>111</v>
      </c>
      <c r="D91" s="88"/>
      <c r="E91" s="82"/>
      <c r="F91" s="88"/>
      <c r="G91" s="88"/>
      <c r="H91" s="88"/>
      <c r="I91" s="88"/>
      <c r="J91" s="88">
        <v>0</v>
      </c>
      <c r="K91" s="88">
        <v>0</v>
      </c>
      <c r="L91" s="134">
        <v>0</v>
      </c>
      <c r="M91" s="88">
        <v>0</v>
      </c>
      <c r="N91" s="88">
        <v>0</v>
      </c>
      <c r="O91" s="134">
        <v>0</v>
      </c>
      <c r="P91" s="134">
        <v>0</v>
      </c>
      <c r="Q91" s="88">
        <v>0</v>
      </c>
      <c r="R91" s="333">
        <v>0</v>
      </c>
      <c r="S91" s="134">
        <v>0</v>
      </c>
      <c r="T91" s="247">
        <v>0</v>
      </c>
      <c r="U91" s="13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</row>
    <row r="92" spans="1:63" ht="15.75">
      <c r="A92" s="26">
        <v>111</v>
      </c>
      <c r="B92" s="405" t="s">
        <v>108</v>
      </c>
      <c r="C92" s="186" t="s">
        <v>112</v>
      </c>
      <c r="D92" s="88"/>
      <c r="E92" s="82"/>
      <c r="F92" s="88"/>
      <c r="G92" s="88"/>
      <c r="H92" s="88"/>
      <c r="I92" s="88"/>
      <c r="J92" s="88">
        <v>177</v>
      </c>
      <c r="K92" s="88">
        <v>131.11</v>
      </c>
      <c r="L92" s="134">
        <v>250</v>
      </c>
      <c r="M92" s="88">
        <v>243.74</v>
      </c>
      <c r="N92" s="88">
        <v>423.03</v>
      </c>
      <c r="O92" s="134">
        <v>777</v>
      </c>
      <c r="P92" s="134">
        <v>99</v>
      </c>
      <c r="Q92" s="88">
        <v>98.16</v>
      </c>
      <c r="R92" s="333">
        <v>100</v>
      </c>
      <c r="S92" s="134">
        <v>100</v>
      </c>
      <c r="T92" s="247">
        <v>100</v>
      </c>
      <c r="U92" s="13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</row>
    <row r="93" spans="1:63" ht="15.75">
      <c r="A93" s="26">
        <v>111</v>
      </c>
      <c r="B93" s="405" t="s">
        <v>109</v>
      </c>
      <c r="C93" s="186" t="s">
        <v>113</v>
      </c>
      <c r="D93" s="88"/>
      <c r="E93" s="88"/>
      <c r="F93" s="88"/>
      <c r="G93" s="88"/>
      <c r="H93" s="88"/>
      <c r="I93" s="88"/>
      <c r="J93" s="88">
        <v>2600</v>
      </c>
      <c r="K93" s="88">
        <v>2909.59</v>
      </c>
      <c r="L93" s="134">
        <f>4950-238</f>
        <v>4712</v>
      </c>
      <c r="M93" s="88">
        <v>4416.87</v>
      </c>
      <c r="N93" s="88">
        <v>5527.26</v>
      </c>
      <c r="O93" s="134">
        <v>5530</v>
      </c>
      <c r="P93" s="134">
        <v>5454</v>
      </c>
      <c r="Q93" s="88">
        <v>5453.63</v>
      </c>
      <c r="R93" s="333">
        <v>5530</v>
      </c>
      <c r="S93" s="134">
        <v>5530</v>
      </c>
      <c r="T93" s="247">
        <v>5530</v>
      </c>
      <c r="U93" s="13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</row>
    <row r="94" spans="1:63" ht="15.75">
      <c r="A94" s="26">
        <v>111</v>
      </c>
      <c r="B94" s="405" t="s">
        <v>182</v>
      </c>
      <c r="C94" s="186" t="s">
        <v>183</v>
      </c>
      <c r="D94" s="88"/>
      <c r="E94" s="82"/>
      <c r="F94" s="88"/>
      <c r="G94" s="88"/>
      <c r="H94" s="88"/>
      <c r="I94" s="88"/>
      <c r="J94" s="88">
        <v>275</v>
      </c>
      <c r="K94" s="88">
        <v>75.57</v>
      </c>
      <c r="L94" s="134">
        <v>197</v>
      </c>
      <c r="M94" s="88">
        <v>196.49</v>
      </c>
      <c r="N94" s="88">
        <v>376.12</v>
      </c>
      <c r="O94" s="134">
        <v>285</v>
      </c>
      <c r="P94" s="134">
        <v>40</v>
      </c>
      <c r="Q94" s="88">
        <v>40.3</v>
      </c>
      <c r="R94" s="333">
        <v>50</v>
      </c>
      <c r="S94" s="134">
        <v>50</v>
      </c>
      <c r="T94" s="247">
        <v>50</v>
      </c>
      <c r="U94" s="13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</row>
    <row r="95" spans="1:63" ht="15.75">
      <c r="A95" s="26">
        <v>111</v>
      </c>
      <c r="B95" s="405" t="s">
        <v>271</v>
      </c>
      <c r="C95" s="186" t="s">
        <v>9</v>
      </c>
      <c r="D95" s="88"/>
      <c r="E95" s="82"/>
      <c r="F95" s="88"/>
      <c r="G95" s="88"/>
      <c r="H95" s="88"/>
      <c r="I95" s="88"/>
      <c r="J95" s="88">
        <v>8840</v>
      </c>
      <c r="K95" s="88">
        <v>10793.5</v>
      </c>
      <c r="L95" s="134">
        <v>17268</v>
      </c>
      <c r="M95" s="88">
        <v>17267.5</v>
      </c>
      <c r="N95" s="88">
        <v>22200</v>
      </c>
      <c r="O95" s="134">
        <v>18000</v>
      </c>
      <c r="P95" s="134">
        <v>19650</v>
      </c>
      <c r="Q95" s="88">
        <v>19649.75</v>
      </c>
      <c r="R95" s="333">
        <v>15000</v>
      </c>
      <c r="S95" s="134">
        <v>15000</v>
      </c>
      <c r="T95" s="247">
        <v>15000</v>
      </c>
      <c r="U95" s="13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</row>
    <row r="96" spans="1:63" ht="15.75">
      <c r="A96" s="26">
        <v>111</v>
      </c>
      <c r="B96" s="405" t="s">
        <v>272</v>
      </c>
      <c r="C96" s="186" t="s">
        <v>259</v>
      </c>
      <c r="D96" s="88"/>
      <c r="E96" s="82"/>
      <c r="F96" s="88"/>
      <c r="G96" s="88"/>
      <c r="H96" s="88"/>
      <c r="I96" s="88"/>
      <c r="J96" s="88">
        <v>0</v>
      </c>
      <c r="K96" s="88">
        <v>0</v>
      </c>
      <c r="L96" s="134">
        <v>0</v>
      </c>
      <c r="M96" s="88">
        <v>0</v>
      </c>
      <c r="N96" s="88">
        <v>894</v>
      </c>
      <c r="O96" s="134">
        <v>0</v>
      </c>
      <c r="P96" s="134">
        <f>6018</f>
        <v>6018</v>
      </c>
      <c r="Q96" s="88">
        <v>5499</v>
      </c>
      <c r="R96" s="333">
        <v>0</v>
      </c>
      <c r="S96" s="134">
        <v>0</v>
      </c>
      <c r="T96" s="247">
        <v>0</v>
      </c>
      <c r="U96" s="13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</row>
    <row r="97" spans="1:63" ht="15.75">
      <c r="A97" s="26">
        <v>111</v>
      </c>
      <c r="B97" s="405" t="s">
        <v>115</v>
      </c>
      <c r="C97" s="186" t="s">
        <v>10</v>
      </c>
      <c r="D97" s="88"/>
      <c r="E97" s="82"/>
      <c r="F97" s="88"/>
      <c r="G97" s="88"/>
      <c r="H97" s="88"/>
      <c r="I97" s="88"/>
      <c r="J97" s="88">
        <v>6669</v>
      </c>
      <c r="K97" s="88">
        <f>7147.01-0.21+0.16</f>
        <v>7146.96</v>
      </c>
      <c r="L97" s="134">
        <v>7606</v>
      </c>
      <c r="M97" s="88">
        <v>7605.96</v>
      </c>
      <c r="N97" s="88">
        <v>8943.53</v>
      </c>
      <c r="O97" s="134">
        <v>9000</v>
      </c>
      <c r="P97" s="134">
        <v>10558</v>
      </c>
      <c r="Q97" s="88">
        <v>10547.87</v>
      </c>
      <c r="R97" s="333">
        <v>11000</v>
      </c>
      <c r="S97" s="134">
        <v>11000</v>
      </c>
      <c r="T97" s="247">
        <v>11000</v>
      </c>
      <c r="U97" s="13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</row>
    <row r="98" spans="1:63" ht="15.75">
      <c r="A98" s="26">
        <v>111</v>
      </c>
      <c r="B98" s="405" t="s">
        <v>359</v>
      </c>
      <c r="C98" s="186" t="s">
        <v>360</v>
      </c>
      <c r="D98" s="88"/>
      <c r="E98" s="82"/>
      <c r="F98" s="88"/>
      <c r="G98" s="88"/>
      <c r="H98" s="88"/>
      <c r="I98" s="88"/>
      <c r="J98" s="88">
        <v>0</v>
      </c>
      <c r="K98" s="88">
        <v>0</v>
      </c>
      <c r="L98" s="134">
        <v>0</v>
      </c>
      <c r="M98" s="88">
        <v>0</v>
      </c>
      <c r="N98" s="88">
        <v>24.45</v>
      </c>
      <c r="O98" s="134">
        <v>0</v>
      </c>
      <c r="P98" s="134">
        <v>19</v>
      </c>
      <c r="Q98" s="88">
        <v>19.2</v>
      </c>
      <c r="R98" s="333">
        <v>86</v>
      </c>
      <c r="S98" s="134">
        <v>86</v>
      </c>
      <c r="T98" s="247">
        <v>86</v>
      </c>
      <c r="U98" s="13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</row>
    <row r="99" spans="1:63" ht="15.75">
      <c r="A99" s="26">
        <v>111</v>
      </c>
      <c r="B99" s="405" t="s">
        <v>115</v>
      </c>
      <c r="C99" s="186" t="s">
        <v>286</v>
      </c>
      <c r="D99" s="88"/>
      <c r="E99" s="82"/>
      <c r="F99" s="88"/>
      <c r="G99" s="88"/>
      <c r="H99" s="88"/>
      <c r="I99" s="88"/>
      <c r="J99" s="88">
        <v>0</v>
      </c>
      <c r="K99" s="88">
        <v>0</v>
      </c>
      <c r="L99" s="134">
        <v>0</v>
      </c>
      <c r="M99" s="88">
        <v>0</v>
      </c>
      <c r="N99" s="88">
        <v>0</v>
      </c>
      <c r="O99" s="134">
        <v>0</v>
      </c>
      <c r="P99" s="134">
        <v>0</v>
      </c>
      <c r="Q99" s="88">
        <v>0</v>
      </c>
      <c r="R99" s="333">
        <v>0</v>
      </c>
      <c r="S99" s="134">
        <v>0</v>
      </c>
      <c r="T99" s="247">
        <v>0</v>
      </c>
      <c r="U99" s="13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</row>
    <row r="100" spans="1:63" ht="15.75">
      <c r="A100" s="26" t="s">
        <v>306</v>
      </c>
      <c r="B100" s="405" t="s">
        <v>295</v>
      </c>
      <c r="C100" s="186" t="s">
        <v>286</v>
      </c>
      <c r="D100" s="88"/>
      <c r="E100" s="82"/>
      <c r="F100" s="88"/>
      <c r="G100" s="88"/>
      <c r="H100" s="88"/>
      <c r="I100" s="88"/>
      <c r="J100" s="88">
        <v>651</v>
      </c>
      <c r="K100" s="88">
        <v>132.21</v>
      </c>
      <c r="L100" s="134">
        <v>0</v>
      </c>
      <c r="M100" s="88">
        <v>0</v>
      </c>
      <c r="N100" s="88">
        <v>0</v>
      </c>
      <c r="O100" s="134">
        <v>0</v>
      </c>
      <c r="P100" s="134">
        <v>0</v>
      </c>
      <c r="Q100" s="88">
        <v>0</v>
      </c>
      <c r="R100" s="333">
        <v>0</v>
      </c>
      <c r="S100" s="134">
        <v>0</v>
      </c>
      <c r="T100" s="247">
        <v>0</v>
      </c>
      <c r="U100" s="13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</row>
    <row r="101" spans="1:63" ht="15.75">
      <c r="A101" s="26">
        <v>111</v>
      </c>
      <c r="B101" s="405" t="s">
        <v>116</v>
      </c>
      <c r="C101" s="186" t="s">
        <v>36</v>
      </c>
      <c r="D101" s="88"/>
      <c r="E101" s="82"/>
      <c r="F101" s="88"/>
      <c r="G101" s="88"/>
      <c r="H101" s="88"/>
      <c r="I101" s="88"/>
      <c r="J101" s="88">
        <v>5160</v>
      </c>
      <c r="K101" s="88">
        <v>4899.64</v>
      </c>
      <c r="L101" s="134">
        <v>6298</v>
      </c>
      <c r="M101" s="88">
        <v>6297.71</v>
      </c>
      <c r="N101" s="88">
        <v>6729.09</v>
      </c>
      <c r="O101" s="134">
        <v>6850</v>
      </c>
      <c r="P101" s="134">
        <v>6634</v>
      </c>
      <c r="Q101" s="88">
        <v>6633.45</v>
      </c>
      <c r="R101" s="333">
        <v>7000</v>
      </c>
      <c r="S101" s="134">
        <v>7000</v>
      </c>
      <c r="T101" s="247">
        <v>7000</v>
      </c>
      <c r="U101" s="13"/>
      <c r="V101" s="191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</row>
    <row r="102" spans="1:63" ht="15.75">
      <c r="A102" s="26">
        <v>111</v>
      </c>
      <c r="B102" s="405" t="s">
        <v>362</v>
      </c>
      <c r="C102" s="186" t="s">
        <v>363</v>
      </c>
      <c r="D102" s="88"/>
      <c r="E102" s="82"/>
      <c r="F102" s="88"/>
      <c r="G102" s="88"/>
      <c r="H102" s="88"/>
      <c r="I102" s="88"/>
      <c r="J102" s="88">
        <v>0</v>
      </c>
      <c r="K102" s="88">
        <v>0</v>
      </c>
      <c r="L102" s="134">
        <v>0</v>
      </c>
      <c r="M102" s="88">
        <v>0</v>
      </c>
      <c r="N102" s="88">
        <v>6.12</v>
      </c>
      <c r="O102" s="134">
        <v>0</v>
      </c>
      <c r="P102" s="134">
        <v>9</v>
      </c>
      <c r="Q102" s="88">
        <v>9.72</v>
      </c>
      <c r="R102" s="333">
        <v>44</v>
      </c>
      <c r="S102" s="134">
        <v>44</v>
      </c>
      <c r="T102" s="247">
        <v>44</v>
      </c>
      <c r="U102" s="13"/>
      <c r="V102" s="15"/>
      <c r="W102" s="179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</row>
    <row r="103" spans="1:63" ht="15.75">
      <c r="A103" s="26">
        <v>111</v>
      </c>
      <c r="B103" s="405" t="s">
        <v>116</v>
      </c>
      <c r="C103" s="186" t="s">
        <v>287</v>
      </c>
      <c r="D103" s="88"/>
      <c r="E103" s="82"/>
      <c r="F103" s="88"/>
      <c r="G103" s="88"/>
      <c r="H103" s="88"/>
      <c r="I103" s="88"/>
      <c r="J103" s="88">
        <v>0</v>
      </c>
      <c r="K103" s="88">
        <v>0</v>
      </c>
      <c r="L103" s="134">
        <v>0</v>
      </c>
      <c r="M103" s="88">
        <v>0</v>
      </c>
      <c r="N103" s="88">
        <v>0</v>
      </c>
      <c r="O103" s="134">
        <v>0</v>
      </c>
      <c r="P103" s="134">
        <v>0</v>
      </c>
      <c r="Q103" s="88">
        <v>0</v>
      </c>
      <c r="R103" s="333">
        <v>0</v>
      </c>
      <c r="S103" s="134">
        <v>0</v>
      </c>
      <c r="T103" s="247">
        <v>0</v>
      </c>
      <c r="U103" s="13"/>
      <c r="V103" s="15"/>
      <c r="W103" s="179"/>
      <c r="X103" s="15"/>
      <c r="Y103" s="15"/>
      <c r="Z103" s="50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</row>
    <row r="104" spans="1:63" ht="15.75">
      <c r="A104" s="26" t="s">
        <v>306</v>
      </c>
      <c r="B104" s="405" t="s">
        <v>296</v>
      </c>
      <c r="C104" s="186" t="s">
        <v>287</v>
      </c>
      <c r="D104" s="88"/>
      <c r="E104" s="82"/>
      <c r="F104" s="88"/>
      <c r="G104" s="88"/>
      <c r="H104" s="88"/>
      <c r="I104" s="88"/>
      <c r="J104" s="88">
        <v>318</v>
      </c>
      <c r="K104" s="88">
        <v>26</v>
      </c>
      <c r="L104" s="134">
        <v>0</v>
      </c>
      <c r="M104" s="88">
        <v>0</v>
      </c>
      <c r="N104" s="88">
        <v>0</v>
      </c>
      <c r="O104" s="134">
        <v>0</v>
      </c>
      <c r="P104" s="134">
        <v>0</v>
      </c>
      <c r="Q104" s="88">
        <v>0</v>
      </c>
      <c r="R104" s="333">
        <v>0</v>
      </c>
      <c r="S104" s="134">
        <v>0</v>
      </c>
      <c r="T104" s="247">
        <v>0</v>
      </c>
      <c r="U104" s="13"/>
      <c r="V104" s="15"/>
      <c r="W104" s="15"/>
      <c r="X104" s="15"/>
      <c r="Y104" s="15"/>
      <c r="Z104" s="50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</row>
    <row r="105" spans="1:63" ht="15.75">
      <c r="A105" s="26">
        <v>111</v>
      </c>
      <c r="B105" s="405" t="s">
        <v>365</v>
      </c>
      <c r="C105" s="186" t="s">
        <v>12</v>
      </c>
      <c r="D105" s="88"/>
      <c r="E105" s="82"/>
      <c r="F105" s="88"/>
      <c r="G105" s="88"/>
      <c r="H105" s="88"/>
      <c r="I105" s="88"/>
      <c r="J105" s="88">
        <v>1853</v>
      </c>
      <c r="K105" s="88">
        <v>1894.94</v>
      </c>
      <c r="L105" s="134">
        <v>2030</v>
      </c>
      <c r="M105" s="88">
        <v>2029.79</v>
      </c>
      <c r="N105" s="88">
        <v>2129.02</v>
      </c>
      <c r="O105" s="134">
        <v>2300</v>
      </c>
      <c r="P105" s="134">
        <v>2459</v>
      </c>
      <c r="Q105" s="88">
        <v>2458.55</v>
      </c>
      <c r="R105" s="333">
        <v>2500</v>
      </c>
      <c r="S105" s="134">
        <v>2500</v>
      </c>
      <c r="T105" s="247">
        <v>2500</v>
      </c>
      <c r="U105" s="13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</row>
    <row r="106" spans="1:63" ht="15.75">
      <c r="A106" s="26">
        <v>111</v>
      </c>
      <c r="B106" s="405" t="s">
        <v>366</v>
      </c>
      <c r="C106" s="186" t="s">
        <v>367</v>
      </c>
      <c r="D106" s="88"/>
      <c r="E106" s="82"/>
      <c r="F106" s="88"/>
      <c r="G106" s="88"/>
      <c r="H106" s="88"/>
      <c r="I106" s="88"/>
      <c r="J106" s="88">
        <v>0</v>
      </c>
      <c r="K106" s="88">
        <v>0</v>
      </c>
      <c r="L106" s="134">
        <v>0</v>
      </c>
      <c r="M106" s="88">
        <v>0</v>
      </c>
      <c r="N106" s="88">
        <v>4.28</v>
      </c>
      <c r="O106" s="134">
        <v>0</v>
      </c>
      <c r="P106" s="134">
        <v>4</v>
      </c>
      <c r="Q106" s="88">
        <v>4.05</v>
      </c>
      <c r="R106" s="333">
        <v>18</v>
      </c>
      <c r="S106" s="134">
        <v>18</v>
      </c>
      <c r="T106" s="247">
        <v>18</v>
      </c>
      <c r="U106" s="13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</row>
    <row r="107" spans="1:63" ht="15.75">
      <c r="A107" s="26">
        <v>111</v>
      </c>
      <c r="B107" s="405" t="s">
        <v>118</v>
      </c>
      <c r="C107" s="186" t="s">
        <v>13</v>
      </c>
      <c r="D107" s="88"/>
      <c r="E107" s="82"/>
      <c r="F107" s="88"/>
      <c r="G107" s="88"/>
      <c r="H107" s="88"/>
      <c r="I107" s="88"/>
      <c r="J107" s="88">
        <v>17005</v>
      </c>
      <c r="K107" s="88">
        <v>18149.41</v>
      </c>
      <c r="L107" s="134">
        <v>20321</v>
      </c>
      <c r="M107" s="88">
        <v>20320.25</v>
      </c>
      <c r="N107" s="88">
        <v>21073.01</v>
      </c>
      <c r="O107" s="134">
        <v>23000</v>
      </c>
      <c r="P107" s="134">
        <v>24702</v>
      </c>
      <c r="Q107" s="88">
        <v>24701.98</v>
      </c>
      <c r="R107" s="333">
        <v>25000</v>
      </c>
      <c r="S107" s="134">
        <v>25000</v>
      </c>
      <c r="T107" s="247">
        <v>25000</v>
      </c>
      <c r="U107" s="13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</row>
    <row r="108" spans="1:63" ht="15.75">
      <c r="A108" s="26">
        <v>111</v>
      </c>
      <c r="B108" s="405" t="s">
        <v>371</v>
      </c>
      <c r="C108" s="186" t="s">
        <v>372</v>
      </c>
      <c r="D108" s="88"/>
      <c r="E108" s="82"/>
      <c r="F108" s="88"/>
      <c r="G108" s="88"/>
      <c r="H108" s="88"/>
      <c r="I108" s="88"/>
      <c r="J108" s="88">
        <v>0</v>
      </c>
      <c r="K108" s="88">
        <v>0</v>
      </c>
      <c r="L108" s="134">
        <v>0</v>
      </c>
      <c r="M108" s="88">
        <v>0</v>
      </c>
      <c r="N108" s="88">
        <v>42.79</v>
      </c>
      <c r="O108" s="134">
        <v>0</v>
      </c>
      <c r="P108" s="134">
        <v>41</v>
      </c>
      <c r="Q108" s="88">
        <v>41</v>
      </c>
      <c r="R108" s="333">
        <v>185</v>
      </c>
      <c r="S108" s="134">
        <v>185</v>
      </c>
      <c r="T108" s="247">
        <v>185</v>
      </c>
      <c r="U108" s="13"/>
      <c r="V108" s="15"/>
      <c r="W108" s="15">
        <f>V101*0.02</f>
        <v>0</v>
      </c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</row>
    <row r="109" spans="1:63" ht="15.75">
      <c r="A109" s="26">
        <v>111</v>
      </c>
      <c r="B109" s="405" t="s">
        <v>37</v>
      </c>
      <c r="C109" s="186" t="s">
        <v>14</v>
      </c>
      <c r="D109" s="88"/>
      <c r="E109" s="82"/>
      <c r="F109" s="88"/>
      <c r="G109" s="88"/>
      <c r="H109" s="88"/>
      <c r="I109" s="88"/>
      <c r="J109" s="88">
        <v>916</v>
      </c>
      <c r="K109" s="88">
        <v>1036.11</v>
      </c>
      <c r="L109" s="134">
        <v>1162</v>
      </c>
      <c r="M109" s="88">
        <v>1161.38</v>
      </c>
      <c r="N109" s="88">
        <v>1204.46</v>
      </c>
      <c r="O109" s="134">
        <v>1350</v>
      </c>
      <c r="P109" s="134">
        <v>1437</v>
      </c>
      <c r="Q109" s="88">
        <v>1436.34</v>
      </c>
      <c r="R109" s="333">
        <v>1500</v>
      </c>
      <c r="S109" s="134">
        <v>1500</v>
      </c>
      <c r="T109" s="247">
        <v>1500</v>
      </c>
      <c r="U109" s="13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</row>
    <row r="110" spans="1:63" ht="15.75">
      <c r="A110" s="26">
        <v>111</v>
      </c>
      <c r="B110" s="405" t="s">
        <v>385</v>
      </c>
      <c r="C110" s="186" t="s">
        <v>384</v>
      </c>
      <c r="D110" s="88"/>
      <c r="E110" s="82"/>
      <c r="F110" s="88"/>
      <c r="G110" s="88"/>
      <c r="H110" s="88"/>
      <c r="I110" s="88"/>
      <c r="J110" s="88">
        <v>0</v>
      </c>
      <c r="K110" s="88">
        <v>0</v>
      </c>
      <c r="L110" s="134">
        <v>0</v>
      </c>
      <c r="M110" s="88">
        <v>0</v>
      </c>
      <c r="N110" s="88">
        <v>2.45</v>
      </c>
      <c r="O110" s="134">
        <v>0</v>
      </c>
      <c r="P110" s="134">
        <v>3</v>
      </c>
      <c r="Q110" s="88">
        <v>2.31</v>
      </c>
      <c r="R110" s="333">
        <v>10</v>
      </c>
      <c r="S110" s="134">
        <v>10</v>
      </c>
      <c r="T110" s="247">
        <v>10</v>
      </c>
      <c r="U110" s="13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</row>
    <row r="111" spans="1:63" ht="15.75">
      <c r="A111" s="26">
        <v>111</v>
      </c>
      <c r="B111" s="405" t="s">
        <v>38</v>
      </c>
      <c r="C111" s="186" t="s">
        <v>15</v>
      </c>
      <c r="D111" s="88"/>
      <c r="E111" s="82"/>
      <c r="F111" s="88"/>
      <c r="G111" s="88"/>
      <c r="H111" s="88"/>
      <c r="I111" s="88"/>
      <c r="J111" s="88">
        <v>3635</v>
      </c>
      <c r="K111" s="88">
        <v>3523.98</v>
      </c>
      <c r="L111" s="134">
        <v>4061</v>
      </c>
      <c r="M111" s="88">
        <v>4060.26</v>
      </c>
      <c r="N111" s="88">
        <v>4071.34</v>
      </c>
      <c r="O111" s="134">
        <v>4900</v>
      </c>
      <c r="P111" s="134">
        <v>4984</v>
      </c>
      <c r="Q111" s="88">
        <v>4984.29</v>
      </c>
      <c r="R111" s="333">
        <v>5000</v>
      </c>
      <c r="S111" s="134">
        <v>5000</v>
      </c>
      <c r="T111" s="247">
        <v>5000</v>
      </c>
      <c r="U111" s="13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</row>
    <row r="112" spans="1:63" ht="15.75">
      <c r="A112" s="26">
        <v>111</v>
      </c>
      <c r="B112" s="405" t="s">
        <v>374</v>
      </c>
      <c r="C112" s="186" t="s">
        <v>375</v>
      </c>
      <c r="D112" s="88"/>
      <c r="E112" s="82"/>
      <c r="F112" s="88"/>
      <c r="G112" s="88"/>
      <c r="H112" s="88"/>
      <c r="I112" s="88"/>
      <c r="J112" s="88">
        <v>0</v>
      </c>
      <c r="K112" s="88">
        <v>0</v>
      </c>
      <c r="L112" s="134">
        <v>0</v>
      </c>
      <c r="M112" s="88">
        <v>0</v>
      </c>
      <c r="N112" s="88">
        <v>9.15</v>
      </c>
      <c r="O112" s="134">
        <v>0</v>
      </c>
      <c r="P112" s="134">
        <v>8</v>
      </c>
      <c r="Q112" s="88">
        <v>8.68</v>
      </c>
      <c r="R112" s="333">
        <v>39</v>
      </c>
      <c r="S112" s="134">
        <v>39</v>
      </c>
      <c r="T112" s="247">
        <v>39</v>
      </c>
      <c r="U112" s="13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</row>
    <row r="113" spans="1:63" ht="15.75">
      <c r="A113" s="26">
        <v>111</v>
      </c>
      <c r="B113" s="150" t="s">
        <v>40</v>
      </c>
      <c r="C113" s="186" t="s">
        <v>16</v>
      </c>
      <c r="D113" s="88"/>
      <c r="E113" s="82"/>
      <c r="F113" s="88"/>
      <c r="G113" s="88"/>
      <c r="H113" s="88"/>
      <c r="I113" s="88"/>
      <c r="J113" s="88">
        <v>994</v>
      </c>
      <c r="K113" s="88">
        <v>985.21</v>
      </c>
      <c r="L113" s="134">
        <v>1352</v>
      </c>
      <c r="M113" s="88">
        <v>1351.54</v>
      </c>
      <c r="N113" s="88">
        <v>1366.41</v>
      </c>
      <c r="O113" s="134">
        <v>1650</v>
      </c>
      <c r="P113" s="134">
        <v>1659</v>
      </c>
      <c r="Q113" s="88">
        <v>1659.64</v>
      </c>
      <c r="R113" s="333">
        <v>1700</v>
      </c>
      <c r="S113" s="134">
        <v>1700</v>
      </c>
      <c r="T113" s="247">
        <v>1700</v>
      </c>
      <c r="U113" s="13"/>
      <c r="V113" s="15"/>
      <c r="W113" s="191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</row>
    <row r="114" spans="1:63" ht="15.75">
      <c r="A114" s="26">
        <v>111</v>
      </c>
      <c r="B114" s="150" t="s">
        <v>377</v>
      </c>
      <c r="C114" s="186" t="s">
        <v>378</v>
      </c>
      <c r="D114" s="88"/>
      <c r="E114" s="82"/>
      <c r="F114" s="88"/>
      <c r="G114" s="88"/>
      <c r="H114" s="88"/>
      <c r="I114" s="88"/>
      <c r="J114" s="88">
        <v>0</v>
      </c>
      <c r="K114" s="88">
        <v>0</v>
      </c>
      <c r="L114" s="134">
        <v>0</v>
      </c>
      <c r="M114" s="88">
        <v>0</v>
      </c>
      <c r="N114" s="88">
        <v>4.04</v>
      </c>
      <c r="O114" s="134">
        <v>0</v>
      </c>
      <c r="P114" s="134">
        <v>3</v>
      </c>
      <c r="Q114" s="88">
        <v>2.89</v>
      </c>
      <c r="R114" s="333">
        <v>13</v>
      </c>
      <c r="S114" s="134">
        <v>13</v>
      </c>
      <c r="T114" s="247">
        <v>13</v>
      </c>
      <c r="U114" s="13"/>
      <c r="V114" s="15"/>
      <c r="W114" s="191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</row>
    <row r="115" spans="1:63" ht="15.75">
      <c r="A115" s="26">
        <v>111</v>
      </c>
      <c r="B115" s="150" t="s">
        <v>41</v>
      </c>
      <c r="C115" s="186" t="s">
        <v>42</v>
      </c>
      <c r="D115" s="88"/>
      <c r="E115" s="82"/>
      <c r="F115" s="88"/>
      <c r="G115" s="88"/>
      <c r="H115" s="88"/>
      <c r="I115" s="88"/>
      <c r="J115" s="88">
        <v>0</v>
      </c>
      <c r="K115" s="88">
        <v>0</v>
      </c>
      <c r="L115" s="134">
        <v>0</v>
      </c>
      <c r="M115" s="88">
        <v>0</v>
      </c>
      <c r="N115" s="88">
        <v>0</v>
      </c>
      <c r="O115" s="134">
        <v>0</v>
      </c>
      <c r="P115" s="134">
        <v>0</v>
      </c>
      <c r="Q115" s="88">
        <v>0</v>
      </c>
      <c r="R115" s="333">
        <v>0</v>
      </c>
      <c r="S115" s="134">
        <v>0</v>
      </c>
      <c r="T115" s="247">
        <v>0</v>
      </c>
      <c r="U115" s="13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</row>
    <row r="116" spans="1:63" ht="15.75">
      <c r="A116" s="26">
        <v>111</v>
      </c>
      <c r="B116" s="150" t="s">
        <v>39</v>
      </c>
      <c r="C116" s="186" t="s">
        <v>17</v>
      </c>
      <c r="D116" s="88"/>
      <c r="E116" s="82"/>
      <c r="F116" s="88"/>
      <c r="G116" s="88"/>
      <c r="H116" s="88"/>
      <c r="I116" s="88"/>
      <c r="J116" s="88">
        <v>5738</v>
      </c>
      <c r="K116" s="88">
        <v>6157.5</v>
      </c>
      <c r="L116" s="134">
        <v>6887</v>
      </c>
      <c r="M116" s="88">
        <v>6886.21</v>
      </c>
      <c r="N116" s="88">
        <v>7241.53</v>
      </c>
      <c r="O116" s="134">
        <v>7750</v>
      </c>
      <c r="P116" s="134">
        <v>8351</v>
      </c>
      <c r="Q116" s="88">
        <v>8350.36</v>
      </c>
      <c r="R116" s="333">
        <v>9000</v>
      </c>
      <c r="S116" s="134">
        <v>9000</v>
      </c>
      <c r="T116" s="247">
        <v>9000</v>
      </c>
      <c r="U116" s="13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</row>
    <row r="117" spans="1:63" ht="15.75">
      <c r="A117" s="26">
        <v>111</v>
      </c>
      <c r="B117" s="150" t="s">
        <v>380</v>
      </c>
      <c r="C117" s="186" t="s">
        <v>381</v>
      </c>
      <c r="D117" s="88"/>
      <c r="E117" s="82"/>
      <c r="F117" s="88"/>
      <c r="G117" s="88"/>
      <c r="H117" s="88"/>
      <c r="I117" s="88"/>
      <c r="J117" s="88">
        <v>0</v>
      </c>
      <c r="K117" s="88">
        <v>0</v>
      </c>
      <c r="L117" s="134">
        <v>0</v>
      </c>
      <c r="M117" s="88">
        <v>0</v>
      </c>
      <c r="N117" s="88">
        <v>14.52</v>
      </c>
      <c r="O117" s="134">
        <v>0</v>
      </c>
      <c r="P117" s="134">
        <v>14</v>
      </c>
      <c r="Q117" s="88">
        <f>13.74</f>
        <v>13.74</v>
      </c>
      <c r="R117" s="333">
        <v>62</v>
      </c>
      <c r="S117" s="134">
        <v>62</v>
      </c>
      <c r="T117" s="247">
        <v>62</v>
      </c>
      <c r="U117" s="13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</row>
    <row r="118" spans="1:63" ht="15.75">
      <c r="A118" s="26">
        <v>111</v>
      </c>
      <c r="B118" s="150" t="s">
        <v>43</v>
      </c>
      <c r="C118" s="186" t="s">
        <v>18</v>
      </c>
      <c r="D118" s="88"/>
      <c r="E118" s="82"/>
      <c r="F118" s="88"/>
      <c r="G118" s="88"/>
      <c r="H118" s="88"/>
      <c r="I118" s="88"/>
      <c r="J118" s="88">
        <v>1890</v>
      </c>
      <c r="K118" s="88">
        <v>1868.66</v>
      </c>
      <c r="L118" s="134">
        <v>2067</v>
      </c>
      <c r="M118" s="88">
        <v>2066.87</v>
      </c>
      <c r="N118" s="88">
        <v>2268.24</v>
      </c>
      <c r="O118" s="134">
        <v>3300</v>
      </c>
      <c r="P118" s="134">
        <v>2232</v>
      </c>
      <c r="Q118" s="88">
        <v>2232.12</v>
      </c>
      <c r="R118" s="333">
        <v>2500</v>
      </c>
      <c r="S118" s="134">
        <v>2500</v>
      </c>
      <c r="T118" s="247">
        <v>2500</v>
      </c>
      <c r="U118" s="13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</row>
    <row r="119" spans="1:63" ht="15.75">
      <c r="A119" s="26">
        <v>111</v>
      </c>
      <c r="B119" s="150" t="s">
        <v>44</v>
      </c>
      <c r="C119" s="186" t="s">
        <v>19</v>
      </c>
      <c r="D119" s="88"/>
      <c r="E119" s="82"/>
      <c r="F119" s="88"/>
      <c r="G119" s="88"/>
      <c r="H119" s="88"/>
      <c r="I119" s="88"/>
      <c r="J119" s="88">
        <v>253.87</v>
      </c>
      <c r="K119" s="88">
        <v>398.02</v>
      </c>
      <c r="L119" s="134">
        <v>420</v>
      </c>
      <c r="M119" s="88">
        <v>416.4</v>
      </c>
      <c r="N119" s="88">
        <v>98.04</v>
      </c>
      <c r="O119" s="134">
        <v>150</v>
      </c>
      <c r="P119" s="134">
        <v>150</v>
      </c>
      <c r="Q119" s="88">
        <v>28.35</v>
      </c>
      <c r="R119" s="333">
        <v>150</v>
      </c>
      <c r="S119" s="134">
        <v>150</v>
      </c>
      <c r="T119" s="247">
        <v>150</v>
      </c>
      <c r="U119" s="13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</row>
    <row r="120" spans="1:63" ht="15.75">
      <c r="A120" s="26">
        <v>111</v>
      </c>
      <c r="B120" s="150" t="s">
        <v>119</v>
      </c>
      <c r="C120" s="186" t="s">
        <v>45</v>
      </c>
      <c r="D120" s="88"/>
      <c r="E120" s="82"/>
      <c r="F120" s="88"/>
      <c r="G120" s="88"/>
      <c r="H120" s="88"/>
      <c r="I120" s="88"/>
      <c r="J120" s="88">
        <v>14</v>
      </c>
      <c r="K120" s="88">
        <v>663.21</v>
      </c>
      <c r="L120" s="134">
        <v>39</v>
      </c>
      <c r="M120" s="88">
        <v>38.72</v>
      </c>
      <c r="N120" s="88">
        <v>0</v>
      </c>
      <c r="O120" s="134">
        <v>50</v>
      </c>
      <c r="P120" s="134">
        <v>50</v>
      </c>
      <c r="Q120" s="88">
        <v>0</v>
      </c>
      <c r="R120" s="333">
        <v>50</v>
      </c>
      <c r="S120" s="134">
        <v>50</v>
      </c>
      <c r="T120" s="247">
        <v>50</v>
      </c>
      <c r="U120" s="13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</row>
    <row r="121" spans="1:63" ht="15.75">
      <c r="A121" s="26">
        <v>111</v>
      </c>
      <c r="B121" s="150" t="s">
        <v>120</v>
      </c>
      <c r="C121" s="186" t="s">
        <v>98</v>
      </c>
      <c r="D121" s="88"/>
      <c r="E121" s="82"/>
      <c r="F121" s="88"/>
      <c r="G121" s="88"/>
      <c r="H121" s="88"/>
      <c r="I121" s="88"/>
      <c r="J121" s="88">
        <v>3413</v>
      </c>
      <c r="K121" s="88">
        <v>3702.67</v>
      </c>
      <c r="L121" s="88">
        <f>3703+550</f>
        <v>4253</v>
      </c>
      <c r="M121" s="88">
        <v>4104.37</v>
      </c>
      <c r="N121" s="88">
        <v>2670.79</v>
      </c>
      <c r="O121" s="134">
        <v>0</v>
      </c>
      <c r="P121" s="88">
        <v>1632</v>
      </c>
      <c r="Q121" s="88">
        <v>239.31</v>
      </c>
      <c r="R121" s="333">
        <v>7092</v>
      </c>
      <c r="S121" s="134">
        <v>7092</v>
      </c>
      <c r="T121" s="247">
        <v>7092</v>
      </c>
      <c r="U121" s="13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</row>
    <row r="122" spans="1:63" ht="15.75">
      <c r="A122" s="26">
        <v>111</v>
      </c>
      <c r="B122" s="150" t="s">
        <v>104</v>
      </c>
      <c r="C122" s="186" t="s">
        <v>99</v>
      </c>
      <c r="D122" s="88"/>
      <c r="E122" s="82"/>
      <c r="F122" s="88"/>
      <c r="G122" s="88"/>
      <c r="H122" s="88"/>
      <c r="I122" s="88"/>
      <c r="J122" s="88">
        <v>1281.52</v>
      </c>
      <c r="K122" s="88">
        <v>1309.94</v>
      </c>
      <c r="L122" s="88">
        <v>1250</v>
      </c>
      <c r="M122" s="88">
        <v>1223.11</v>
      </c>
      <c r="N122" s="88">
        <v>1270.19</v>
      </c>
      <c r="O122" s="134">
        <v>1200</v>
      </c>
      <c r="P122" s="88">
        <v>1472</v>
      </c>
      <c r="Q122" s="88">
        <v>1471.91</v>
      </c>
      <c r="R122" s="333">
        <v>2550</v>
      </c>
      <c r="S122" s="134">
        <v>2550</v>
      </c>
      <c r="T122" s="247">
        <v>2550</v>
      </c>
      <c r="U122" s="13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</row>
    <row r="123" spans="1:63" ht="15.75">
      <c r="A123" s="26">
        <v>41</v>
      </c>
      <c r="B123" s="151" t="s">
        <v>44</v>
      </c>
      <c r="C123" s="186" t="s">
        <v>20</v>
      </c>
      <c r="D123" s="88"/>
      <c r="E123" s="82"/>
      <c r="F123" s="88"/>
      <c r="G123" s="88"/>
      <c r="H123" s="88"/>
      <c r="I123" s="88"/>
      <c r="J123" s="88">
        <v>0</v>
      </c>
      <c r="K123" s="88">
        <v>0</v>
      </c>
      <c r="L123" s="88">
        <v>0</v>
      </c>
      <c r="M123" s="88">
        <v>0</v>
      </c>
      <c r="N123" s="88">
        <v>0</v>
      </c>
      <c r="O123" s="134">
        <v>0</v>
      </c>
      <c r="P123" s="88">
        <v>0</v>
      </c>
      <c r="Q123" s="88">
        <v>0</v>
      </c>
      <c r="R123" s="333">
        <v>0</v>
      </c>
      <c r="S123" s="134">
        <v>0</v>
      </c>
      <c r="T123" s="247">
        <v>0</v>
      </c>
      <c r="U123" s="13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</row>
    <row r="124" spans="1:63" ht="15.75">
      <c r="A124" s="26" t="s">
        <v>181</v>
      </c>
      <c r="B124" s="151" t="s">
        <v>148</v>
      </c>
      <c r="C124" s="186" t="s">
        <v>157</v>
      </c>
      <c r="D124" s="88"/>
      <c r="E124" s="82"/>
      <c r="F124" s="88"/>
      <c r="G124" s="88"/>
      <c r="H124" s="88"/>
      <c r="I124" s="88"/>
      <c r="J124" s="88">
        <v>1677</v>
      </c>
      <c r="K124" s="88">
        <v>0</v>
      </c>
      <c r="L124" s="88">
        <v>0</v>
      </c>
      <c r="M124" s="88">
        <v>0</v>
      </c>
      <c r="N124" s="88">
        <v>0</v>
      </c>
      <c r="O124" s="134">
        <v>2941</v>
      </c>
      <c r="P124" s="88">
        <v>2941</v>
      </c>
      <c r="Q124" s="88">
        <v>2941</v>
      </c>
      <c r="R124" s="333">
        <v>1226</v>
      </c>
      <c r="S124" s="134">
        <v>1226</v>
      </c>
      <c r="T124" s="247">
        <v>1226</v>
      </c>
      <c r="U124" s="13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</row>
    <row r="125" spans="1:63" ht="15.75">
      <c r="A125" s="26">
        <v>111</v>
      </c>
      <c r="B125" s="151" t="s">
        <v>96</v>
      </c>
      <c r="C125" s="186" t="s">
        <v>97</v>
      </c>
      <c r="D125" s="88"/>
      <c r="E125" s="82"/>
      <c r="F125" s="88"/>
      <c r="G125" s="88"/>
      <c r="H125" s="88"/>
      <c r="I125" s="88"/>
      <c r="J125" s="88">
        <v>646.72</v>
      </c>
      <c r="K125" s="88">
        <v>512.45</v>
      </c>
      <c r="L125" s="88">
        <v>511</v>
      </c>
      <c r="M125" s="88">
        <v>465.56</v>
      </c>
      <c r="N125" s="88">
        <v>269.02</v>
      </c>
      <c r="O125" s="134">
        <v>600</v>
      </c>
      <c r="P125" s="88">
        <v>600</v>
      </c>
      <c r="Q125" s="88">
        <v>445.34</v>
      </c>
      <c r="R125" s="333">
        <v>450</v>
      </c>
      <c r="S125" s="134">
        <v>450</v>
      </c>
      <c r="T125" s="247">
        <v>450</v>
      </c>
      <c r="U125" s="13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</row>
    <row r="126" spans="1:63" ht="15.75">
      <c r="A126" s="26">
        <v>111</v>
      </c>
      <c r="B126" s="151" t="s">
        <v>121</v>
      </c>
      <c r="C126" s="186" t="s">
        <v>292</v>
      </c>
      <c r="D126" s="88"/>
      <c r="E126" s="82"/>
      <c r="F126" s="88"/>
      <c r="G126" s="88"/>
      <c r="H126" s="88"/>
      <c r="I126" s="88"/>
      <c r="J126" s="88">
        <v>177.21</v>
      </c>
      <c r="K126" s="88">
        <v>427.28</v>
      </c>
      <c r="L126" s="88">
        <v>428</v>
      </c>
      <c r="M126" s="88">
        <v>390.6</v>
      </c>
      <c r="N126" s="88">
        <v>348.22</v>
      </c>
      <c r="O126" s="134">
        <v>500</v>
      </c>
      <c r="P126" s="88">
        <v>500</v>
      </c>
      <c r="Q126" s="88">
        <v>392</v>
      </c>
      <c r="R126" s="333">
        <v>500</v>
      </c>
      <c r="S126" s="134">
        <v>500</v>
      </c>
      <c r="T126" s="247">
        <v>500</v>
      </c>
      <c r="U126" s="13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</row>
    <row r="127" spans="1:63" ht="15.75">
      <c r="A127" s="26">
        <v>111</v>
      </c>
      <c r="B127" s="151" t="s">
        <v>293</v>
      </c>
      <c r="C127" s="186" t="s">
        <v>294</v>
      </c>
      <c r="D127" s="88"/>
      <c r="E127" s="82"/>
      <c r="F127" s="88"/>
      <c r="G127" s="88"/>
      <c r="H127" s="88"/>
      <c r="I127" s="88"/>
      <c r="J127" s="88">
        <v>650</v>
      </c>
      <c r="K127" s="88">
        <v>320.95</v>
      </c>
      <c r="L127" s="88">
        <f>400+140</f>
        <v>540</v>
      </c>
      <c r="M127" s="88">
        <v>531.73</v>
      </c>
      <c r="N127" s="88">
        <v>411.83</v>
      </c>
      <c r="O127" s="134">
        <v>578</v>
      </c>
      <c r="P127" s="88">
        <v>578</v>
      </c>
      <c r="Q127" s="88">
        <v>529.1</v>
      </c>
      <c r="R127" s="333">
        <v>578</v>
      </c>
      <c r="S127" s="134">
        <v>578</v>
      </c>
      <c r="T127" s="247">
        <v>578</v>
      </c>
      <c r="U127" s="13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</row>
    <row r="128" spans="1:63" ht="15.75">
      <c r="A128" s="26">
        <v>111</v>
      </c>
      <c r="B128" s="151" t="s">
        <v>46</v>
      </c>
      <c r="C128" s="186" t="s">
        <v>88</v>
      </c>
      <c r="D128" s="88"/>
      <c r="E128" s="82"/>
      <c r="F128" s="88"/>
      <c r="G128" s="88"/>
      <c r="H128" s="88"/>
      <c r="I128" s="88"/>
      <c r="J128" s="88">
        <v>2400</v>
      </c>
      <c r="K128" s="88">
        <v>2546.46</v>
      </c>
      <c r="L128" s="88">
        <v>110</v>
      </c>
      <c r="M128" s="88">
        <v>109.8</v>
      </c>
      <c r="N128" s="88">
        <v>7175.84</v>
      </c>
      <c r="O128" s="88">
        <v>1000</v>
      </c>
      <c r="P128" s="88">
        <v>1500</v>
      </c>
      <c r="Q128" s="88">
        <v>1136.4</v>
      </c>
      <c r="R128" s="334">
        <v>300</v>
      </c>
      <c r="S128" s="134">
        <v>300</v>
      </c>
      <c r="T128" s="247">
        <v>300</v>
      </c>
      <c r="U128" s="13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</row>
    <row r="129" spans="1:63" ht="15.75">
      <c r="A129" s="26">
        <v>131</v>
      </c>
      <c r="B129" s="151" t="s">
        <v>46</v>
      </c>
      <c r="C129" s="186" t="s">
        <v>88</v>
      </c>
      <c r="D129" s="88"/>
      <c r="E129" s="82"/>
      <c r="F129" s="88"/>
      <c r="G129" s="88"/>
      <c r="H129" s="88"/>
      <c r="I129" s="88"/>
      <c r="J129" s="88">
        <v>0</v>
      </c>
      <c r="K129" s="88">
        <v>0</v>
      </c>
      <c r="L129" s="88"/>
      <c r="M129" s="88">
        <v>0</v>
      </c>
      <c r="N129" s="88">
        <v>0</v>
      </c>
      <c r="O129" s="134">
        <v>2000</v>
      </c>
      <c r="P129" s="88">
        <v>2000</v>
      </c>
      <c r="Q129" s="88">
        <v>2000</v>
      </c>
      <c r="R129" s="333">
        <v>5000</v>
      </c>
      <c r="S129" s="134">
        <v>5000</v>
      </c>
      <c r="T129" s="247">
        <v>5000</v>
      </c>
      <c r="U129" s="13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</row>
    <row r="130" spans="1:63" ht="15.75">
      <c r="A130" s="26">
        <v>111</v>
      </c>
      <c r="B130" s="151" t="s">
        <v>122</v>
      </c>
      <c r="C130" s="186" t="s">
        <v>47</v>
      </c>
      <c r="D130" s="88"/>
      <c r="E130" s="82"/>
      <c r="F130" s="88"/>
      <c r="G130" s="88"/>
      <c r="H130" s="88"/>
      <c r="I130" s="88"/>
      <c r="J130" s="88">
        <v>1000</v>
      </c>
      <c r="K130" s="88">
        <v>743.05</v>
      </c>
      <c r="L130" s="88">
        <v>3450</v>
      </c>
      <c r="M130" s="88">
        <v>3445.61</v>
      </c>
      <c r="N130" s="88">
        <v>1486.23</v>
      </c>
      <c r="O130" s="88">
        <v>1000</v>
      </c>
      <c r="P130" s="88">
        <v>1000</v>
      </c>
      <c r="Q130" s="88">
        <v>717.46</v>
      </c>
      <c r="R130" s="333">
        <v>0</v>
      </c>
      <c r="S130" s="134">
        <v>0</v>
      </c>
      <c r="T130" s="247">
        <v>0</v>
      </c>
      <c r="U130" s="13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</row>
    <row r="131" spans="1:63" ht="15.75">
      <c r="A131" s="26">
        <v>111</v>
      </c>
      <c r="B131" s="151" t="s">
        <v>398</v>
      </c>
      <c r="C131" s="186" t="s">
        <v>47</v>
      </c>
      <c r="D131" s="88"/>
      <c r="E131" s="82"/>
      <c r="F131" s="88"/>
      <c r="G131" s="88"/>
      <c r="H131" s="88"/>
      <c r="I131" s="88"/>
      <c r="J131" s="88">
        <v>0</v>
      </c>
      <c r="K131" s="88">
        <v>0</v>
      </c>
      <c r="L131" s="88">
        <v>0</v>
      </c>
      <c r="M131" s="88">
        <v>0</v>
      </c>
      <c r="N131" s="88">
        <v>994.37</v>
      </c>
      <c r="O131" s="134">
        <v>500</v>
      </c>
      <c r="P131" s="88">
        <v>500</v>
      </c>
      <c r="Q131" s="88">
        <v>500</v>
      </c>
      <c r="R131" s="333">
        <v>0</v>
      </c>
      <c r="S131" s="134">
        <v>0</v>
      </c>
      <c r="T131" s="247">
        <v>0</v>
      </c>
      <c r="U131" s="13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</row>
    <row r="132" spans="1:63" ht="15.75">
      <c r="A132" s="26">
        <v>131</v>
      </c>
      <c r="B132" s="151" t="s">
        <v>122</v>
      </c>
      <c r="C132" s="186" t="s">
        <v>47</v>
      </c>
      <c r="D132" s="88"/>
      <c r="E132" s="82"/>
      <c r="F132" s="88"/>
      <c r="G132" s="88"/>
      <c r="H132" s="88"/>
      <c r="I132" s="88"/>
      <c r="J132" s="88">
        <v>0</v>
      </c>
      <c r="K132" s="88">
        <v>0</v>
      </c>
      <c r="L132" s="88"/>
      <c r="M132" s="88">
        <v>0</v>
      </c>
      <c r="N132" s="88">
        <v>1000.5</v>
      </c>
      <c r="O132" s="134">
        <v>1000</v>
      </c>
      <c r="P132" s="88">
        <v>1000</v>
      </c>
      <c r="Q132" s="88">
        <v>1000</v>
      </c>
      <c r="R132" s="333">
        <v>5000</v>
      </c>
      <c r="S132" s="134">
        <v>5000</v>
      </c>
      <c r="T132" s="247">
        <v>5000</v>
      </c>
      <c r="U132" s="13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</row>
    <row r="133" spans="1:63" ht="15.75">
      <c r="A133" s="26">
        <v>111</v>
      </c>
      <c r="B133" s="151" t="s">
        <v>123</v>
      </c>
      <c r="C133" s="186" t="s">
        <v>22</v>
      </c>
      <c r="D133" s="88"/>
      <c r="E133" s="82"/>
      <c r="F133" s="88"/>
      <c r="G133" s="88"/>
      <c r="H133" s="88"/>
      <c r="I133" s="88"/>
      <c r="J133" s="88">
        <v>0</v>
      </c>
      <c r="K133" s="88">
        <v>0</v>
      </c>
      <c r="L133" s="88">
        <v>175</v>
      </c>
      <c r="M133" s="88">
        <v>174.95</v>
      </c>
      <c r="N133" s="88">
        <v>2555</v>
      </c>
      <c r="O133" s="134">
        <v>1000</v>
      </c>
      <c r="P133" s="88">
        <v>1000</v>
      </c>
      <c r="Q133" s="88">
        <v>0</v>
      </c>
      <c r="R133" s="333">
        <v>0</v>
      </c>
      <c r="S133" s="134">
        <v>0</v>
      </c>
      <c r="T133" s="247">
        <v>0</v>
      </c>
      <c r="U133" s="13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</row>
    <row r="134" spans="1:63" ht="15.75">
      <c r="A134" s="26">
        <v>111</v>
      </c>
      <c r="B134" s="151" t="s">
        <v>399</v>
      </c>
      <c r="C134" s="186" t="s">
        <v>22</v>
      </c>
      <c r="D134" s="88"/>
      <c r="E134" s="82"/>
      <c r="F134" s="88"/>
      <c r="G134" s="88"/>
      <c r="H134" s="88"/>
      <c r="I134" s="88"/>
      <c r="J134" s="88">
        <v>0</v>
      </c>
      <c r="K134" s="88">
        <v>0</v>
      </c>
      <c r="L134" s="88"/>
      <c r="M134" s="88">
        <v>0</v>
      </c>
      <c r="N134" s="88">
        <v>1000</v>
      </c>
      <c r="O134" s="88">
        <v>0</v>
      </c>
      <c r="P134" s="88">
        <v>0</v>
      </c>
      <c r="Q134" s="88">
        <v>0</v>
      </c>
      <c r="R134" s="334">
        <v>0</v>
      </c>
      <c r="S134" s="134">
        <v>0</v>
      </c>
      <c r="T134" s="247">
        <v>0</v>
      </c>
      <c r="U134" s="13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</row>
    <row r="135" spans="1:63" ht="15.75">
      <c r="A135" s="26">
        <v>111</v>
      </c>
      <c r="B135" s="151" t="s">
        <v>105</v>
      </c>
      <c r="C135" s="186" t="s">
        <v>48</v>
      </c>
      <c r="D135" s="88"/>
      <c r="E135" s="82"/>
      <c r="F135" s="88"/>
      <c r="G135" s="88"/>
      <c r="H135" s="88"/>
      <c r="I135" s="88"/>
      <c r="J135" s="88">
        <v>146.91</v>
      </c>
      <c r="K135" s="88">
        <v>113.79</v>
      </c>
      <c r="L135" s="88">
        <v>100</v>
      </c>
      <c r="M135" s="88">
        <v>96.09</v>
      </c>
      <c r="N135" s="88">
        <v>163.95</v>
      </c>
      <c r="O135" s="134">
        <v>330</v>
      </c>
      <c r="P135" s="88">
        <v>330</v>
      </c>
      <c r="Q135" s="88">
        <v>230.45</v>
      </c>
      <c r="R135" s="333">
        <v>250</v>
      </c>
      <c r="S135" s="134">
        <v>250</v>
      </c>
      <c r="T135" s="247">
        <v>250</v>
      </c>
      <c r="U135" s="13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</row>
    <row r="136" spans="1:63" ht="15.75">
      <c r="A136" s="26">
        <v>111</v>
      </c>
      <c r="B136" s="151" t="s">
        <v>106</v>
      </c>
      <c r="C136" s="186" t="s">
        <v>50</v>
      </c>
      <c r="D136" s="88"/>
      <c r="E136" s="82"/>
      <c r="F136" s="88"/>
      <c r="G136" s="88"/>
      <c r="H136" s="88"/>
      <c r="I136" s="88"/>
      <c r="J136" s="88">
        <v>341.42</v>
      </c>
      <c r="K136" s="88">
        <v>298.93</v>
      </c>
      <c r="L136" s="88">
        <v>439</v>
      </c>
      <c r="M136" s="88">
        <v>438.34</v>
      </c>
      <c r="N136" s="88">
        <v>364.64</v>
      </c>
      <c r="O136" s="134">
        <v>1500</v>
      </c>
      <c r="P136" s="88">
        <v>1500</v>
      </c>
      <c r="Q136" s="88">
        <v>385.43</v>
      </c>
      <c r="R136" s="333">
        <v>500</v>
      </c>
      <c r="S136" s="134">
        <v>500</v>
      </c>
      <c r="T136" s="247">
        <v>500</v>
      </c>
      <c r="U136" s="13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</row>
    <row r="137" spans="1:63" ht="15.75">
      <c r="A137" s="26">
        <v>111</v>
      </c>
      <c r="B137" s="151" t="s">
        <v>156</v>
      </c>
      <c r="C137" s="186" t="s">
        <v>124</v>
      </c>
      <c r="D137" s="88"/>
      <c r="E137" s="82"/>
      <c r="F137" s="88"/>
      <c r="G137" s="88"/>
      <c r="H137" s="88"/>
      <c r="I137" s="88"/>
      <c r="J137" s="88">
        <v>480.72</v>
      </c>
      <c r="K137" s="88">
        <v>701.51</v>
      </c>
      <c r="L137" s="88">
        <f>735+300</f>
        <v>1035</v>
      </c>
      <c r="M137" s="88">
        <v>1035</v>
      </c>
      <c r="N137" s="88">
        <v>1461.68</v>
      </c>
      <c r="O137" s="134">
        <v>2000</v>
      </c>
      <c r="P137" s="88">
        <v>2000</v>
      </c>
      <c r="Q137" s="88">
        <v>1226.4</v>
      </c>
      <c r="R137" s="333">
        <v>2000</v>
      </c>
      <c r="S137" s="134">
        <v>2000</v>
      </c>
      <c r="T137" s="247">
        <v>2000</v>
      </c>
      <c r="U137" s="13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</row>
    <row r="138" spans="1:63" ht="15.75">
      <c r="A138" s="26">
        <v>111</v>
      </c>
      <c r="B138" s="151" t="s">
        <v>126</v>
      </c>
      <c r="C138" s="186" t="s">
        <v>125</v>
      </c>
      <c r="D138" s="88"/>
      <c r="E138" s="82"/>
      <c r="F138" s="88"/>
      <c r="G138" s="88"/>
      <c r="H138" s="88"/>
      <c r="I138" s="88"/>
      <c r="J138" s="88">
        <v>938.53</v>
      </c>
      <c r="K138" s="88">
        <v>816.94</v>
      </c>
      <c r="L138" s="82">
        <v>983</v>
      </c>
      <c r="M138" s="82">
        <v>982.16</v>
      </c>
      <c r="N138" s="82">
        <v>1798.76</v>
      </c>
      <c r="O138" s="134">
        <v>3000</v>
      </c>
      <c r="P138" s="82">
        <v>3000</v>
      </c>
      <c r="Q138" s="82">
        <v>1035.82</v>
      </c>
      <c r="R138" s="333">
        <v>1500</v>
      </c>
      <c r="S138" s="134">
        <v>1500</v>
      </c>
      <c r="T138" s="247">
        <v>1500</v>
      </c>
      <c r="U138" s="13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</row>
    <row r="139" spans="1:63" ht="15.75">
      <c r="A139" s="26">
        <v>111</v>
      </c>
      <c r="B139" s="151" t="s">
        <v>155</v>
      </c>
      <c r="C139" s="186" t="s">
        <v>127</v>
      </c>
      <c r="D139" s="88"/>
      <c r="E139" s="82"/>
      <c r="F139" s="88"/>
      <c r="G139" s="88"/>
      <c r="H139" s="88"/>
      <c r="I139" s="88"/>
      <c r="J139" s="88">
        <v>0</v>
      </c>
      <c r="K139" s="88">
        <v>0</v>
      </c>
      <c r="L139" s="88">
        <v>144</v>
      </c>
      <c r="M139" s="88">
        <v>143.4</v>
      </c>
      <c r="N139" s="88">
        <v>20.9</v>
      </c>
      <c r="O139" s="134">
        <v>144</v>
      </c>
      <c r="P139" s="88">
        <v>144</v>
      </c>
      <c r="Q139" s="88">
        <v>0</v>
      </c>
      <c r="R139" s="333">
        <v>0</v>
      </c>
      <c r="S139" s="134">
        <v>0</v>
      </c>
      <c r="T139" s="247">
        <v>0</v>
      </c>
      <c r="U139" s="13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</row>
    <row r="140" spans="1:63" ht="15.75">
      <c r="A140" s="26">
        <v>111</v>
      </c>
      <c r="B140" s="151" t="s">
        <v>154</v>
      </c>
      <c r="C140" s="186" t="s">
        <v>49</v>
      </c>
      <c r="D140" s="88"/>
      <c r="E140" s="82"/>
      <c r="F140" s="88"/>
      <c r="G140" s="88"/>
      <c r="H140" s="88"/>
      <c r="I140" s="88"/>
      <c r="J140" s="88">
        <v>0</v>
      </c>
      <c r="K140" s="88">
        <v>0</v>
      </c>
      <c r="L140" s="88">
        <v>0</v>
      </c>
      <c r="M140" s="88">
        <v>0</v>
      </c>
      <c r="N140" s="88">
        <v>0</v>
      </c>
      <c r="O140" s="134">
        <v>0</v>
      </c>
      <c r="P140" s="88">
        <v>0</v>
      </c>
      <c r="Q140" s="88">
        <v>0</v>
      </c>
      <c r="R140" s="333">
        <v>0</v>
      </c>
      <c r="S140" s="134">
        <v>0</v>
      </c>
      <c r="T140" s="247">
        <v>0</v>
      </c>
      <c r="U140" s="13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</row>
    <row r="141" spans="1:63" ht="15.75">
      <c r="A141" s="26">
        <v>111</v>
      </c>
      <c r="B141" s="151" t="s">
        <v>152</v>
      </c>
      <c r="C141" s="186" t="s">
        <v>135</v>
      </c>
      <c r="D141" s="88"/>
      <c r="E141" s="82"/>
      <c r="F141" s="88"/>
      <c r="G141" s="88"/>
      <c r="H141" s="88"/>
      <c r="I141" s="88"/>
      <c r="J141" s="88">
        <v>180.74</v>
      </c>
      <c r="K141" s="88">
        <v>213.67</v>
      </c>
      <c r="L141" s="88">
        <v>300</v>
      </c>
      <c r="M141" s="88">
        <v>293.4</v>
      </c>
      <c r="N141" s="88">
        <v>0</v>
      </c>
      <c r="O141" s="134">
        <v>300</v>
      </c>
      <c r="P141" s="88">
        <v>300</v>
      </c>
      <c r="Q141" s="88">
        <v>0</v>
      </c>
      <c r="R141" s="333">
        <v>0</v>
      </c>
      <c r="S141" s="134">
        <v>0</v>
      </c>
      <c r="T141" s="247">
        <v>0</v>
      </c>
      <c r="U141" s="13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</row>
    <row r="142" spans="1:63" ht="15.75">
      <c r="A142" s="26">
        <v>111</v>
      </c>
      <c r="B142" s="151" t="s">
        <v>400</v>
      </c>
      <c r="C142" s="186" t="s">
        <v>401</v>
      </c>
      <c r="D142" s="88"/>
      <c r="E142" s="82"/>
      <c r="F142" s="88"/>
      <c r="G142" s="88"/>
      <c r="H142" s="88"/>
      <c r="I142" s="88"/>
      <c r="J142" s="88">
        <v>0</v>
      </c>
      <c r="K142" s="88">
        <v>0</v>
      </c>
      <c r="L142" s="88"/>
      <c r="M142" s="88">
        <v>0</v>
      </c>
      <c r="N142" s="88">
        <v>307.29</v>
      </c>
      <c r="O142" s="134">
        <v>0</v>
      </c>
      <c r="P142" s="88">
        <v>1005</v>
      </c>
      <c r="Q142" s="88">
        <v>1005</v>
      </c>
      <c r="R142" s="333">
        <v>0</v>
      </c>
      <c r="S142" s="134">
        <v>0</v>
      </c>
      <c r="T142" s="247">
        <v>0</v>
      </c>
      <c r="U142" s="13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</row>
    <row r="143" spans="1:63" ht="15.75">
      <c r="A143" s="26">
        <v>111</v>
      </c>
      <c r="B143" s="151" t="s">
        <v>153</v>
      </c>
      <c r="C143" s="186" t="s">
        <v>52</v>
      </c>
      <c r="D143" s="88"/>
      <c r="E143" s="82"/>
      <c r="F143" s="88"/>
      <c r="G143" s="88"/>
      <c r="H143" s="88"/>
      <c r="I143" s="88"/>
      <c r="J143" s="88">
        <v>306.21</v>
      </c>
      <c r="K143" s="88">
        <v>225.96</v>
      </c>
      <c r="L143" s="88">
        <v>333</v>
      </c>
      <c r="M143" s="88">
        <v>269.23</v>
      </c>
      <c r="N143" s="88">
        <v>412.6</v>
      </c>
      <c r="O143" s="134">
        <v>450</v>
      </c>
      <c r="P143" s="88">
        <v>450</v>
      </c>
      <c r="Q143" s="88">
        <v>330</v>
      </c>
      <c r="R143" s="333">
        <v>200</v>
      </c>
      <c r="S143" s="134">
        <v>200</v>
      </c>
      <c r="T143" s="247">
        <v>200</v>
      </c>
      <c r="U143" s="13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</row>
    <row r="144" spans="1:63" ht="15.75">
      <c r="A144" s="26">
        <v>111</v>
      </c>
      <c r="B144" s="151" t="s">
        <v>151</v>
      </c>
      <c r="C144" s="186" t="s">
        <v>136</v>
      </c>
      <c r="D144" s="88"/>
      <c r="E144" s="82"/>
      <c r="F144" s="88"/>
      <c r="G144" s="88"/>
      <c r="H144" s="88"/>
      <c r="I144" s="88"/>
      <c r="J144" s="88">
        <v>679.42</v>
      </c>
      <c r="K144" s="88">
        <v>748.99</v>
      </c>
      <c r="L144" s="88">
        <v>920</v>
      </c>
      <c r="M144" s="88">
        <v>919.43</v>
      </c>
      <c r="N144" s="88">
        <v>589.77</v>
      </c>
      <c r="O144" s="134">
        <v>1000</v>
      </c>
      <c r="P144" s="88">
        <v>1000</v>
      </c>
      <c r="Q144" s="88">
        <v>455.67</v>
      </c>
      <c r="R144" s="333">
        <v>500</v>
      </c>
      <c r="S144" s="134">
        <v>500</v>
      </c>
      <c r="T144" s="247">
        <v>500</v>
      </c>
      <c r="U144" s="13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</row>
    <row r="145" spans="1:63" ht="15.75">
      <c r="A145" s="26">
        <v>111</v>
      </c>
      <c r="B145" s="151" t="s">
        <v>163</v>
      </c>
      <c r="C145" s="186" t="s">
        <v>128</v>
      </c>
      <c r="D145" s="88"/>
      <c r="E145" s="82"/>
      <c r="F145" s="88"/>
      <c r="G145" s="88"/>
      <c r="H145" s="88"/>
      <c r="I145" s="88"/>
      <c r="J145" s="88">
        <v>1127</v>
      </c>
      <c r="K145" s="88">
        <v>1650</v>
      </c>
      <c r="L145" s="88">
        <v>875</v>
      </c>
      <c r="M145" s="88">
        <v>875</v>
      </c>
      <c r="N145" s="88">
        <v>924.98</v>
      </c>
      <c r="O145" s="134">
        <v>825</v>
      </c>
      <c r="P145" s="88">
        <v>750</v>
      </c>
      <c r="Q145" s="88">
        <v>750</v>
      </c>
      <c r="R145" s="333">
        <v>600</v>
      </c>
      <c r="S145" s="134">
        <v>600</v>
      </c>
      <c r="T145" s="247">
        <v>600</v>
      </c>
      <c r="U145" s="13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</row>
    <row r="146" spans="1:63" ht="15.75">
      <c r="A146" s="26">
        <v>111</v>
      </c>
      <c r="B146" s="151" t="s">
        <v>162</v>
      </c>
      <c r="C146" s="186" t="s">
        <v>129</v>
      </c>
      <c r="D146" s="88"/>
      <c r="E146" s="82"/>
      <c r="F146" s="88"/>
      <c r="G146" s="88"/>
      <c r="H146" s="88"/>
      <c r="I146" s="88"/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134">
        <v>0</v>
      </c>
      <c r="P146" s="88">
        <v>0</v>
      </c>
      <c r="Q146" s="88">
        <v>0</v>
      </c>
      <c r="R146" s="333">
        <v>0</v>
      </c>
      <c r="S146" s="134">
        <v>0</v>
      </c>
      <c r="T146" s="247">
        <v>0</v>
      </c>
      <c r="U146" s="13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</row>
    <row r="147" spans="1:63" ht="15.75">
      <c r="A147" s="26">
        <v>111</v>
      </c>
      <c r="B147" s="151" t="s">
        <v>161</v>
      </c>
      <c r="C147" s="186" t="s">
        <v>137</v>
      </c>
      <c r="D147" s="88"/>
      <c r="E147" s="82"/>
      <c r="F147" s="88"/>
      <c r="G147" s="88"/>
      <c r="H147" s="88"/>
      <c r="I147" s="88"/>
      <c r="J147" s="88">
        <v>473.28</v>
      </c>
      <c r="K147" s="88">
        <v>375.07</v>
      </c>
      <c r="L147" s="88">
        <v>250</v>
      </c>
      <c r="M147" s="88">
        <v>140.5</v>
      </c>
      <c r="N147" s="88">
        <v>144.71</v>
      </c>
      <c r="O147" s="134">
        <v>500</v>
      </c>
      <c r="P147" s="88">
        <v>500</v>
      </c>
      <c r="Q147" s="88">
        <v>85</v>
      </c>
      <c r="R147" s="333">
        <v>200</v>
      </c>
      <c r="S147" s="134">
        <v>200</v>
      </c>
      <c r="T147" s="247">
        <v>200</v>
      </c>
      <c r="U147" s="13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</row>
    <row r="148" spans="1:63" ht="15.75">
      <c r="A148" s="26">
        <v>111</v>
      </c>
      <c r="B148" s="151" t="s">
        <v>275</v>
      </c>
      <c r="C148" s="186" t="s">
        <v>159</v>
      </c>
      <c r="D148" s="88"/>
      <c r="E148" s="82"/>
      <c r="F148" s="88"/>
      <c r="G148" s="88"/>
      <c r="H148" s="88"/>
      <c r="I148" s="88"/>
      <c r="J148" s="88">
        <v>1557</v>
      </c>
      <c r="K148" s="88">
        <v>1495.51</v>
      </c>
      <c r="L148" s="88">
        <v>1405</v>
      </c>
      <c r="M148" s="88">
        <v>1404.96</v>
      </c>
      <c r="N148" s="88">
        <v>305.67</v>
      </c>
      <c r="O148" s="134">
        <v>0</v>
      </c>
      <c r="P148" s="88">
        <v>289</v>
      </c>
      <c r="Q148" s="88">
        <v>289.29</v>
      </c>
      <c r="R148" s="333">
        <v>1302</v>
      </c>
      <c r="S148" s="134">
        <v>1302</v>
      </c>
      <c r="T148" s="247">
        <v>1302</v>
      </c>
      <c r="U148" s="13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</row>
    <row r="149" spans="1:63" ht="15.75">
      <c r="A149" s="26">
        <v>111</v>
      </c>
      <c r="B149" s="151" t="s">
        <v>273</v>
      </c>
      <c r="C149" s="186" t="s">
        <v>390</v>
      </c>
      <c r="D149" s="88"/>
      <c r="E149" s="82"/>
      <c r="F149" s="88"/>
      <c r="G149" s="88"/>
      <c r="H149" s="88"/>
      <c r="I149" s="88"/>
      <c r="J149" s="88">
        <v>324</v>
      </c>
      <c r="K149" s="88">
        <v>299.47</v>
      </c>
      <c r="L149" s="88">
        <v>307</v>
      </c>
      <c r="M149" s="88">
        <v>307</v>
      </c>
      <c r="N149" s="88">
        <v>1404</v>
      </c>
      <c r="O149" s="134">
        <v>1904</v>
      </c>
      <c r="P149" s="88">
        <v>1565</v>
      </c>
      <c r="Q149" s="88">
        <v>1565.08</v>
      </c>
      <c r="R149" s="333">
        <v>273</v>
      </c>
      <c r="S149" s="134">
        <v>273</v>
      </c>
      <c r="T149" s="247">
        <v>273</v>
      </c>
      <c r="U149" s="13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</row>
    <row r="150" spans="1:63" ht="15.75">
      <c r="A150" s="26">
        <v>111</v>
      </c>
      <c r="B150" s="151" t="s">
        <v>274</v>
      </c>
      <c r="C150" s="186" t="s">
        <v>276</v>
      </c>
      <c r="D150" s="88"/>
      <c r="E150" s="82"/>
      <c r="F150" s="88"/>
      <c r="G150" s="88"/>
      <c r="H150" s="88"/>
      <c r="I150" s="88"/>
      <c r="J150" s="88">
        <v>96</v>
      </c>
      <c r="K150" s="88">
        <v>82.5</v>
      </c>
      <c r="L150" s="88">
        <v>890</v>
      </c>
      <c r="M150" s="88">
        <v>889.9</v>
      </c>
      <c r="N150" s="88">
        <v>2798.97</v>
      </c>
      <c r="O150" s="134">
        <v>0</v>
      </c>
      <c r="P150" s="88">
        <v>2093</v>
      </c>
      <c r="Q150" s="88">
        <v>2093</v>
      </c>
      <c r="R150" s="333">
        <v>2093</v>
      </c>
      <c r="S150" s="134">
        <v>2093</v>
      </c>
      <c r="T150" s="247">
        <v>2093</v>
      </c>
      <c r="U150" s="13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</row>
    <row r="151" spans="1:63" ht="15.75">
      <c r="A151" s="26" t="s">
        <v>181</v>
      </c>
      <c r="B151" s="151" t="s">
        <v>51</v>
      </c>
      <c r="C151" s="186" t="s">
        <v>413</v>
      </c>
      <c r="D151" s="88"/>
      <c r="E151" s="82"/>
      <c r="F151" s="88"/>
      <c r="G151" s="88"/>
      <c r="H151" s="88"/>
      <c r="I151" s="88"/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134">
        <v>3000</v>
      </c>
      <c r="P151" s="88">
        <v>3000</v>
      </c>
      <c r="Q151" s="88">
        <v>3000</v>
      </c>
      <c r="R151" s="333">
        <v>1000</v>
      </c>
      <c r="S151" s="134">
        <v>1000</v>
      </c>
      <c r="T151" s="247">
        <v>1000</v>
      </c>
      <c r="U151" s="13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</row>
    <row r="152" spans="1:63" ht="15.75">
      <c r="A152" s="26">
        <v>111</v>
      </c>
      <c r="B152" s="151" t="s">
        <v>53</v>
      </c>
      <c r="C152" s="186" t="s">
        <v>389</v>
      </c>
      <c r="D152" s="88"/>
      <c r="E152" s="82"/>
      <c r="F152" s="88"/>
      <c r="G152" s="88"/>
      <c r="H152" s="88"/>
      <c r="I152" s="88"/>
      <c r="J152" s="88">
        <v>110.4</v>
      </c>
      <c r="K152" s="88">
        <v>39.61</v>
      </c>
      <c r="L152" s="88">
        <v>183</v>
      </c>
      <c r="M152" s="88">
        <v>182.52</v>
      </c>
      <c r="N152" s="88">
        <v>160.8</v>
      </c>
      <c r="O152" s="134">
        <v>250</v>
      </c>
      <c r="P152" s="88">
        <v>356</v>
      </c>
      <c r="Q152" s="88">
        <f>266.9+30.75</f>
        <v>297.65</v>
      </c>
      <c r="R152" s="333">
        <f>355-12</f>
        <v>343</v>
      </c>
      <c r="S152" s="134">
        <v>343</v>
      </c>
      <c r="T152" s="247">
        <v>343</v>
      </c>
      <c r="U152" s="13"/>
      <c r="V152" s="15">
        <f>718/2</f>
        <v>359</v>
      </c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</row>
    <row r="153" spans="1:63" ht="15.75">
      <c r="A153" s="26">
        <v>111</v>
      </c>
      <c r="B153" s="151" t="s">
        <v>412</v>
      </c>
      <c r="C153" s="186" t="s">
        <v>389</v>
      </c>
      <c r="D153" s="88"/>
      <c r="E153" s="82"/>
      <c r="F153" s="88"/>
      <c r="G153" s="88"/>
      <c r="H153" s="88"/>
      <c r="I153" s="88"/>
      <c r="J153" s="88">
        <v>0</v>
      </c>
      <c r="K153" s="88">
        <v>0</v>
      </c>
      <c r="L153" s="88"/>
      <c r="M153" s="88">
        <v>0</v>
      </c>
      <c r="N153" s="88">
        <v>88.06</v>
      </c>
      <c r="O153" s="134">
        <v>0</v>
      </c>
      <c r="P153" s="88">
        <v>0</v>
      </c>
      <c r="Q153" s="88">
        <v>0</v>
      </c>
      <c r="R153" s="333">
        <v>0</v>
      </c>
      <c r="S153" s="134">
        <v>0</v>
      </c>
      <c r="T153" s="247">
        <v>0</v>
      </c>
      <c r="U153" s="13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</row>
    <row r="154" spans="1:63" ht="15.75">
      <c r="A154" s="26">
        <v>111</v>
      </c>
      <c r="B154" s="151" t="s">
        <v>149</v>
      </c>
      <c r="C154" s="186" t="s">
        <v>55</v>
      </c>
      <c r="D154" s="88"/>
      <c r="E154" s="82"/>
      <c r="F154" s="88"/>
      <c r="G154" s="88"/>
      <c r="H154" s="88"/>
      <c r="I154" s="88"/>
      <c r="J154" s="88">
        <v>1094.88</v>
      </c>
      <c r="K154" s="88">
        <v>1141.91</v>
      </c>
      <c r="L154" s="88">
        <f>999+183</f>
        <v>1182</v>
      </c>
      <c r="M154" s="88">
        <f>1021.73-0.09</f>
        <v>1021.64</v>
      </c>
      <c r="N154" s="88">
        <v>395.14</v>
      </c>
      <c r="O154" s="134">
        <v>795</v>
      </c>
      <c r="P154" s="88">
        <v>1040</v>
      </c>
      <c r="Q154" s="88">
        <v>681.69</v>
      </c>
      <c r="R154" s="333">
        <v>813</v>
      </c>
      <c r="S154" s="134">
        <v>813</v>
      </c>
      <c r="T154" s="247">
        <v>813</v>
      </c>
      <c r="U154" s="13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</row>
    <row r="155" spans="1:63" ht="15.75">
      <c r="A155" s="26">
        <v>131</v>
      </c>
      <c r="B155" s="151" t="s">
        <v>149</v>
      </c>
      <c r="C155" s="186" t="s">
        <v>392</v>
      </c>
      <c r="D155" s="88"/>
      <c r="E155" s="82"/>
      <c r="F155" s="88"/>
      <c r="G155" s="88"/>
      <c r="H155" s="88"/>
      <c r="I155" s="88"/>
      <c r="J155" s="88">
        <v>222</v>
      </c>
      <c r="K155" s="88">
        <v>0</v>
      </c>
      <c r="L155" s="88">
        <v>89</v>
      </c>
      <c r="M155" s="88">
        <v>89</v>
      </c>
      <c r="N155" s="88">
        <v>161</v>
      </c>
      <c r="O155" s="134">
        <v>155</v>
      </c>
      <c r="P155" s="88">
        <v>0</v>
      </c>
      <c r="Q155" s="88">
        <v>0</v>
      </c>
      <c r="R155" s="333">
        <v>359</v>
      </c>
      <c r="S155" s="134">
        <v>359</v>
      </c>
      <c r="T155" s="247">
        <v>359</v>
      </c>
      <c r="U155" s="13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</row>
    <row r="156" spans="1:63" ht="15.75">
      <c r="A156" s="26">
        <v>41</v>
      </c>
      <c r="B156" s="151" t="s">
        <v>51</v>
      </c>
      <c r="C156" s="186" t="s">
        <v>150</v>
      </c>
      <c r="D156" s="88"/>
      <c r="E156" s="82"/>
      <c r="F156" s="88"/>
      <c r="G156" s="88"/>
      <c r="H156" s="88"/>
      <c r="I156" s="88"/>
      <c r="J156" s="88">
        <v>0</v>
      </c>
      <c r="K156" s="88">
        <v>0</v>
      </c>
      <c r="L156" s="88">
        <v>0</v>
      </c>
      <c r="M156" s="88">
        <v>0</v>
      </c>
      <c r="N156" s="88">
        <v>0</v>
      </c>
      <c r="O156" s="134">
        <v>0</v>
      </c>
      <c r="P156" s="88">
        <v>0</v>
      </c>
      <c r="Q156" s="88">
        <v>0</v>
      </c>
      <c r="R156" s="333">
        <v>0</v>
      </c>
      <c r="S156" s="134">
        <v>0</v>
      </c>
      <c r="T156" s="247">
        <v>0</v>
      </c>
      <c r="U156" s="13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</row>
    <row r="157" spans="1:63" ht="15.75">
      <c r="A157" s="26">
        <v>111</v>
      </c>
      <c r="B157" s="151" t="s">
        <v>143</v>
      </c>
      <c r="C157" s="186" t="s">
        <v>144</v>
      </c>
      <c r="D157" s="88"/>
      <c r="E157" s="82"/>
      <c r="F157" s="88"/>
      <c r="G157" s="88"/>
      <c r="H157" s="88"/>
      <c r="I157" s="88"/>
      <c r="J157" s="88">
        <v>0</v>
      </c>
      <c r="K157" s="88">
        <v>0</v>
      </c>
      <c r="L157" s="88">
        <v>0</v>
      </c>
      <c r="M157" s="88">
        <v>0</v>
      </c>
      <c r="N157" s="88">
        <v>0</v>
      </c>
      <c r="O157" s="134">
        <v>0</v>
      </c>
      <c r="P157" s="88">
        <v>0</v>
      </c>
      <c r="Q157" s="88">
        <v>0</v>
      </c>
      <c r="R157" s="333">
        <v>0</v>
      </c>
      <c r="S157" s="134">
        <v>0</v>
      </c>
      <c r="T157" s="247">
        <v>0</v>
      </c>
      <c r="U157" s="13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</row>
    <row r="158" spans="1:63" ht="15.75">
      <c r="A158" s="26">
        <v>111</v>
      </c>
      <c r="B158" s="151" t="s">
        <v>321</v>
      </c>
      <c r="C158" s="186" t="s">
        <v>322</v>
      </c>
      <c r="D158" s="88"/>
      <c r="E158" s="82"/>
      <c r="F158" s="88"/>
      <c r="G158" s="88"/>
      <c r="H158" s="88"/>
      <c r="I158" s="88"/>
      <c r="J158" s="88">
        <v>300</v>
      </c>
      <c r="K158" s="88">
        <v>0</v>
      </c>
      <c r="L158" s="88">
        <v>211</v>
      </c>
      <c r="M158" s="88">
        <v>210.51</v>
      </c>
      <c r="N158" s="88">
        <v>350.4</v>
      </c>
      <c r="O158" s="134">
        <v>200</v>
      </c>
      <c r="P158" s="88">
        <v>250</v>
      </c>
      <c r="Q158" s="88">
        <v>249.93</v>
      </c>
      <c r="R158" s="333">
        <v>200</v>
      </c>
      <c r="S158" s="134">
        <v>200</v>
      </c>
      <c r="T158" s="247">
        <v>200</v>
      </c>
      <c r="U158" s="13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</row>
    <row r="159" spans="1:63" ht="15.75">
      <c r="A159" s="26">
        <v>111</v>
      </c>
      <c r="B159" s="151" t="s">
        <v>402</v>
      </c>
      <c r="C159" s="186" t="s">
        <v>322</v>
      </c>
      <c r="D159" s="88"/>
      <c r="E159" s="82"/>
      <c r="F159" s="88"/>
      <c r="G159" s="88"/>
      <c r="H159" s="88"/>
      <c r="I159" s="88"/>
      <c r="J159" s="88">
        <v>0</v>
      </c>
      <c r="K159" s="88">
        <v>0</v>
      </c>
      <c r="L159" s="88"/>
      <c r="M159" s="88">
        <v>0</v>
      </c>
      <c r="N159" s="88">
        <v>177.6</v>
      </c>
      <c r="O159" s="134">
        <v>0</v>
      </c>
      <c r="P159" s="88">
        <v>0</v>
      </c>
      <c r="Q159" s="88">
        <v>0</v>
      </c>
      <c r="R159" s="333">
        <v>0</v>
      </c>
      <c r="S159" s="134">
        <v>0</v>
      </c>
      <c r="T159" s="247">
        <v>0</v>
      </c>
      <c r="U159" s="13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</row>
    <row r="160" spans="1:63" ht="15.75">
      <c r="A160" s="26">
        <v>111</v>
      </c>
      <c r="B160" s="151" t="s">
        <v>188</v>
      </c>
      <c r="C160" s="186" t="s">
        <v>388</v>
      </c>
      <c r="D160" s="88"/>
      <c r="E160" s="82"/>
      <c r="F160" s="88"/>
      <c r="G160" s="88"/>
      <c r="H160" s="88"/>
      <c r="I160" s="88"/>
      <c r="J160" s="88">
        <v>0</v>
      </c>
      <c r="K160" s="88">
        <v>0</v>
      </c>
      <c r="L160" s="88">
        <v>0</v>
      </c>
      <c r="M160" s="88">
        <v>0</v>
      </c>
      <c r="N160" s="88">
        <v>0</v>
      </c>
      <c r="O160" s="134">
        <v>0</v>
      </c>
      <c r="P160" s="88">
        <v>0</v>
      </c>
      <c r="Q160" s="88">
        <v>0</v>
      </c>
      <c r="R160" s="333">
        <v>0</v>
      </c>
      <c r="S160" s="134">
        <v>0</v>
      </c>
      <c r="T160" s="247">
        <v>0</v>
      </c>
      <c r="U160" s="13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</row>
    <row r="161" spans="1:63" ht="15.75">
      <c r="A161" s="26">
        <v>131</v>
      </c>
      <c r="B161" s="151" t="s">
        <v>57</v>
      </c>
      <c r="C161" s="186" t="s">
        <v>130</v>
      </c>
      <c r="D161" s="88"/>
      <c r="E161" s="82"/>
      <c r="F161" s="88"/>
      <c r="G161" s="88"/>
      <c r="H161" s="88"/>
      <c r="I161" s="88"/>
      <c r="J161" s="88">
        <v>0</v>
      </c>
      <c r="K161" s="88">
        <v>0</v>
      </c>
      <c r="L161" s="88">
        <v>1096</v>
      </c>
      <c r="M161" s="88">
        <v>1096.5</v>
      </c>
      <c r="N161" s="88">
        <v>0</v>
      </c>
      <c r="O161" s="134">
        <v>0</v>
      </c>
      <c r="P161" s="88">
        <v>0</v>
      </c>
      <c r="Q161" s="88">
        <v>0</v>
      </c>
      <c r="R161" s="333">
        <v>0</v>
      </c>
      <c r="S161" s="134">
        <v>0</v>
      </c>
      <c r="T161" s="247">
        <v>0</v>
      </c>
      <c r="U161" s="13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</row>
    <row r="162" spans="1:63" ht="15.75">
      <c r="A162" s="26">
        <v>111</v>
      </c>
      <c r="B162" s="151" t="s">
        <v>57</v>
      </c>
      <c r="C162" s="186" t="s">
        <v>58</v>
      </c>
      <c r="D162" s="88"/>
      <c r="E162" s="82"/>
      <c r="F162" s="88"/>
      <c r="G162" s="88"/>
      <c r="H162" s="88"/>
      <c r="I162" s="88"/>
      <c r="J162" s="88">
        <v>1329.15</v>
      </c>
      <c r="K162" s="88">
        <v>4756.86</v>
      </c>
      <c r="L162" s="88">
        <f>4003-64-16+2000-37-16</f>
        <v>5870</v>
      </c>
      <c r="M162" s="88">
        <v>4700.65</v>
      </c>
      <c r="N162" s="88">
        <v>1363.5</v>
      </c>
      <c r="O162" s="134">
        <v>3000</v>
      </c>
      <c r="P162" s="88">
        <v>3000</v>
      </c>
      <c r="Q162" s="88">
        <v>2156.09</v>
      </c>
      <c r="R162" s="333">
        <v>500</v>
      </c>
      <c r="S162" s="134">
        <v>500</v>
      </c>
      <c r="T162" s="247">
        <v>500</v>
      </c>
      <c r="U162" s="13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</row>
    <row r="163" spans="1:63" ht="15.75">
      <c r="A163" s="26" t="s">
        <v>306</v>
      </c>
      <c r="B163" s="151" t="s">
        <v>57</v>
      </c>
      <c r="C163" s="186" t="s">
        <v>58</v>
      </c>
      <c r="D163" s="88"/>
      <c r="E163" s="82"/>
      <c r="F163" s="88"/>
      <c r="G163" s="88"/>
      <c r="H163" s="88"/>
      <c r="I163" s="88"/>
      <c r="J163" s="88">
        <v>0</v>
      </c>
      <c r="K163" s="88">
        <v>0</v>
      </c>
      <c r="L163" s="88">
        <v>811</v>
      </c>
      <c r="M163" s="88">
        <v>811</v>
      </c>
      <c r="N163" s="88">
        <v>0</v>
      </c>
      <c r="O163" s="134">
        <v>0</v>
      </c>
      <c r="P163" s="88">
        <v>0</v>
      </c>
      <c r="Q163" s="88">
        <v>0</v>
      </c>
      <c r="R163" s="333">
        <v>0</v>
      </c>
      <c r="S163" s="134">
        <v>0</v>
      </c>
      <c r="T163" s="247">
        <v>0</v>
      </c>
      <c r="U163" s="13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</row>
    <row r="164" spans="1:63" ht="15.75">
      <c r="A164" s="26">
        <v>131</v>
      </c>
      <c r="B164" s="151" t="s">
        <v>57</v>
      </c>
      <c r="C164" s="186" t="s">
        <v>58</v>
      </c>
      <c r="D164" s="88"/>
      <c r="E164" s="82"/>
      <c r="F164" s="88"/>
      <c r="G164" s="88"/>
      <c r="H164" s="88"/>
      <c r="I164" s="88"/>
      <c r="J164" s="88">
        <v>0</v>
      </c>
      <c r="K164" s="88">
        <v>0</v>
      </c>
      <c r="L164" s="88">
        <v>0</v>
      </c>
      <c r="M164" s="88">
        <v>0</v>
      </c>
      <c r="N164" s="88">
        <v>1894</v>
      </c>
      <c r="O164" s="134">
        <v>0</v>
      </c>
      <c r="P164" s="88">
        <v>0</v>
      </c>
      <c r="Q164" s="88">
        <v>0</v>
      </c>
      <c r="R164" s="333">
        <v>0</v>
      </c>
      <c r="S164" s="134">
        <v>0</v>
      </c>
      <c r="T164" s="247">
        <v>0</v>
      </c>
      <c r="U164" s="13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</row>
    <row r="165" spans="1:63" ht="15.75">
      <c r="A165" s="26">
        <v>111</v>
      </c>
      <c r="B165" s="151" t="s">
        <v>132</v>
      </c>
      <c r="C165" s="186" t="s">
        <v>131</v>
      </c>
      <c r="D165" s="88"/>
      <c r="E165" s="82"/>
      <c r="F165" s="88"/>
      <c r="G165" s="88"/>
      <c r="H165" s="88"/>
      <c r="I165" s="88"/>
      <c r="J165" s="88">
        <v>291.6</v>
      </c>
      <c r="K165" s="88">
        <v>428.6</v>
      </c>
      <c r="L165" s="88">
        <v>250</v>
      </c>
      <c r="M165" s="88">
        <v>249.9</v>
      </c>
      <c r="N165" s="88">
        <v>521.1</v>
      </c>
      <c r="O165" s="134">
        <v>600</v>
      </c>
      <c r="P165" s="88">
        <v>600</v>
      </c>
      <c r="Q165" s="88">
        <v>492.4</v>
      </c>
      <c r="R165" s="333">
        <v>500</v>
      </c>
      <c r="S165" s="134">
        <v>500</v>
      </c>
      <c r="T165" s="247">
        <v>500</v>
      </c>
      <c r="U165" s="13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</row>
    <row r="166" spans="1:63" ht="15.75">
      <c r="A166" s="26">
        <v>111</v>
      </c>
      <c r="B166" s="151" t="s">
        <v>59</v>
      </c>
      <c r="C166" s="186" t="s">
        <v>60</v>
      </c>
      <c r="D166" s="88"/>
      <c r="E166" s="82"/>
      <c r="F166" s="88"/>
      <c r="G166" s="88"/>
      <c r="H166" s="88"/>
      <c r="I166" s="88"/>
      <c r="J166" s="88">
        <v>175</v>
      </c>
      <c r="K166" s="88">
        <v>30.5</v>
      </c>
      <c r="L166" s="88">
        <v>180</v>
      </c>
      <c r="M166" s="88">
        <v>135</v>
      </c>
      <c r="N166" s="88">
        <v>97</v>
      </c>
      <c r="O166" s="134">
        <v>180</v>
      </c>
      <c r="P166" s="88">
        <v>180</v>
      </c>
      <c r="Q166" s="88">
        <v>144.9</v>
      </c>
      <c r="R166" s="333">
        <v>150</v>
      </c>
      <c r="S166" s="134">
        <v>150</v>
      </c>
      <c r="T166" s="247">
        <v>150</v>
      </c>
      <c r="U166" s="13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</row>
    <row r="167" spans="1:63" ht="15.75">
      <c r="A167" s="26">
        <v>111</v>
      </c>
      <c r="B167" s="151" t="s">
        <v>290</v>
      </c>
      <c r="C167" s="186" t="s">
        <v>291</v>
      </c>
      <c r="D167" s="88"/>
      <c r="E167" s="82"/>
      <c r="F167" s="88"/>
      <c r="G167" s="88"/>
      <c r="H167" s="88"/>
      <c r="I167" s="88"/>
      <c r="J167" s="88">
        <v>2723.1</v>
      </c>
      <c r="K167" s="88">
        <v>0</v>
      </c>
      <c r="L167" s="88">
        <v>0</v>
      </c>
      <c r="M167" s="88">
        <v>0</v>
      </c>
      <c r="N167" s="88">
        <v>0</v>
      </c>
      <c r="O167" s="134">
        <v>0</v>
      </c>
      <c r="P167" s="88">
        <v>0</v>
      </c>
      <c r="Q167" s="88">
        <v>0</v>
      </c>
      <c r="R167" s="333">
        <v>0</v>
      </c>
      <c r="S167" s="134">
        <v>0</v>
      </c>
      <c r="T167" s="247">
        <v>0</v>
      </c>
      <c r="U167" s="13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</row>
    <row r="168" spans="1:63" ht="15.75">
      <c r="A168" s="26">
        <v>111</v>
      </c>
      <c r="B168" s="151" t="s">
        <v>133</v>
      </c>
      <c r="C168" s="186" t="s">
        <v>139</v>
      </c>
      <c r="D168" s="88"/>
      <c r="E168" s="82"/>
      <c r="F168" s="88"/>
      <c r="G168" s="88"/>
      <c r="H168" s="88"/>
      <c r="I168" s="88"/>
      <c r="J168" s="88">
        <v>125.63</v>
      </c>
      <c r="K168" s="88">
        <v>735.65</v>
      </c>
      <c r="L168" s="88">
        <v>25</v>
      </c>
      <c r="M168" s="88">
        <v>25</v>
      </c>
      <c r="N168" s="88">
        <v>170</v>
      </c>
      <c r="O168" s="134">
        <v>170</v>
      </c>
      <c r="P168" s="88">
        <v>170</v>
      </c>
      <c r="Q168" s="88">
        <v>100</v>
      </c>
      <c r="R168" s="333">
        <v>100</v>
      </c>
      <c r="S168" s="134">
        <v>100</v>
      </c>
      <c r="T168" s="247">
        <v>100</v>
      </c>
      <c r="U168" s="13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</row>
    <row r="169" spans="1:63" ht="15.75">
      <c r="A169" s="26">
        <v>111</v>
      </c>
      <c r="B169" s="151" t="s">
        <v>61</v>
      </c>
      <c r="C169" s="186" t="s">
        <v>62</v>
      </c>
      <c r="D169" s="88"/>
      <c r="E169" s="82"/>
      <c r="F169" s="88"/>
      <c r="G169" s="88"/>
      <c r="H169" s="88"/>
      <c r="I169" s="88"/>
      <c r="J169" s="88">
        <v>0</v>
      </c>
      <c r="K169" s="88">
        <v>30</v>
      </c>
      <c r="L169" s="88">
        <v>72</v>
      </c>
      <c r="M169" s="88">
        <v>71.49</v>
      </c>
      <c r="N169" s="88">
        <v>77.4</v>
      </c>
      <c r="O169" s="134">
        <v>78</v>
      </c>
      <c r="P169" s="88">
        <v>234</v>
      </c>
      <c r="Q169" s="88">
        <v>233.4</v>
      </c>
      <c r="R169" s="333">
        <v>78</v>
      </c>
      <c r="S169" s="134">
        <v>78</v>
      </c>
      <c r="T169" s="247">
        <v>78</v>
      </c>
      <c r="U169" s="13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</row>
    <row r="170" spans="1:63" ht="15.75">
      <c r="A170" s="26">
        <v>111</v>
      </c>
      <c r="B170" s="151" t="s">
        <v>63</v>
      </c>
      <c r="C170" s="186" t="s">
        <v>64</v>
      </c>
      <c r="D170" s="88"/>
      <c r="E170" s="82"/>
      <c r="F170" s="88"/>
      <c r="G170" s="88"/>
      <c r="H170" s="88"/>
      <c r="I170" s="88"/>
      <c r="J170" s="88">
        <v>2468.39</v>
      </c>
      <c r="K170" s="88">
        <v>1840.94</v>
      </c>
      <c r="L170" s="88">
        <v>2500</v>
      </c>
      <c r="M170" s="88">
        <v>2300.54</v>
      </c>
      <c r="N170" s="88">
        <v>3127.82</v>
      </c>
      <c r="O170" s="134">
        <v>3800</v>
      </c>
      <c r="P170" s="88">
        <v>3936</v>
      </c>
      <c r="Q170" s="88">
        <v>3667.27</v>
      </c>
      <c r="R170" s="333">
        <v>2000</v>
      </c>
      <c r="S170" s="134">
        <v>2000</v>
      </c>
      <c r="T170" s="247">
        <v>2000</v>
      </c>
      <c r="U170" s="13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</row>
    <row r="171" spans="1:63" ht="15.75">
      <c r="A171" s="26">
        <v>111</v>
      </c>
      <c r="B171" s="151" t="s">
        <v>403</v>
      </c>
      <c r="C171" s="186" t="s">
        <v>64</v>
      </c>
      <c r="D171" s="88"/>
      <c r="E171" s="82"/>
      <c r="F171" s="88"/>
      <c r="G171" s="88"/>
      <c r="H171" s="88"/>
      <c r="I171" s="88"/>
      <c r="J171" s="88">
        <v>0</v>
      </c>
      <c r="K171" s="88">
        <v>0</v>
      </c>
      <c r="L171" s="88"/>
      <c r="M171" s="88">
        <v>0</v>
      </c>
      <c r="N171" s="88">
        <v>482.68</v>
      </c>
      <c r="O171" s="134">
        <v>0</v>
      </c>
      <c r="P171" s="88">
        <v>0</v>
      </c>
      <c r="Q171" s="88">
        <v>0</v>
      </c>
      <c r="R171" s="333">
        <v>0</v>
      </c>
      <c r="S171" s="134">
        <v>0</v>
      </c>
      <c r="T171" s="247">
        <v>0</v>
      </c>
      <c r="U171" s="13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</row>
    <row r="172" spans="1:63" ht="15.75">
      <c r="A172" s="26">
        <v>111</v>
      </c>
      <c r="B172" s="151" t="s">
        <v>138</v>
      </c>
      <c r="C172" s="186" t="s">
        <v>134</v>
      </c>
      <c r="D172" s="88"/>
      <c r="E172" s="82"/>
      <c r="F172" s="88"/>
      <c r="G172" s="88"/>
      <c r="H172" s="88"/>
      <c r="I172" s="88"/>
      <c r="J172" s="88">
        <v>283.86</v>
      </c>
      <c r="K172" s="88">
        <v>0</v>
      </c>
      <c r="L172" s="88">
        <v>15</v>
      </c>
      <c r="M172" s="88">
        <v>0</v>
      </c>
      <c r="N172" s="88">
        <v>0</v>
      </c>
      <c r="O172" s="134">
        <v>300</v>
      </c>
      <c r="P172" s="88">
        <v>300</v>
      </c>
      <c r="Q172" s="88">
        <v>0</v>
      </c>
      <c r="R172" s="333">
        <v>0</v>
      </c>
      <c r="S172" s="134">
        <v>0</v>
      </c>
      <c r="T172" s="247">
        <v>0</v>
      </c>
      <c r="U172" s="13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</row>
    <row r="173" spans="1:63" ht="15.75">
      <c r="A173" s="26">
        <v>111</v>
      </c>
      <c r="B173" s="151" t="s">
        <v>65</v>
      </c>
      <c r="C173" s="186" t="s">
        <v>66</v>
      </c>
      <c r="D173" s="88"/>
      <c r="E173" s="82"/>
      <c r="F173" s="88"/>
      <c r="G173" s="88"/>
      <c r="H173" s="88"/>
      <c r="I173" s="88"/>
      <c r="J173" s="88">
        <v>29.94</v>
      </c>
      <c r="K173" s="88">
        <v>26.32</v>
      </c>
      <c r="L173" s="88">
        <v>30</v>
      </c>
      <c r="M173" s="88">
        <v>17.96</v>
      </c>
      <c r="N173" s="88">
        <v>22.61</v>
      </c>
      <c r="O173" s="134">
        <v>30</v>
      </c>
      <c r="P173" s="88">
        <v>30</v>
      </c>
      <c r="Q173" s="88">
        <v>12.5</v>
      </c>
      <c r="R173" s="333">
        <v>30</v>
      </c>
      <c r="S173" s="134">
        <v>30</v>
      </c>
      <c r="T173" s="247">
        <v>30</v>
      </c>
      <c r="U173" s="13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</row>
    <row r="174" spans="1:63" ht="15.75">
      <c r="A174" s="26">
        <v>111</v>
      </c>
      <c r="B174" s="151" t="s">
        <v>67</v>
      </c>
      <c r="C174" s="186" t="s">
        <v>23</v>
      </c>
      <c r="D174" s="88"/>
      <c r="E174" s="82"/>
      <c r="F174" s="88"/>
      <c r="G174" s="88"/>
      <c r="H174" s="88"/>
      <c r="I174" s="88"/>
      <c r="J174" s="88">
        <v>1946.43</v>
      </c>
      <c r="K174" s="88">
        <v>2139.46</v>
      </c>
      <c r="L174" s="88">
        <f>2140+700</f>
        <v>2840</v>
      </c>
      <c r="M174" s="88">
        <v>2828.8</v>
      </c>
      <c r="N174" s="88">
        <v>2343.32</v>
      </c>
      <c r="O174" s="134">
        <v>2500</v>
      </c>
      <c r="P174" s="88">
        <v>2500</v>
      </c>
      <c r="Q174" s="88">
        <v>2383.89</v>
      </c>
      <c r="R174" s="333">
        <v>2500</v>
      </c>
      <c r="S174" s="134">
        <v>2500</v>
      </c>
      <c r="T174" s="247">
        <v>2500</v>
      </c>
      <c r="U174" s="13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</row>
    <row r="175" spans="1:63" ht="15.75">
      <c r="A175" s="26">
        <v>111</v>
      </c>
      <c r="B175" s="151" t="s">
        <v>142</v>
      </c>
      <c r="C175" s="186" t="s">
        <v>68</v>
      </c>
      <c r="D175" s="88"/>
      <c r="E175" s="82"/>
      <c r="F175" s="88"/>
      <c r="G175" s="88"/>
      <c r="H175" s="88"/>
      <c r="I175" s="88"/>
      <c r="J175" s="88">
        <v>0</v>
      </c>
      <c r="K175" s="88">
        <v>142.25</v>
      </c>
      <c r="L175" s="88">
        <f>143+12</f>
        <v>155</v>
      </c>
      <c r="M175" s="88">
        <v>154.71</v>
      </c>
      <c r="N175" s="88">
        <v>0</v>
      </c>
      <c r="O175" s="134">
        <v>155</v>
      </c>
      <c r="P175" s="88">
        <v>310</v>
      </c>
      <c r="Q175" s="88">
        <v>309.42</v>
      </c>
      <c r="R175" s="333">
        <v>310</v>
      </c>
      <c r="S175" s="134">
        <v>310</v>
      </c>
      <c r="T175" s="247">
        <v>310</v>
      </c>
      <c r="U175" s="13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</row>
    <row r="176" spans="1:63" ht="15.75">
      <c r="A176" s="26">
        <v>111</v>
      </c>
      <c r="B176" s="151" t="s">
        <v>69</v>
      </c>
      <c r="C176" s="186" t="s">
        <v>70</v>
      </c>
      <c r="D176" s="88"/>
      <c r="E176" s="82"/>
      <c r="F176" s="88"/>
      <c r="G176" s="88"/>
      <c r="H176" s="88"/>
      <c r="I176" s="88"/>
      <c r="J176" s="88">
        <v>1591.54</v>
      </c>
      <c r="K176" s="88">
        <v>1636.61</v>
      </c>
      <c r="L176" s="88">
        <v>1892</v>
      </c>
      <c r="M176" s="88">
        <v>1891.42</v>
      </c>
      <c r="N176" s="88">
        <v>2175.15</v>
      </c>
      <c r="O176" s="134">
        <v>2500</v>
      </c>
      <c r="P176" s="88">
        <v>2500</v>
      </c>
      <c r="Q176" s="88">
        <v>2297.09</v>
      </c>
      <c r="R176" s="333">
        <v>2500</v>
      </c>
      <c r="S176" s="134">
        <v>2500</v>
      </c>
      <c r="T176" s="247">
        <v>2500</v>
      </c>
      <c r="U176" s="13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</row>
    <row r="177" spans="1:63" ht="15.75">
      <c r="A177" s="26">
        <v>111</v>
      </c>
      <c r="B177" s="151" t="s">
        <v>71</v>
      </c>
      <c r="C177" s="186" t="s">
        <v>387</v>
      </c>
      <c r="D177" s="88"/>
      <c r="E177" s="82"/>
      <c r="F177" s="88"/>
      <c r="G177" s="88"/>
      <c r="H177" s="88"/>
      <c r="I177" s="88"/>
      <c r="J177" s="88">
        <v>1186.5</v>
      </c>
      <c r="K177" s="88">
        <v>873.63</v>
      </c>
      <c r="L177" s="88">
        <f>875+139</f>
        <v>1014</v>
      </c>
      <c r="M177" s="88">
        <v>975.97</v>
      </c>
      <c r="N177" s="88">
        <v>1334.62</v>
      </c>
      <c r="O177" s="134">
        <v>2000</v>
      </c>
      <c r="P177" s="88">
        <v>2000</v>
      </c>
      <c r="Q177" s="88">
        <v>1812</v>
      </c>
      <c r="R177" s="333">
        <v>2000</v>
      </c>
      <c r="S177" s="134">
        <v>2000</v>
      </c>
      <c r="T177" s="247">
        <v>2000</v>
      </c>
      <c r="U177" s="13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</row>
    <row r="178" spans="1:63" ht="15.75">
      <c r="A178" s="26">
        <v>111</v>
      </c>
      <c r="B178" s="151" t="s">
        <v>256</v>
      </c>
      <c r="C178" s="186" t="s">
        <v>257</v>
      </c>
      <c r="D178" s="88"/>
      <c r="E178" s="82"/>
      <c r="F178" s="88"/>
      <c r="G178" s="88"/>
      <c r="H178" s="88"/>
      <c r="I178" s="88"/>
      <c r="J178" s="88">
        <v>0</v>
      </c>
      <c r="K178" s="88">
        <v>0</v>
      </c>
      <c r="L178" s="88">
        <v>0</v>
      </c>
      <c r="M178" s="88">
        <v>0</v>
      </c>
      <c r="N178" s="88">
        <v>0</v>
      </c>
      <c r="O178" s="134">
        <v>0</v>
      </c>
      <c r="P178" s="88">
        <v>0</v>
      </c>
      <c r="Q178" s="88">
        <v>0</v>
      </c>
      <c r="R178" s="333">
        <v>0</v>
      </c>
      <c r="S178" s="134">
        <v>0</v>
      </c>
      <c r="T178" s="247">
        <v>0</v>
      </c>
      <c r="U178" s="13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</row>
    <row r="179" spans="1:63" ht="15.75">
      <c r="A179" s="26">
        <v>111</v>
      </c>
      <c r="B179" s="151" t="s">
        <v>414</v>
      </c>
      <c r="C179" s="186" t="s">
        <v>185</v>
      </c>
      <c r="D179" s="88"/>
      <c r="E179" s="82"/>
      <c r="F179" s="88"/>
      <c r="G179" s="88"/>
      <c r="H179" s="88"/>
      <c r="I179" s="88"/>
      <c r="J179" s="88">
        <v>0</v>
      </c>
      <c r="K179" s="88">
        <v>0</v>
      </c>
      <c r="L179" s="88">
        <v>0</v>
      </c>
      <c r="M179" s="88">
        <v>0</v>
      </c>
      <c r="N179" s="88">
        <v>0</v>
      </c>
      <c r="O179" s="134">
        <v>1433</v>
      </c>
      <c r="P179" s="88">
        <v>1433</v>
      </c>
      <c r="Q179" s="88">
        <v>1433.5</v>
      </c>
      <c r="R179" s="333">
        <v>0</v>
      </c>
      <c r="S179" s="134">
        <v>0</v>
      </c>
      <c r="T179" s="247">
        <v>0</v>
      </c>
      <c r="U179" s="13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</row>
    <row r="180" spans="1:63" ht="16.5" thickBot="1">
      <c r="A180" s="154">
        <v>111</v>
      </c>
      <c r="B180" s="195" t="s">
        <v>145</v>
      </c>
      <c r="C180" s="196" t="s">
        <v>73</v>
      </c>
      <c r="D180" s="125"/>
      <c r="E180" s="124"/>
      <c r="F180" s="125"/>
      <c r="G180" s="125"/>
      <c r="H180" s="125"/>
      <c r="I180" s="125"/>
      <c r="J180" s="125">
        <v>909.44</v>
      </c>
      <c r="K180" s="125">
        <v>1283.74</v>
      </c>
      <c r="L180" s="125">
        <f>1284+200</f>
        <v>1484</v>
      </c>
      <c r="M180" s="125">
        <v>1357.91</v>
      </c>
      <c r="N180" s="125">
        <v>1229.6</v>
      </c>
      <c r="O180" s="260">
        <v>1500</v>
      </c>
      <c r="P180" s="125">
        <v>1500</v>
      </c>
      <c r="Q180" s="125">
        <v>936.26</v>
      </c>
      <c r="R180" s="335">
        <v>500</v>
      </c>
      <c r="S180" s="260">
        <v>500</v>
      </c>
      <c r="T180" s="259">
        <v>500</v>
      </c>
      <c r="U180" s="13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</row>
    <row r="181" spans="1:63" ht="15.75">
      <c r="A181" s="245"/>
      <c r="B181" s="197"/>
      <c r="C181" s="198"/>
      <c r="D181" s="199"/>
      <c r="E181" s="200"/>
      <c r="F181" s="199"/>
      <c r="G181" s="199"/>
      <c r="H181" s="199"/>
      <c r="I181" s="199"/>
      <c r="J181" s="199"/>
      <c r="K181" s="199"/>
      <c r="L181" s="199"/>
      <c r="M181" s="199"/>
      <c r="N181" s="199"/>
      <c r="O181" s="199"/>
      <c r="P181" s="199"/>
      <c r="Q181" s="199"/>
      <c r="R181" s="336"/>
      <c r="S181" s="199"/>
      <c r="T181" s="248"/>
      <c r="U181" s="13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</row>
    <row r="182" spans="1:63" ht="16.5" thickBot="1">
      <c r="A182" s="189"/>
      <c r="B182" s="201"/>
      <c r="C182" s="202"/>
      <c r="D182" s="203"/>
      <c r="E182" s="204"/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203"/>
      <c r="R182" s="337"/>
      <c r="S182" s="203"/>
      <c r="T182" s="249"/>
      <c r="U182" s="13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</row>
    <row r="183" spans="1:63" ht="15.75">
      <c r="A183" s="406"/>
      <c r="B183" s="402" t="s">
        <v>192</v>
      </c>
      <c r="C183" s="381" t="s">
        <v>193</v>
      </c>
      <c r="D183" s="382"/>
      <c r="E183" s="382"/>
      <c r="F183" s="382"/>
      <c r="G183" s="382"/>
      <c r="H183" s="382"/>
      <c r="I183" s="382"/>
      <c r="J183" s="383">
        <f aca="true" t="shared" si="2" ref="J183:T183">SUM(J184:J281)</f>
        <v>196292.10000000003</v>
      </c>
      <c r="K183" s="383">
        <f t="shared" si="2"/>
        <v>218191.15</v>
      </c>
      <c r="L183" s="390">
        <f t="shared" si="2"/>
        <v>238065</v>
      </c>
      <c r="M183" s="383">
        <f t="shared" si="2"/>
        <v>235003.69999999995</v>
      </c>
      <c r="N183" s="390">
        <f>SUM(N184:N281)</f>
        <v>263155.68</v>
      </c>
      <c r="O183" s="390">
        <f>SUM(O184:O281)</f>
        <v>275949</v>
      </c>
      <c r="P183" s="390">
        <f t="shared" si="2"/>
        <v>288896</v>
      </c>
      <c r="Q183" s="390">
        <f t="shared" si="2"/>
        <v>276386.57999999996</v>
      </c>
      <c r="R183" s="391">
        <f t="shared" si="2"/>
        <v>277681</v>
      </c>
      <c r="S183" s="390">
        <f t="shared" si="2"/>
        <v>277681</v>
      </c>
      <c r="T183" s="389">
        <f t="shared" si="2"/>
        <v>277681</v>
      </c>
      <c r="U183" s="13"/>
      <c r="V183" s="178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</row>
    <row r="184" spans="1:99" s="43" customFormat="1" ht="15.75">
      <c r="A184" s="25">
        <v>111</v>
      </c>
      <c r="B184" s="407" t="s">
        <v>194</v>
      </c>
      <c r="C184" s="227" t="s">
        <v>74</v>
      </c>
      <c r="D184" s="365"/>
      <c r="E184" s="126"/>
      <c r="F184" s="91"/>
      <c r="G184" s="91"/>
      <c r="H184" s="91"/>
      <c r="I184" s="91"/>
      <c r="J184" s="91">
        <v>92143</v>
      </c>
      <c r="K184" s="91">
        <v>96754.31</v>
      </c>
      <c r="L184" s="368">
        <f>L85</f>
        <v>104281</v>
      </c>
      <c r="M184" s="91">
        <v>104200.96</v>
      </c>
      <c r="N184" s="91">
        <v>118036.92</v>
      </c>
      <c r="O184" s="368">
        <f>125706-212</f>
        <v>125494</v>
      </c>
      <c r="P184" s="368">
        <v>124448</v>
      </c>
      <c r="Q184" s="91">
        <v>124448.26</v>
      </c>
      <c r="R184" s="369">
        <v>126500</v>
      </c>
      <c r="S184" s="368">
        <v>126500</v>
      </c>
      <c r="T184" s="251">
        <v>126500</v>
      </c>
      <c r="U184" s="1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</row>
    <row r="185" spans="1:99" s="127" customFormat="1" ht="15.75">
      <c r="A185" s="26">
        <v>111</v>
      </c>
      <c r="B185" s="405" t="s">
        <v>195</v>
      </c>
      <c r="C185" s="186" t="s">
        <v>28</v>
      </c>
      <c r="D185" s="234"/>
      <c r="E185" s="82"/>
      <c r="F185" s="88"/>
      <c r="G185" s="88"/>
      <c r="H185" s="88"/>
      <c r="I185" s="88"/>
      <c r="J185" s="88">
        <v>6800</v>
      </c>
      <c r="K185" s="88">
        <v>6453.3</v>
      </c>
      <c r="L185" s="134">
        <f>L87</f>
        <v>6900</v>
      </c>
      <c r="M185" s="88">
        <v>6819.7</v>
      </c>
      <c r="N185" s="88">
        <v>5914.92</v>
      </c>
      <c r="O185" s="134">
        <v>7410</v>
      </c>
      <c r="P185" s="134">
        <v>6447</v>
      </c>
      <c r="Q185" s="88">
        <v>6447.07</v>
      </c>
      <c r="R185" s="333">
        <v>7410</v>
      </c>
      <c r="S185" s="134">
        <v>7410</v>
      </c>
      <c r="T185" s="247">
        <v>7410</v>
      </c>
      <c r="U185" s="1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</row>
    <row r="186" spans="1:99" ht="15.75">
      <c r="A186" s="26">
        <v>111</v>
      </c>
      <c r="B186" s="405" t="s">
        <v>196</v>
      </c>
      <c r="C186" s="186" t="s">
        <v>102</v>
      </c>
      <c r="D186" s="234"/>
      <c r="E186" s="82"/>
      <c r="F186" s="88"/>
      <c r="G186" s="88"/>
      <c r="H186" s="88"/>
      <c r="I186" s="88"/>
      <c r="J186" s="88">
        <v>4200</v>
      </c>
      <c r="K186" s="88">
        <v>5301.38</v>
      </c>
      <c r="L186" s="134">
        <f>L88</f>
        <v>5647</v>
      </c>
      <c r="M186" s="88">
        <v>5489.68</v>
      </c>
      <c r="N186" s="88">
        <v>2235.11</v>
      </c>
      <c r="O186" s="134">
        <v>6000</v>
      </c>
      <c r="P186" s="134">
        <v>5510</v>
      </c>
      <c r="Q186" s="88">
        <v>5509.72</v>
      </c>
      <c r="R186" s="333">
        <v>6000</v>
      </c>
      <c r="S186" s="134">
        <v>6000</v>
      </c>
      <c r="T186" s="247">
        <v>6000</v>
      </c>
      <c r="U186" s="11"/>
      <c r="V186" s="11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  <c r="BH186" s="50"/>
      <c r="BI186" s="50"/>
      <c r="BJ186" s="50"/>
      <c r="BK186" s="50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</row>
    <row r="187" spans="1:99" ht="15.75">
      <c r="A187" s="26">
        <v>111</v>
      </c>
      <c r="B187" s="405" t="s">
        <v>197</v>
      </c>
      <c r="C187" s="186" t="s">
        <v>103</v>
      </c>
      <c r="D187" s="234"/>
      <c r="E187" s="82"/>
      <c r="F187" s="88"/>
      <c r="G187" s="88"/>
      <c r="H187" s="88"/>
      <c r="I187" s="88"/>
      <c r="J187" s="88">
        <v>2000</v>
      </c>
      <c r="K187" s="88">
        <v>1869.64</v>
      </c>
      <c r="L187" s="134">
        <f>L89</f>
        <v>1900</v>
      </c>
      <c r="M187" s="88">
        <v>1873.53</v>
      </c>
      <c r="N187" s="88">
        <v>1868.96</v>
      </c>
      <c r="O187" s="134">
        <v>2085</v>
      </c>
      <c r="P187" s="134">
        <v>2063</v>
      </c>
      <c r="Q187" s="88">
        <v>2062.54</v>
      </c>
      <c r="R187" s="333">
        <v>2085</v>
      </c>
      <c r="S187" s="134">
        <v>2085</v>
      </c>
      <c r="T187" s="247">
        <v>2085</v>
      </c>
      <c r="U187" s="11"/>
      <c r="V187" s="190"/>
      <c r="W187" s="11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  <c r="BH187" s="50"/>
      <c r="BI187" s="50"/>
      <c r="BJ187" s="50"/>
      <c r="BK187" s="50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</row>
    <row r="188" spans="1:99" ht="15.75">
      <c r="A188" s="26">
        <v>111</v>
      </c>
      <c r="B188" s="405" t="s">
        <v>198</v>
      </c>
      <c r="C188" s="186" t="s">
        <v>110</v>
      </c>
      <c r="D188" s="234"/>
      <c r="E188" s="82"/>
      <c r="F188" s="88"/>
      <c r="G188" s="88"/>
      <c r="H188" s="88"/>
      <c r="I188" s="88"/>
      <c r="J188" s="88">
        <v>2700</v>
      </c>
      <c r="K188" s="88">
        <v>2523.26</v>
      </c>
      <c r="L188" s="134">
        <f>L90</f>
        <v>2751</v>
      </c>
      <c r="M188" s="88">
        <v>2579.01</v>
      </c>
      <c r="N188" s="88">
        <v>2893.92</v>
      </c>
      <c r="O188" s="134">
        <v>3150</v>
      </c>
      <c r="P188" s="134">
        <v>2861</v>
      </c>
      <c r="Q188" s="88">
        <v>2861.23</v>
      </c>
      <c r="R188" s="333">
        <v>3150</v>
      </c>
      <c r="S188" s="134">
        <v>3150</v>
      </c>
      <c r="T188" s="247">
        <v>3150</v>
      </c>
      <c r="U188" s="11"/>
      <c r="V188" s="11"/>
      <c r="W188" s="11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  <c r="BH188" s="50"/>
      <c r="BI188" s="50"/>
      <c r="BJ188" s="50"/>
      <c r="BK188" s="50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</row>
    <row r="189" spans="1:99" ht="15.75">
      <c r="A189" s="26">
        <v>111</v>
      </c>
      <c r="B189" s="405" t="s">
        <v>199</v>
      </c>
      <c r="C189" s="186" t="s">
        <v>111</v>
      </c>
      <c r="D189" s="234"/>
      <c r="E189" s="82"/>
      <c r="F189" s="88"/>
      <c r="G189" s="88"/>
      <c r="H189" s="88"/>
      <c r="I189" s="88"/>
      <c r="J189" s="88">
        <v>0</v>
      </c>
      <c r="K189" s="88">
        <v>0</v>
      </c>
      <c r="L189" s="134">
        <v>0</v>
      </c>
      <c r="M189" s="88">
        <v>0</v>
      </c>
      <c r="N189" s="88">
        <v>0</v>
      </c>
      <c r="O189" s="134">
        <v>0</v>
      </c>
      <c r="P189" s="134">
        <v>0</v>
      </c>
      <c r="Q189" s="88">
        <v>0</v>
      </c>
      <c r="R189" s="333">
        <v>0</v>
      </c>
      <c r="S189" s="134">
        <v>0</v>
      </c>
      <c r="T189" s="247">
        <v>0</v>
      </c>
      <c r="U189" s="11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  <c r="BH189" s="50"/>
      <c r="BI189" s="50"/>
      <c r="BJ189" s="50"/>
      <c r="BK189" s="50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</row>
    <row r="190" spans="1:99" ht="15.75">
      <c r="A190" s="26">
        <v>111</v>
      </c>
      <c r="B190" s="405" t="s">
        <v>200</v>
      </c>
      <c r="C190" s="186" t="s">
        <v>112</v>
      </c>
      <c r="D190" s="234"/>
      <c r="E190" s="82"/>
      <c r="F190" s="88"/>
      <c r="G190" s="88"/>
      <c r="H190" s="88"/>
      <c r="I190" s="88"/>
      <c r="J190" s="88">
        <v>177</v>
      </c>
      <c r="K190" s="88">
        <v>15.34</v>
      </c>
      <c r="L190" s="134">
        <f>L92</f>
        <v>250</v>
      </c>
      <c r="M190" s="88">
        <v>243.75</v>
      </c>
      <c r="N190" s="88">
        <v>423.04</v>
      </c>
      <c r="O190" s="134">
        <v>777</v>
      </c>
      <c r="P190" s="134">
        <v>98</v>
      </c>
      <c r="Q190" s="88">
        <v>98.17</v>
      </c>
      <c r="R190" s="333">
        <v>100</v>
      </c>
      <c r="S190" s="134">
        <v>100</v>
      </c>
      <c r="T190" s="247">
        <v>100</v>
      </c>
      <c r="U190" s="11"/>
      <c r="V190" s="50"/>
      <c r="W190" s="11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  <c r="BH190" s="50"/>
      <c r="BI190" s="50"/>
      <c r="BJ190" s="50"/>
      <c r="BK190" s="50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</row>
    <row r="191" spans="1:63" ht="15.75">
      <c r="A191" s="26">
        <v>111</v>
      </c>
      <c r="B191" s="405" t="s">
        <v>201</v>
      </c>
      <c r="C191" s="186" t="s">
        <v>113</v>
      </c>
      <c r="D191" s="234"/>
      <c r="E191" s="82"/>
      <c r="F191" s="88"/>
      <c r="G191" s="88"/>
      <c r="H191" s="88"/>
      <c r="I191" s="88"/>
      <c r="J191" s="88">
        <v>2600</v>
      </c>
      <c r="K191" s="88">
        <v>3715.29</v>
      </c>
      <c r="L191" s="134">
        <f>L93</f>
        <v>4712</v>
      </c>
      <c r="M191" s="88">
        <v>4416.9</v>
      </c>
      <c r="N191" s="88">
        <v>5527.23</v>
      </c>
      <c r="O191" s="134">
        <v>5530</v>
      </c>
      <c r="P191" s="134">
        <v>5454</v>
      </c>
      <c r="Q191" s="88">
        <v>5453.65</v>
      </c>
      <c r="R191" s="333">
        <v>5530</v>
      </c>
      <c r="S191" s="134">
        <v>5530</v>
      </c>
      <c r="T191" s="247">
        <v>5530</v>
      </c>
      <c r="U191" s="11"/>
      <c r="V191" s="15"/>
      <c r="W191" s="11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</row>
    <row r="192" spans="1:63" ht="15.75">
      <c r="A192" s="26">
        <v>111</v>
      </c>
      <c r="B192" s="405" t="s">
        <v>202</v>
      </c>
      <c r="C192" s="186" t="s">
        <v>183</v>
      </c>
      <c r="D192" s="234"/>
      <c r="E192" s="88"/>
      <c r="F192" s="88"/>
      <c r="G192" s="88"/>
      <c r="H192" s="88"/>
      <c r="I192" s="88"/>
      <c r="J192" s="88">
        <v>0</v>
      </c>
      <c r="K192" s="88">
        <v>0</v>
      </c>
      <c r="L192" s="134">
        <f>L94</f>
        <v>197</v>
      </c>
      <c r="M192" s="88">
        <v>196.49</v>
      </c>
      <c r="N192" s="88">
        <v>376.13</v>
      </c>
      <c r="O192" s="134">
        <v>285</v>
      </c>
      <c r="P192" s="134">
        <v>40</v>
      </c>
      <c r="Q192" s="88">
        <v>40.31</v>
      </c>
      <c r="R192" s="333">
        <v>50</v>
      </c>
      <c r="S192" s="134">
        <v>50</v>
      </c>
      <c r="T192" s="247">
        <v>50</v>
      </c>
      <c r="U192" s="11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</row>
    <row r="193" spans="1:63" ht="15.75">
      <c r="A193" s="26">
        <v>111</v>
      </c>
      <c r="B193" s="405" t="s">
        <v>277</v>
      </c>
      <c r="C193" s="186" t="s">
        <v>9</v>
      </c>
      <c r="D193" s="234"/>
      <c r="E193" s="82"/>
      <c r="F193" s="88"/>
      <c r="G193" s="88"/>
      <c r="H193" s="88"/>
      <c r="I193" s="88"/>
      <c r="J193" s="88">
        <v>8840</v>
      </c>
      <c r="K193" s="88">
        <v>10793.5</v>
      </c>
      <c r="L193" s="134">
        <f>L95</f>
        <v>17268</v>
      </c>
      <c r="M193" s="88">
        <v>17267.5</v>
      </c>
      <c r="N193" s="88">
        <v>22200</v>
      </c>
      <c r="O193" s="134">
        <v>18000</v>
      </c>
      <c r="P193" s="134">
        <v>19650</v>
      </c>
      <c r="Q193" s="88">
        <v>19649.75</v>
      </c>
      <c r="R193" s="333">
        <v>15000</v>
      </c>
      <c r="S193" s="134">
        <v>15000</v>
      </c>
      <c r="T193" s="247">
        <v>15000</v>
      </c>
      <c r="U193" s="11"/>
      <c r="V193" s="15"/>
      <c r="W193" s="191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</row>
    <row r="194" spans="1:63" ht="15.75">
      <c r="A194" s="26">
        <v>111</v>
      </c>
      <c r="B194" s="405" t="s">
        <v>278</v>
      </c>
      <c r="C194" s="186" t="s">
        <v>259</v>
      </c>
      <c r="D194" s="234"/>
      <c r="E194" s="82"/>
      <c r="F194" s="88"/>
      <c r="G194" s="88"/>
      <c r="H194" s="88"/>
      <c r="I194" s="88"/>
      <c r="J194" s="88">
        <v>0</v>
      </c>
      <c r="K194" s="88">
        <v>0</v>
      </c>
      <c r="L194" s="134">
        <v>0</v>
      </c>
      <c r="M194" s="88">
        <v>0</v>
      </c>
      <c r="N194" s="88">
        <v>893</v>
      </c>
      <c r="O194" s="134">
        <v>0</v>
      </c>
      <c r="P194" s="134">
        <v>6019</v>
      </c>
      <c r="Q194" s="88">
        <v>5499</v>
      </c>
      <c r="R194" s="333">
        <v>0</v>
      </c>
      <c r="S194" s="134">
        <v>0</v>
      </c>
      <c r="T194" s="247">
        <v>0</v>
      </c>
      <c r="U194" s="11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</row>
    <row r="195" spans="1:63" ht="15.75">
      <c r="A195" s="26">
        <v>111</v>
      </c>
      <c r="B195" s="405" t="s">
        <v>203</v>
      </c>
      <c r="C195" s="186" t="s">
        <v>10</v>
      </c>
      <c r="D195" s="234"/>
      <c r="E195" s="82"/>
      <c r="F195" s="88"/>
      <c r="G195" s="88"/>
      <c r="H195" s="88"/>
      <c r="I195" s="88"/>
      <c r="J195" s="88">
        <v>6669</v>
      </c>
      <c r="K195" s="88">
        <f>7147.04-0.21+0.16</f>
        <v>7146.99</v>
      </c>
      <c r="L195" s="134">
        <f>L97</f>
        <v>7606</v>
      </c>
      <c r="M195" s="88">
        <v>7605.9</v>
      </c>
      <c r="N195" s="88">
        <v>8943.56</v>
      </c>
      <c r="O195" s="134">
        <v>9000</v>
      </c>
      <c r="P195" s="134">
        <v>10557</v>
      </c>
      <c r="Q195" s="88">
        <v>10547.86</v>
      </c>
      <c r="R195" s="333">
        <v>11000</v>
      </c>
      <c r="S195" s="134">
        <v>11000</v>
      </c>
      <c r="T195" s="247">
        <v>11000</v>
      </c>
      <c r="U195" s="11"/>
      <c r="V195" s="15"/>
      <c r="W195" s="179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</row>
    <row r="196" spans="1:63" ht="15.75">
      <c r="A196" s="26">
        <v>111</v>
      </c>
      <c r="B196" s="405" t="s">
        <v>361</v>
      </c>
      <c r="C196" s="186" t="s">
        <v>368</v>
      </c>
      <c r="D196" s="234"/>
      <c r="E196" s="82"/>
      <c r="F196" s="88"/>
      <c r="G196" s="88"/>
      <c r="H196" s="88"/>
      <c r="I196" s="88"/>
      <c r="J196" s="88">
        <v>0</v>
      </c>
      <c r="K196" s="88">
        <v>0</v>
      </c>
      <c r="L196" s="134">
        <v>0</v>
      </c>
      <c r="M196" s="88">
        <v>0</v>
      </c>
      <c r="N196" s="88">
        <v>24.45</v>
      </c>
      <c r="O196" s="134">
        <v>0</v>
      </c>
      <c r="P196" s="134">
        <v>19</v>
      </c>
      <c r="Q196" s="88">
        <v>19.21</v>
      </c>
      <c r="R196" s="333">
        <v>86</v>
      </c>
      <c r="S196" s="134">
        <v>86</v>
      </c>
      <c r="T196" s="247">
        <v>86</v>
      </c>
      <c r="U196" s="11"/>
      <c r="V196" s="15"/>
      <c r="W196" s="179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</row>
    <row r="197" spans="1:63" ht="15.75">
      <c r="A197" s="26" t="s">
        <v>306</v>
      </c>
      <c r="B197" s="405" t="s">
        <v>295</v>
      </c>
      <c r="C197" s="186" t="s">
        <v>286</v>
      </c>
      <c r="D197" s="234"/>
      <c r="E197" s="82"/>
      <c r="F197" s="88"/>
      <c r="G197" s="88"/>
      <c r="H197" s="88"/>
      <c r="I197" s="88"/>
      <c r="J197" s="88">
        <v>0</v>
      </c>
      <c r="K197" s="88">
        <v>131.21</v>
      </c>
      <c r="L197" s="134">
        <v>0</v>
      </c>
      <c r="M197" s="88">
        <v>0</v>
      </c>
      <c r="N197" s="88">
        <v>0</v>
      </c>
      <c r="O197" s="134">
        <v>0</v>
      </c>
      <c r="P197" s="134">
        <v>0</v>
      </c>
      <c r="Q197" s="88">
        <v>0</v>
      </c>
      <c r="R197" s="333">
        <v>0</v>
      </c>
      <c r="S197" s="134">
        <v>0</v>
      </c>
      <c r="T197" s="247">
        <v>0</v>
      </c>
      <c r="U197" s="11"/>
      <c r="V197" s="15"/>
      <c r="W197" s="179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</row>
    <row r="198" spans="1:63" ht="15.75">
      <c r="A198" s="26">
        <v>111</v>
      </c>
      <c r="B198" s="405" t="s">
        <v>204</v>
      </c>
      <c r="C198" s="186" t="s">
        <v>36</v>
      </c>
      <c r="D198" s="234"/>
      <c r="E198" s="82"/>
      <c r="F198" s="88"/>
      <c r="G198" s="88"/>
      <c r="H198" s="88"/>
      <c r="I198" s="88"/>
      <c r="J198" s="88">
        <v>5160</v>
      </c>
      <c r="K198" s="88">
        <v>4899.64</v>
      </c>
      <c r="L198" s="134">
        <f>L101</f>
        <v>6298</v>
      </c>
      <c r="M198" s="88">
        <v>6297.74</v>
      </c>
      <c r="N198" s="88">
        <v>6729.06</v>
      </c>
      <c r="O198" s="134">
        <v>6850</v>
      </c>
      <c r="P198" s="134">
        <v>6634</v>
      </c>
      <c r="Q198" s="88">
        <v>6633.48</v>
      </c>
      <c r="R198" s="333">
        <v>7000</v>
      </c>
      <c r="S198" s="134">
        <v>7000</v>
      </c>
      <c r="T198" s="247">
        <v>7000</v>
      </c>
      <c r="U198" s="11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</row>
    <row r="199" spans="1:63" ht="15.75">
      <c r="A199" s="26">
        <v>111</v>
      </c>
      <c r="B199" s="405" t="s">
        <v>364</v>
      </c>
      <c r="C199" s="186" t="s">
        <v>393</v>
      </c>
      <c r="D199" s="234"/>
      <c r="E199" s="82"/>
      <c r="F199" s="88"/>
      <c r="G199" s="88"/>
      <c r="H199" s="88"/>
      <c r="I199" s="88"/>
      <c r="J199" s="88">
        <v>0</v>
      </c>
      <c r="K199" s="88">
        <v>0</v>
      </c>
      <c r="L199" s="134">
        <v>0</v>
      </c>
      <c r="M199" s="88">
        <v>0</v>
      </c>
      <c r="N199" s="88">
        <v>6.12</v>
      </c>
      <c r="O199" s="134">
        <v>0</v>
      </c>
      <c r="P199" s="134">
        <v>10</v>
      </c>
      <c r="Q199" s="88">
        <v>9.72</v>
      </c>
      <c r="R199" s="333">
        <v>44</v>
      </c>
      <c r="S199" s="134">
        <v>44</v>
      </c>
      <c r="T199" s="247">
        <v>44</v>
      </c>
      <c r="U199" s="11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</row>
    <row r="200" spans="1:63" ht="15.75">
      <c r="A200" s="26" t="s">
        <v>306</v>
      </c>
      <c r="B200" s="405" t="s">
        <v>204</v>
      </c>
      <c r="C200" s="186" t="s">
        <v>311</v>
      </c>
      <c r="D200" s="234"/>
      <c r="E200" s="82"/>
      <c r="F200" s="88"/>
      <c r="G200" s="88"/>
      <c r="H200" s="88"/>
      <c r="I200" s="88"/>
      <c r="J200" s="88">
        <v>0</v>
      </c>
      <c r="K200" s="88">
        <v>25</v>
      </c>
      <c r="L200" s="134">
        <v>0</v>
      </c>
      <c r="M200" s="88">
        <v>0</v>
      </c>
      <c r="N200" s="88">
        <v>0</v>
      </c>
      <c r="O200" s="134">
        <v>0</v>
      </c>
      <c r="P200" s="134">
        <v>0</v>
      </c>
      <c r="Q200" s="88">
        <v>0</v>
      </c>
      <c r="R200" s="333">
        <v>0</v>
      </c>
      <c r="S200" s="134">
        <v>0</v>
      </c>
      <c r="T200" s="247">
        <v>0</v>
      </c>
      <c r="U200" s="11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</row>
    <row r="201" spans="1:63" ht="15.75">
      <c r="A201" s="26">
        <v>111</v>
      </c>
      <c r="B201" s="405" t="s">
        <v>205</v>
      </c>
      <c r="C201" s="186" t="s">
        <v>12</v>
      </c>
      <c r="D201" s="234"/>
      <c r="E201" s="82"/>
      <c r="F201" s="88"/>
      <c r="G201" s="88"/>
      <c r="H201" s="88"/>
      <c r="I201" s="88"/>
      <c r="J201" s="88">
        <v>1853</v>
      </c>
      <c r="K201" s="88">
        <v>2278.64</v>
      </c>
      <c r="L201" s="134">
        <f>L105</f>
        <v>2030</v>
      </c>
      <c r="M201" s="88">
        <v>2029.87</v>
      </c>
      <c r="N201" s="88">
        <v>2129.04</v>
      </c>
      <c r="O201" s="134">
        <v>2300</v>
      </c>
      <c r="P201" s="134">
        <v>2459</v>
      </c>
      <c r="Q201" s="88">
        <v>2458.53</v>
      </c>
      <c r="R201" s="333">
        <v>2500</v>
      </c>
      <c r="S201" s="134">
        <v>2500</v>
      </c>
      <c r="T201" s="247">
        <v>2500</v>
      </c>
      <c r="U201" s="11"/>
      <c r="V201" s="15"/>
      <c r="W201" s="179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</row>
    <row r="202" spans="1:63" ht="15.75">
      <c r="A202" s="26">
        <v>111</v>
      </c>
      <c r="B202" s="405" t="s">
        <v>369</v>
      </c>
      <c r="C202" s="186" t="s">
        <v>370</v>
      </c>
      <c r="D202" s="234"/>
      <c r="E202" s="82"/>
      <c r="F202" s="88"/>
      <c r="G202" s="88"/>
      <c r="H202" s="88"/>
      <c r="I202" s="88"/>
      <c r="J202" s="88">
        <v>0</v>
      </c>
      <c r="K202" s="88">
        <v>0</v>
      </c>
      <c r="L202" s="134">
        <v>0</v>
      </c>
      <c r="M202" s="88">
        <v>0</v>
      </c>
      <c r="N202" s="88">
        <v>4.27</v>
      </c>
      <c r="O202" s="134">
        <v>0</v>
      </c>
      <c r="P202" s="134">
        <v>4</v>
      </c>
      <c r="Q202" s="88">
        <v>4.05</v>
      </c>
      <c r="R202" s="333">
        <v>18</v>
      </c>
      <c r="S202" s="134">
        <v>18</v>
      </c>
      <c r="T202" s="247">
        <v>18</v>
      </c>
      <c r="U202" s="11"/>
      <c r="V202" s="15"/>
      <c r="W202" s="179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</row>
    <row r="203" spans="1:63" s="16" customFormat="1" ht="15.75">
      <c r="A203" s="26">
        <v>111</v>
      </c>
      <c r="B203" s="405" t="s">
        <v>206</v>
      </c>
      <c r="C203" s="186" t="s">
        <v>13</v>
      </c>
      <c r="D203" s="234"/>
      <c r="E203" s="82"/>
      <c r="F203" s="88"/>
      <c r="G203" s="88"/>
      <c r="H203" s="88"/>
      <c r="I203" s="88"/>
      <c r="J203" s="88">
        <v>17006</v>
      </c>
      <c r="K203" s="88">
        <v>18149.43</v>
      </c>
      <c r="L203" s="134">
        <f>L107</f>
        <v>20321</v>
      </c>
      <c r="M203" s="88">
        <v>20320.25</v>
      </c>
      <c r="N203" s="88">
        <v>21073.01</v>
      </c>
      <c r="O203" s="134">
        <v>23000</v>
      </c>
      <c r="P203" s="134">
        <v>24702</v>
      </c>
      <c r="Q203" s="88">
        <v>24701.99</v>
      </c>
      <c r="R203" s="333">
        <v>25000</v>
      </c>
      <c r="S203" s="134">
        <v>25000</v>
      </c>
      <c r="T203" s="247">
        <v>25000</v>
      </c>
      <c r="U203" s="13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</row>
    <row r="204" spans="1:21" s="15" customFormat="1" ht="15.75">
      <c r="A204" s="26">
        <v>111</v>
      </c>
      <c r="B204" s="405" t="s">
        <v>373</v>
      </c>
      <c r="C204" s="186" t="s">
        <v>372</v>
      </c>
      <c r="D204" s="234"/>
      <c r="E204" s="82"/>
      <c r="F204" s="88"/>
      <c r="G204" s="88"/>
      <c r="H204" s="88"/>
      <c r="I204" s="88"/>
      <c r="J204" s="88">
        <v>0</v>
      </c>
      <c r="K204" s="88">
        <v>0</v>
      </c>
      <c r="L204" s="134">
        <v>0</v>
      </c>
      <c r="M204" s="88">
        <v>0</v>
      </c>
      <c r="N204" s="88">
        <v>42.8</v>
      </c>
      <c r="O204" s="134">
        <v>0</v>
      </c>
      <c r="P204" s="134">
        <v>40</v>
      </c>
      <c r="Q204" s="88">
        <v>40</v>
      </c>
      <c r="R204" s="333">
        <v>185</v>
      </c>
      <c r="S204" s="134">
        <v>185</v>
      </c>
      <c r="T204" s="247">
        <v>185</v>
      </c>
      <c r="U204" s="13"/>
    </row>
    <row r="205" spans="1:133" s="45" customFormat="1" ht="15.75">
      <c r="A205" s="26">
        <v>111</v>
      </c>
      <c r="B205" s="405" t="s">
        <v>207</v>
      </c>
      <c r="C205" s="186" t="s">
        <v>14</v>
      </c>
      <c r="D205" s="234"/>
      <c r="E205" s="82"/>
      <c r="F205" s="88"/>
      <c r="G205" s="88"/>
      <c r="H205" s="88"/>
      <c r="I205" s="88"/>
      <c r="J205" s="88">
        <v>916</v>
      </c>
      <c r="K205" s="88">
        <v>1036.15</v>
      </c>
      <c r="L205" s="134">
        <f>L109</f>
        <v>1162</v>
      </c>
      <c r="M205" s="88">
        <v>1161.4</v>
      </c>
      <c r="N205" s="88">
        <v>1204.5</v>
      </c>
      <c r="O205" s="134">
        <v>1350</v>
      </c>
      <c r="P205" s="134">
        <v>1437</v>
      </c>
      <c r="Q205" s="88">
        <v>1436.37</v>
      </c>
      <c r="R205" s="333">
        <v>1500</v>
      </c>
      <c r="S205" s="134">
        <v>1500</v>
      </c>
      <c r="T205" s="247">
        <v>1500</v>
      </c>
      <c r="U205" s="1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  <c r="AX205" s="50"/>
      <c r="AY205" s="50"/>
      <c r="AZ205" s="50"/>
      <c r="BA205" s="50"/>
      <c r="BB205" s="50"/>
      <c r="BC205" s="50"/>
      <c r="BD205" s="50"/>
      <c r="BE205" s="50"/>
      <c r="BF205" s="50"/>
      <c r="BG205" s="50"/>
      <c r="BH205" s="50"/>
      <c r="BI205" s="50"/>
      <c r="BJ205" s="50"/>
      <c r="BK205" s="50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</row>
    <row r="206" spans="1:133" s="45" customFormat="1" ht="15.75">
      <c r="A206" s="26">
        <v>111</v>
      </c>
      <c r="B206" s="405" t="s">
        <v>383</v>
      </c>
      <c r="C206" s="186" t="s">
        <v>384</v>
      </c>
      <c r="D206" s="234"/>
      <c r="E206" s="82"/>
      <c r="F206" s="88"/>
      <c r="G206" s="88"/>
      <c r="H206" s="88"/>
      <c r="I206" s="88"/>
      <c r="J206" s="88">
        <v>0</v>
      </c>
      <c r="K206" s="88">
        <v>0</v>
      </c>
      <c r="L206" s="134">
        <v>0</v>
      </c>
      <c r="M206" s="88">
        <v>0</v>
      </c>
      <c r="N206" s="88">
        <v>2.44</v>
      </c>
      <c r="O206" s="134">
        <v>0</v>
      </c>
      <c r="P206" s="134">
        <v>2</v>
      </c>
      <c r="Q206" s="88">
        <v>2.32</v>
      </c>
      <c r="R206" s="333">
        <v>10</v>
      </c>
      <c r="S206" s="134">
        <v>10</v>
      </c>
      <c r="T206" s="247">
        <v>10</v>
      </c>
      <c r="U206" s="1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</row>
    <row r="207" spans="1:133" s="44" customFormat="1" ht="15.75">
      <c r="A207" s="26">
        <v>111</v>
      </c>
      <c r="B207" s="405" t="s">
        <v>208</v>
      </c>
      <c r="C207" s="186" t="s">
        <v>15</v>
      </c>
      <c r="D207" s="234"/>
      <c r="E207" s="82"/>
      <c r="F207" s="88"/>
      <c r="G207" s="88"/>
      <c r="H207" s="88"/>
      <c r="I207" s="88"/>
      <c r="J207" s="88">
        <v>3635</v>
      </c>
      <c r="K207" s="88">
        <v>3524.01</v>
      </c>
      <c r="L207" s="134">
        <f>L111</f>
        <v>4061</v>
      </c>
      <c r="M207" s="88">
        <v>4060.28</v>
      </c>
      <c r="N207" s="88">
        <v>4071.32</v>
      </c>
      <c r="O207" s="134">
        <v>4900</v>
      </c>
      <c r="P207" s="134">
        <v>4984</v>
      </c>
      <c r="Q207" s="88">
        <v>4984.27</v>
      </c>
      <c r="R207" s="333">
        <v>5000</v>
      </c>
      <c r="S207" s="134">
        <v>5000</v>
      </c>
      <c r="T207" s="247">
        <v>5000</v>
      </c>
      <c r="U207" s="13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2"/>
      <c r="BK207" s="52"/>
      <c r="BL207" s="53"/>
      <c r="BM207" s="53"/>
      <c r="BN207" s="53"/>
      <c r="BO207" s="53"/>
      <c r="BP207" s="53"/>
      <c r="BQ207" s="53"/>
      <c r="BR207" s="53"/>
      <c r="BS207" s="53"/>
      <c r="BT207" s="53"/>
      <c r="BU207" s="53"/>
      <c r="BV207" s="53"/>
      <c r="BW207" s="53"/>
      <c r="BX207" s="53"/>
      <c r="BY207" s="53"/>
      <c r="BZ207" s="53"/>
      <c r="CA207" s="53"/>
      <c r="CB207" s="53"/>
      <c r="CC207" s="53"/>
      <c r="CD207" s="53"/>
      <c r="CE207" s="53"/>
      <c r="CF207" s="53"/>
      <c r="CG207" s="53"/>
      <c r="CH207" s="53"/>
      <c r="CI207" s="53"/>
      <c r="CJ207" s="53"/>
      <c r="CK207" s="53"/>
      <c r="CL207" s="53"/>
      <c r="CM207" s="53"/>
      <c r="CN207" s="53"/>
      <c r="CO207" s="53"/>
      <c r="CP207" s="53"/>
      <c r="CQ207" s="53"/>
      <c r="CR207" s="53"/>
      <c r="CS207" s="53"/>
      <c r="CT207" s="53"/>
      <c r="CU207" s="53"/>
      <c r="CV207" s="53"/>
      <c r="CW207" s="53"/>
      <c r="CX207" s="53"/>
      <c r="CY207" s="53"/>
      <c r="CZ207" s="53"/>
      <c r="DA207" s="53"/>
      <c r="DB207" s="53"/>
      <c r="DC207" s="53"/>
      <c r="DD207" s="53"/>
      <c r="DE207" s="53"/>
      <c r="DF207" s="53"/>
      <c r="DG207" s="53"/>
      <c r="DH207" s="53"/>
      <c r="DI207" s="53"/>
      <c r="DJ207" s="53"/>
      <c r="DK207" s="53"/>
      <c r="DL207" s="53"/>
      <c r="DM207" s="53"/>
      <c r="DN207" s="53"/>
      <c r="DO207" s="53"/>
      <c r="DP207" s="53"/>
      <c r="DQ207" s="53"/>
      <c r="DR207" s="53"/>
      <c r="DS207" s="53"/>
      <c r="DT207" s="53"/>
      <c r="DU207" s="53"/>
      <c r="DV207" s="53"/>
      <c r="DW207" s="53"/>
      <c r="DX207" s="53"/>
      <c r="DY207" s="53"/>
      <c r="DZ207" s="53"/>
      <c r="EA207" s="53"/>
      <c r="EB207" s="53"/>
      <c r="EC207" s="53"/>
    </row>
    <row r="208" spans="1:133" s="112" customFormat="1" ht="15.75">
      <c r="A208" s="26">
        <v>111</v>
      </c>
      <c r="B208" s="405" t="s">
        <v>376</v>
      </c>
      <c r="C208" s="186" t="s">
        <v>375</v>
      </c>
      <c r="D208" s="234"/>
      <c r="E208" s="82"/>
      <c r="F208" s="88"/>
      <c r="G208" s="88"/>
      <c r="H208" s="88"/>
      <c r="I208" s="88"/>
      <c r="J208" s="88">
        <v>0</v>
      </c>
      <c r="K208" s="88">
        <v>0</v>
      </c>
      <c r="L208" s="134">
        <v>0</v>
      </c>
      <c r="M208" s="88">
        <v>0</v>
      </c>
      <c r="N208" s="88">
        <v>9.18</v>
      </c>
      <c r="O208" s="134">
        <v>0</v>
      </c>
      <c r="P208" s="134">
        <v>9</v>
      </c>
      <c r="Q208" s="88">
        <v>8.68</v>
      </c>
      <c r="R208" s="333">
        <v>39</v>
      </c>
      <c r="S208" s="134">
        <v>39</v>
      </c>
      <c r="T208" s="247">
        <v>39</v>
      </c>
      <c r="U208" s="13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</row>
    <row r="209" spans="1:133" s="112" customFormat="1" ht="15.75">
      <c r="A209" s="26">
        <v>111</v>
      </c>
      <c r="B209" s="405" t="s">
        <v>209</v>
      </c>
      <c r="C209" s="186" t="s">
        <v>16</v>
      </c>
      <c r="D209" s="234"/>
      <c r="E209" s="82"/>
      <c r="F209" s="88"/>
      <c r="G209" s="88"/>
      <c r="H209" s="88"/>
      <c r="I209" s="88"/>
      <c r="J209" s="88">
        <v>994</v>
      </c>
      <c r="K209" s="88">
        <v>1068.74</v>
      </c>
      <c r="L209" s="134">
        <f>L113</f>
        <v>1352</v>
      </c>
      <c r="M209" s="88">
        <v>1351.48</v>
      </c>
      <c r="N209" s="88">
        <v>1366.45</v>
      </c>
      <c r="O209" s="134">
        <v>1650</v>
      </c>
      <c r="P209" s="134">
        <v>1659</v>
      </c>
      <c r="Q209" s="88">
        <v>1659.64</v>
      </c>
      <c r="R209" s="333">
        <v>1700</v>
      </c>
      <c r="S209" s="134">
        <v>1700</v>
      </c>
      <c r="T209" s="247">
        <v>1700</v>
      </c>
      <c r="U209" s="13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52"/>
      <c r="EB209" s="52"/>
      <c r="EC209" s="52"/>
    </row>
    <row r="210" spans="1:133" s="112" customFormat="1" ht="15.75">
      <c r="A210" s="26">
        <v>111</v>
      </c>
      <c r="B210" s="405" t="s">
        <v>379</v>
      </c>
      <c r="C210" s="186" t="s">
        <v>378</v>
      </c>
      <c r="D210" s="234"/>
      <c r="E210" s="82"/>
      <c r="F210" s="88"/>
      <c r="G210" s="88"/>
      <c r="H210" s="88"/>
      <c r="I210" s="88"/>
      <c r="J210" s="88">
        <v>0</v>
      </c>
      <c r="K210" s="88">
        <v>0</v>
      </c>
      <c r="L210" s="134">
        <v>0</v>
      </c>
      <c r="M210" s="88">
        <v>0</v>
      </c>
      <c r="N210" s="88">
        <v>4.05</v>
      </c>
      <c r="O210" s="134">
        <v>0</v>
      </c>
      <c r="P210" s="134">
        <v>3</v>
      </c>
      <c r="Q210" s="88">
        <v>2.9</v>
      </c>
      <c r="R210" s="333">
        <v>13</v>
      </c>
      <c r="S210" s="134">
        <v>13</v>
      </c>
      <c r="T210" s="247">
        <v>13</v>
      </c>
      <c r="U210" s="13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</row>
    <row r="211" spans="1:133" s="45" customFormat="1" ht="15.75">
      <c r="A211" s="26">
        <v>111</v>
      </c>
      <c r="B211" s="405" t="s">
        <v>210</v>
      </c>
      <c r="C211" s="186" t="s">
        <v>42</v>
      </c>
      <c r="D211" s="234"/>
      <c r="E211" s="82"/>
      <c r="F211" s="88"/>
      <c r="G211" s="88"/>
      <c r="H211" s="88"/>
      <c r="I211" s="88"/>
      <c r="J211" s="88">
        <v>0</v>
      </c>
      <c r="K211" s="88">
        <v>0</v>
      </c>
      <c r="L211" s="134">
        <v>0</v>
      </c>
      <c r="M211" s="88">
        <v>0</v>
      </c>
      <c r="N211" s="88">
        <v>0</v>
      </c>
      <c r="O211" s="134">
        <v>0</v>
      </c>
      <c r="P211" s="134">
        <v>0</v>
      </c>
      <c r="Q211" s="88">
        <v>0</v>
      </c>
      <c r="R211" s="333">
        <v>0</v>
      </c>
      <c r="S211" s="134">
        <v>0</v>
      </c>
      <c r="T211" s="247">
        <v>0</v>
      </c>
      <c r="U211" s="1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</row>
    <row r="212" spans="1:133" s="44" customFormat="1" ht="15.75">
      <c r="A212" s="26">
        <v>111</v>
      </c>
      <c r="B212" s="405" t="s">
        <v>211</v>
      </c>
      <c r="C212" s="186" t="s">
        <v>17</v>
      </c>
      <c r="D212" s="234"/>
      <c r="E212" s="82"/>
      <c r="F212" s="88"/>
      <c r="G212" s="88"/>
      <c r="H212" s="88"/>
      <c r="I212" s="88"/>
      <c r="J212" s="88">
        <v>5738</v>
      </c>
      <c r="K212" s="88">
        <v>5690.36</v>
      </c>
      <c r="L212" s="134">
        <f>L116</f>
        <v>6887</v>
      </c>
      <c r="M212" s="88">
        <v>6886.27</v>
      </c>
      <c r="N212" s="88">
        <v>7241.52</v>
      </c>
      <c r="O212" s="134">
        <v>7750</v>
      </c>
      <c r="P212" s="134">
        <v>8351</v>
      </c>
      <c r="Q212" s="88">
        <v>8350.33</v>
      </c>
      <c r="R212" s="333">
        <v>9000</v>
      </c>
      <c r="S212" s="134">
        <v>9000</v>
      </c>
      <c r="T212" s="247">
        <v>9000</v>
      </c>
      <c r="U212" s="13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2"/>
      <c r="BK212" s="52"/>
      <c r="BL212" s="53"/>
      <c r="BM212" s="53"/>
      <c r="BN212" s="53"/>
      <c r="BO212" s="53"/>
      <c r="BP212" s="53"/>
      <c r="BQ212" s="53"/>
      <c r="BR212" s="53"/>
      <c r="BS212" s="53"/>
      <c r="BT212" s="53"/>
      <c r="BU212" s="53"/>
      <c r="BV212" s="53"/>
      <c r="BW212" s="53"/>
      <c r="BX212" s="53"/>
      <c r="BY212" s="53"/>
      <c r="BZ212" s="53"/>
      <c r="CA212" s="53"/>
      <c r="CB212" s="53"/>
      <c r="CC212" s="53"/>
      <c r="CD212" s="53"/>
      <c r="CE212" s="53"/>
      <c r="CF212" s="53"/>
      <c r="CG212" s="53"/>
      <c r="CH212" s="53"/>
      <c r="CI212" s="53"/>
      <c r="CJ212" s="53"/>
      <c r="CK212" s="53"/>
      <c r="CL212" s="53"/>
      <c r="CM212" s="53"/>
      <c r="CN212" s="53"/>
      <c r="CO212" s="53"/>
      <c r="CP212" s="53"/>
      <c r="CQ212" s="53"/>
      <c r="CR212" s="53"/>
      <c r="CS212" s="53"/>
      <c r="CT212" s="53"/>
      <c r="CU212" s="53"/>
      <c r="CV212" s="53"/>
      <c r="CW212" s="53"/>
      <c r="CX212" s="53"/>
      <c r="CY212" s="53"/>
      <c r="CZ212" s="53"/>
      <c r="DA212" s="53"/>
      <c r="DB212" s="53"/>
      <c r="DC212" s="53"/>
      <c r="DD212" s="53"/>
      <c r="DE212" s="53"/>
      <c r="DF212" s="53"/>
      <c r="DG212" s="53"/>
      <c r="DH212" s="53"/>
      <c r="DI212" s="53"/>
      <c r="DJ212" s="53"/>
      <c r="DK212" s="53"/>
      <c r="DL212" s="53"/>
      <c r="DM212" s="53"/>
      <c r="DN212" s="53"/>
      <c r="DO212" s="53"/>
      <c r="DP212" s="53"/>
      <c r="DQ212" s="53"/>
      <c r="DR212" s="53"/>
      <c r="DS212" s="53"/>
      <c r="DT212" s="53"/>
      <c r="DU212" s="53"/>
      <c r="DV212" s="53"/>
      <c r="DW212" s="53"/>
      <c r="DX212" s="53"/>
      <c r="DY212" s="53"/>
      <c r="DZ212" s="53"/>
      <c r="EA212" s="53"/>
      <c r="EB212" s="53"/>
      <c r="EC212" s="53"/>
    </row>
    <row r="213" spans="1:133" s="112" customFormat="1" ht="15.75">
      <c r="A213" s="26">
        <v>111</v>
      </c>
      <c r="B213" s="405" t="s">
        <v>382</v>
      </c>
      <c r="C213" s="186" t="s">
        <v>381</v>
      </c>
      <c r="D213" s="234"/>
      <c r="E213" s="82"/>
      <c r="F213" s="88"/>
      <c r="G213" s="88"/>
      <c r="H213" s="88"/>
      <c r="I213" s="88"/>
      <c r="J213" s="88">
        <v>0</v>
      </c>
      <c r="K213" s="88">
        <v>0</v>
      </c>
      <c r="L213" s="134">
        <v>0</v>
      </c>
      <c r="M213" s="88">
        <v>0</v>
      </c>
      <c r="N213" s="88">
        <v>14.52</v>
      </c>
      <c r="O213" s="134">
        <v>0</v>
      </c>
      <c r="P213" s="134">
        <v>14</v>
      </c>
      <c r="Q213" s="88">
        <f>13.74</f>
        <v>13.74</v>
      </c>
      <c r="R213" s="333">
        <v>62</v>
      </c>
      <c r="S213" s="134">
        <v>62</v>
      </c>
      <c r="T213" s="247">
        <v>62</v>
      </c>
      <c r="U213" s="13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</row>
    <row r="214" spans="1:133" ht="15.75">
      <c r="A214" s="26">
        <v>111</v>
      </c>
      <c r="B214" s="405" t="s">
        <v>212</v>
      </c>
      <c r="C214" s="186" t="s">
        <v>18</v>
      </c>
      <c r="D214" s="234"/>
      <c r="E214" s="82"/>
      <c r="F214" s="88"/>
      <c r="G214" s="88"/>
      <c r="H214" s="88"/>
      <c r="I214" s="88"/>
      <c r="J214" s="88">
        <v>1890</v>
      </c>
      <c r="K214" s="88">
        <v>1868.7</v>
      </c>
      <c r="L214" s="134">
        <f>L118</f>
        <v>2067</v>
      </c>
      <c r="M214" s="88">
        <v>2066.86</v>
      </c>
      <c r="N214" s="88">
        <v>2268.29</v>
      </c>
      <c r="O214" s="134">
        <v>3300</v>
      </c>
      <c r="P214" s="134">
        <v>2232</v>
      </c>
      <c r="Q214" s="88">
        <v>2232.12</v>
      </c>
      <c r="R214" s="333">
        <v>2500</v>
      </c>
      <c r="S214" s="134">
        <v>2500</v>
      </c>
      <c r="T214" s="247">
        <v>2500</v>
      </c>
      <c r="U214" s="13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</row>
    <row r="215" spans="1:133" ht="15.75">
      <c r="A215" s="26">
        <v>111</v>
      </c>
      <c r="B215" s="405" t="s">
        <v>213</v>
      </c>
      <c r="C215" s="186" t="s">
        <v>19</v>
      </c>
      <c r="D215" s="234"/>
      <c r="E215" s="82"/>
      <c r="F215" s="88"/>
      <c r="G215" s="88"/>
      <c r="H215" s="88"/>
      <c r="I215" s="88"/>
      <c r="J215" s="88">
        <v>253.88</v>
      </c>
      <c r="K215" s="88">
        <v>430.26</v>
      </c>
      <c r="L215" s="134">
        <v>420</v>
      </c>
      <c r="M215" s="88">
        <v>416.42</v>
      </c>
      <c r="N215" s="88">
        <v>98.04</v>
      </c>
      <c r="O215" s="134">
        <v>150</v>
      </c>
      <c r="P215" s="134">
        <v>150</v>
      </c>
      <c r="Q215" s="88">
        <v>28.35</v>
      </c>
      <c r="R215" s="333">
        <v>150</v>
      </c>
      <c r="S215" s="134">
        <v>150</v>
      </c>
      <c r="T215" s="247">
        <v>150</v>
      </c>
      <c r="U215" s="46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</row>
    <row r="216" spans="1:133" s="19" customFormat="1" ht="15.75">
      <c r="A216" s="26">
        <v>111</v>
      </c>
      <c r="B216" s="405" t="s">
        <v>214</v>
      </c>
      <c r="C216" s="186" t="s">
        <v>45</v>
      </c>
      <c r="D216" s="234"/>
      <c r="E216" s="82"/>
      <c r="F216" s="88"/>
      <c r="G216" s="88"/>
      <c r="H216" s="88"/>
      <c r="I216" s="88"/>
      <c r="J216" s="88">
        <v>14</v>
      </c>
      <c r="K216" s="88">
        <v>626.51</v>
      </c>
      <c r="L216" s="134">
        <v>39</v>
      </c>
      <c r="M216" s="88">
        <v>38.72</v>
      </c>
      <c r="N216" s="88">
        <v>0</v>
      </c>
      <c r="O216" s="134">
        <v>50</v>
      </c>
      <c r="P216" s="134">
        <v>50</v>
      </c>
      <c r="Q216" s="88">
        <v>0</v>
      </c>
      <c r="R216" s="333">
        <v>50</v>
      </c>
      <c r="S216" s="134">
        <v>50</v>
      </c>
      <c r="T216" s="247">
        <v>50</v>
      </c>
      <c r="U216" s="15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/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55"/>
      <c r="CQ216" s="55"/>
      <c r="CR216" s="55"/>
      <c r="CS216" s="55"/>
      <c r="CT216" s="55"/>
      <c r="CU216" s="55"/>
      <c r="CV216" s="55"/>
      <c r="CW216" s="55"/>
      <c r="CX216" s="55"/>
      <c r="CY216" s="55"/>
      <c r="CZ216" s="55"/>
      <c r="DA216" s="55"/>
      <c r="DB216" s="55"/>
      <c r="DC216" s="55"/>
      <c r="DD216" s="55"/>
      <c r="DE216" s="55"/>
      <c r="DF216" s="55"/>
      <c r="DG216" s="55"/>
      <c r="DH216" s="55"/>
      <c r="DI216" s="55"/>
      <c r="DJ216" s="55"/>
      <c r="DK216" s="55"/>
      <c r="DL216" s="55"/>
      <c r="DM216" s="55"/>
      <c r="DN216" s="55"/>
      <c r="DO216" s="55"/>
      <c r="DP216" s="55"/>
      <c r="DQ216" s="55"/>
      <c r="DR216" s="55"/>
      <c r="DS216" s="55"/>
      <c r="DT216" s="55"/>
      <c r="DU216" s="55"/>
      <c r="DV216" s="55"/>
      <c r="DW216" s="55"/>
      <c r="DX216" s="55"/>
      <c r="DY216" s="55"/>
      <c r="DZ216" s="55"/>
      <c r="EA216" s="55"/>
      <c r="EB216" s="55"/>
      <c r="EC216" s="55"/>
    </row>
    <row r="217" spans="1:20" s="73" customFormat="1" ht="15">
      <c r="A217" s="26">
        <v>111</v>
      </c>
      <c r="B217" s="405" t="s">
        <v>215</v>
      </c>
      <c r="C217" s="186" t="s">
        <v>98</v>
      </c>
      <c r="D217" s="234"/>
      <c r="E217" s="82"/>
      <c r="F217" s="88"/>
      <c r="G217" s="88"/>
      <c r="H217" s="88"/>
      <c r="I217" s="88"/>
      <c r="J217" s="88">
        <v>3413</v>
      </c>
      <c r="K217" s="88">
        <v>3702.69</v>
      </c>
      <c r="L217" s="134">
        <f>3703+550</f>
        <v>4253</v>
      </c>
      <c r="M217" s="88">
        <v>4104.38</v>
      </c>
      <c r="N217" s="88">
        <f>2670.79-41.81</f>
        <v>2628.98</v>
      </c>
      <c r="O217" s="134">
        <v>0</v>
      </c>
      <c r="P217" s="134">
        <v>1632</v>
      </c>
      <c r="Q217" s="88">
        <v>239.3</v>
      </c>
      <c r="R217" s="333">
        <v>7092</v>
      </c>
      <c r="S217" s="134">
        <v>7092</v>
      </c>
      <c r="T217" s="247">
        <v>7092</v>
      </c>
    </row>
    <row r="218" spans="1:20" s="73" customFormat="1" ht="15">
      <c r="A218" s="26" t="s">
        <v>306</v>
      </c>
      <c r="B218" s="405" t="s">
        <v>215</v>
      </c>
      <c r="C218" s="186" t="s">
        <v>98</v>
      </c>
      <c r="D218" s="234"/>
      <c r="E218" s="82"/>
      <c r="F218" s="88"/>
      <c r="G218" s="88"/>
      <c r="H218" s="88"/>
      <c r="I218" s="88"/>
      <c r="J218" s="88">
        <v>0</v>
      </c>
      <c r="K218" s="88">
        <v>0</v>
      </c>
      <c r="L218" s="134">
        <v>60</v>
      </c>
      <c r="M218" s="88">
        <v>60</v>
      </c>
      <c r="N218" s="88">
        <v>0</v>
      </c>
      <c r="O218" s="134">
        <v>0</v>
      </c>
      <c r="P218" s="134">
        <v>0</v>
      </c>
      <c r="Q218" s="88">
        <v>0</v>
      </c>
      <c r="R218" s="333">
        <v>0</v>
      </c>
      <c r="S218" s="134">
        <v>0</v>
      </c>
      <c r="T218" s="247">
        <v>0</v>
      </c>
    </row>
    <row r="219" spans="1:20" ht="15.75">
      <c r="A219" s="26">
        <v>111</v>
      </c>
      <c r="B219" s="405" t="s">
        <v>216</v>
      </c>
      <c r="C219" s="186" t="s">
        <v>99</v>
      </c>
      <c r="D219" s="234"/>
      <c r="E219" s="82"/>
      <c r="F219" s="88"/>
      <c r="G219" s="88"/>
      <c r="H219" s="88"/>
      <c r="I219" s="88"/>
      <c r="J219" s="88">
        <v>1281.49</v>
      </c>
      <c r="K219" s="88">
        <v>1309.94</v>
      </c>
      <c r="L219" s="134">
        <v>1250</v>
      </c>
      <c r="M219" s="88">
        <v>1223.09</v>
      </c>
      <c r="N219" s="88">
        <v>1312.99</v>
      </c>
      <c r="O219" s="134">
        <v>1200</v>
      </c>
      <c r="P219" s="134">
        <v>1472</v>
      </c>
      <c r="Q219" s="88">
        <v>1471.93</v>
      </c>
      <c r="R219" s="333">
        <v>2550</v>
      </c>
      <c r="S219" s="134">
        <v>2550</v>
      </c>
      <c r="T219" s="247">
        <v>2550</v>
      </c>
    </row>
    <row r="220" spans="1:20" ht="15.75">
      <c r="A220" s="26">
        <v>41</v>
      </c>
      <c r="B220" s="408" t="s">
        <v>213</v>
      </c>
      <c r="C220" s="186" t="s">
        <v>20</v>
      </c>
      <c r="D220" s="234"/>
      <c r="E220" s="82"/>
      <c r="F220" s="88"/>
      <c r="G220" s="88"/>
      <c r="H220" s="88"/>
      <c r="I220" s="88"/>
      <c r="J220" s="88">
        <v>0</v>
      </c>
      <c r="K220" s="88">
        <v>0</v>
      </c>
      <c r="L220" s="134">
        <v>0</v>
      </c>
      <c r="M220" s="88">
        <v>0</v>
      </c>
      <c r="N220" s="88">
        <v>0</v>
      </c>
      <c r="O220" s="134">
        <v>0</v>
      </c>
      <c r="P220" s="134">
        <v>0</v>
      </c>
      <c r="Q220" s="88">
        <v>0</v>
      </c>
      <c r="R220" s="333">
        <v>0</v>
      </c>
      <c r="S220" s="134">
        <v>0</v>
      </c>
      <c r="T220" s="247">
        <v>0</v>
      </c>
    </row>
    <row r="221" spans="1:20" ht="15.75">
      <c r="A221" s="26" t="s">
        <v>181</v>
      </c>
      <c r="B221" s="408" t="s">
        <v>217</v>
      </c>
      <c r="C221" s="186" t="s">
        <v>157</v>
      </c>
      <c r="D221" s="234"/>
      <c r="E221" s="82"/>
      <c r="F221" s="88"/>
      <c r="G221" s="88"/>
      <c r="H221" s="88"/>
      <c r="I221" s="88"/>
      <c r="J221" s="88">
        <v>1676</v>
      </c>
      <c r="K221" s="88">
        <v>0</v>
      </c>
      <c r="L221" s="134">
        <v>0</v>
      </c>
      <c r="M221" s="88">
        <v>0</v>
      </c>
      <c r="N221" s="88">
        <v>0</v>
      </c>
      <c r="O221" s="134">
        <v>2940</v>
      </c>
      <c r="P221" s="134">
        <v>2940</v>
      </c>
      <c r="Q221" s="88">
        <v>2940</v>
      </c>
      <c r="R221" s="333">
        <v>1226</v>
      </c>
      <c r="S221" s="134">
        <v>1226</v>
      </c>
      <c r="T221" s="247">
        <v>1226</v>
      </c>
    </row>
    <row r="222" spans="1:20" ht="15.75">
      <c r="A222" s="26">
        <v>111</v>
      </c>
      <c r="B222" s="408" t="s">
        <v>218</v>
      </c>
      <c r="C222" s="186" t="s">
        <v>97</v>
      </c>
      <c r="D222" s="234"/>
      <c r="E222" s="82"/>
      <c r="F222" s="88"/>
      <c r="G222" s="88"/>
      <c r="H222" s="88"/>
      <c r="I222" s="88"/>
      <c r="J222" s="88">
        <v>646.73</v>
      </c>
      <c r="K222" s="88">
        <v>512.46</v>
      </c>
      <c r="L222" s="134">
        <v>511</v>
      </c>
      <c r="M222" s="88">
        <v>465.58</v>
      </c>
      <c r="N222" s="88">
        <v>269.03</v>
      </c>
      <c r="O222" s="134">
        <v>600</v>
      </c>
      <c r="P222" s="134">
        <v>600</v>
      </c>
      <c r="Q222" s="88">
        <v>445.36</v>
      </c>
      <c r="R222" s="333">
        <v>450</v>
      </c>
      <c r="S222" s="134">
        <v>450</v>
      </c>
      <c r="T222" s="247">
        <v>450</v>
      </c>
    </row>
    <row r="223" spans="1:20" ht="15.75">
      <c r="A223" s="26">
        <v>111</v>
      </c>
      <c r="B223" s="408" t="s">
        <v>219</v>
      </c>
      <c r="C223" s="186" t="s">
        <v>292</v>
      </c>
      <c r="D223" s="234"/>
      <c r="E223" s="82"/>
      <c r="F223" s="88"/>
      <c r="G223" s="88"/>
      <c r="H223" s="88"/>
      <c r="I223" s="88"/>
      <c r="J223" s="88">
        <v>187.22</v>
      </c>
      <c r="K223" s="88">
        <v>427.34</v>
      </c>
      <c r="L223" s="134">
        <v>428</v>
      </c>
      <c r="M223" s="88">
        <v>390.6</v>
      </c>
      <c r="N223" s="88">
        <v>348.24</v>
      </c>
      <c r="O223" s="134">
        <v>500</v>
      </c>
      <c r="P223" s="134">
        <v>500</v>
      </c>
      <c r="Q223" s="88">
        <v>440.11</v>
      </c>
      <c r="R223" s="333">
        <v>500</v>
      </c>
      <c r="S223" s="134">
        <v>500</v>
      </c>
      <c r="T223" s="247">
        <v>500</v>
      </c>
    </row>
    <row r="224" spans="1:20" ht="15.75">
      <c r="A224" s="26">
        <v>111</v>
      </c>
      <c r="B224" s="408" t="s">
        <v>293</v>
      </c>
      <c r="C224" s="186" t="s">
        <v>294</v>
      </c>
      <c r="D224" s="234"/>
      <c r="E224" s="82"/>
      <c r="F224" s="88"/>
      <c r="G224" s="88"/>
      <c r="H224" s="88"/>
      <c r="I224" s="88"/>
      <c r="J224" s="88">
        <v>640</v>
      </c>
      <c r="K224" s="88">
        <v>321.02</v>
      </c>
      <c r="L224" s="134">
        <f>400+140</f>
        <v>540</v>
      </c>
      <c r="M224" s="88">
        <v>531.72</v>
      </c>
      <c r="N224" s="88">
        <v>411.83</v>
      </c>
      <c r="O224" s="134">
        <v>578</v>
      </c>
      <c r="P224" s="134">
        <v>578</v>
      </c>
      <c r="Q224" s="88">
        <v>481.03</v>
      </c>
      <c r="R224" s="333">
        <v>578</v>
      </c>
      <c r="S224" s="134">
        <v>578</v>
      </c>
      <c r="T224" s="247">
        <v>578</v>
      </c>
    </row>
    <row r="225" spans="1:20" ht="15.75">
      <c r="A225" s="26">
        <v>111</v>
      </c>
      <c r="B225" s="408" t="s">
        <v>220</v>
      </c>
      <c r="C225" s="186" t="s">
        <v>88</v>
      </c>
      <c r="D225" s="234"/>
      <c r="E225" s="82"/>
      <c r="F225" s="88"/>
      <c r="G225" s="88"/>
      <c r="H225" s="88"/>
      <c r="I225" s="88"/>
      <c r="J225" s="88">
        <v>2400</v>
      </c>
      <c r="K225" s="88">
        <v>2546.45</v>
      </c>
      <c r="L225" s="134">
        <v>110</v>
      </c>
      <c r="M225" s="88">
        <v>109.8</v>
      </c>
      <c r="N225" s="88">
        <v>7175.84</v>
      </c>
      <c r="O225" s="88">
        <v>1000</v>
      </c>
      <c r="P225" s="134">
        <v>1500</v>
      </c>
      <c r="Q225" s="88">
        <v>1136.4</v>
      </c>
      <c r="R225" s="333">
        <v>300</v>
      </c>
      <c r="S225" s="134">
        <v>300</v>
      </c>
      <c r="T225" s="247">
        <v>300</v>
      </c>
    </row>
    <row r="226" spans="1:20" ht="15.75" hidden="1">
      <c r="A226" s="26"/>
      <c r="B226" s="408" t="s">
        <v>419</v>
      </c>
      <c r="C226" s="186" t="s">
        <v>88</v>
      </c>
      <c r="D226" s="234"/>
      <c r="E226" s="82"/>
      <c r="F226" s="88"/>
      <c r="G226" s="88"/>
      <c r="H226" s="88"/>
      <c r="I226" s="88"/>
      <c r="J226" s="88"/>
      <c r="K226" s="88">
        <v>0</v>
      </c>
      <c r="L226" s="134"/>
      <c r="M226" s="88">
        <v>0</v>
      </c>
      <c r="N226" s="88">
        <v>0</v>
      </c>
      <c r="O226" s="88">
        <v>0</v>
      </c>
      <c r="P226" s="134">
        <v>0</v>
      </c>
      <c r="Q226" s="88"/>
      <c r="R226" s="334"/>
      <c r="S226" s="134"/>
      <c r="T226" s="247"/>
    </row>
    <row r="227" spans="1:20" ht="15.75">
      <c r="A227" s="26">
        <v>131</v>
      </c>
      <c r="B227" s="408" t="s">
        <v>220</v>
      </c>
      <c r="C227" s="186" t="s">
        <v>88</v>
      </c>
      <c r="D227" s="234"/>
      <c r="E227" s="82"/>
      <c r="F227" s="88"/>
      <c r="G227" s="88"/>
      <c r="H227" s="88"/>
      <c r="I227" s="88"/>
      <c r="J227" s="88">
        <v>0</v>
      </c>
      <c r="K227" s="88">
        <v>0</v>
      </c>
      <c r="L227" s="134"/>
      <c r="M227" s="88">
        <v>0</v>
      </c>
      <c r="N227" s="88">
        <v>0</v>
      </c>
      <c r="O227" s="134">
        <v>2000</v>
      </c>
      <c r="P227" s="134">
        <v>2000</v>
      </c>
      <c r="Q227" s="88">
        <v>2000</v>
      </c>
      <c r="R227" s="333">
        <v>5000</v>
      </c>
      <c r="S227" s="134">
        <v>5000</v>
      </c>
      <c r="T227" s="247">
        <v>5000</v>
      </c>
    </row>
    <row r="228" spans="1:20" ht="15.75">
      <c r="A228" s="26">
        <v>111</v>
      </c>
      <c r="B228" s="408" t="s">
        <v>421</v>
      </c>
      <c r="C228" s="186" t="s">
        <v>47</v>
      </c>
      <c r="D228" s="234"/>
      <c r="E228" s="82"/>
      <c r="F228" s="88"/>
      <c r="G228" s="88"/>
      <c r="H228" s="88"/>
      <c r="I228" s="88"/>
      <c r="J228" s="88">
        <v>976.85</v>
      </c>
      <c r="K228" s="88">
        <v>743.05</v>
      </c>
      <c r="L228" s="134">
        <v>3450</v>
      </c>
      <c r="M228" s="88">
        <v>3445.61</v>
      </c>
      <c r="N228" s="88">
        <v>1486.23</v>
      </c>
      <c r="O228" s="134">
        <v>1000</v>
      </c>
      <c r="P228" s="134">
        <v>1000</v>
      </c>
      <c r="Q228" s="88">
        <v>717.46</v>
      </c>
      <c r="R228" s="333">
        <v>0</v>
      </c>
      <c r="S228" s="134">
        <v>0</v>
      </c>
      <c r="T228" s="247">
        <v>0</v>
      </c>
    </row>
    <row r="229" spans="1:20" ht="15.75">
      <c r="A229" s="26">
        <v>111</v>
      </c>
      <c r="B229" s="408" t="s">
        <v>422</v>
      </c>
      <c r="C229" s="186" t="s">
        <v>47</v>
      </c>
      <c r="D229" s="234"/>
      <c r="E229" s="82"/>
      <c r="F229" s="88"/>
      <c r="G229" s="88"/>
      <c r="H229" s="88"/>
      <c r="I229" s="88"/>
      <c r="J229" s="88">
        <v>0</v>
      </c>
      <c r="K229" s="88">
        <v>0</v>
      </c>
      <c r="L229" s="134"/>
      <c r="M229" s="88">
        <v>0</v>
      </c>
      <c r="N229" s="88">
        <v>994.37</v>
      </c>
      <c r="O229" s="134">
        <v>500</v>
      </c>
      <c r="P229" s="134">
        <v>500</v>
      </c>
      <c r="Q229" s="88">
        <v>500</v>
      </c>
      <c r="R229" s="333">
        <v>0</v>
      </c>
      <c r="S229" s="134">
        <v>0</v>
      </c>
      <c r="T229" s="247">
        <v>0</v>
      </c>
    </row>
    <row r="230" spans="1:20" ht="15.75">
      <c r="A230" s="26">
        <v>131</v>
      </c>
      <c r="B230" s="408" t="s">
        <v>421</v>
      </c>
      <c r="C230" s="186" t="s">
        <v>47</v>
      </c>
      <c r="D230" s="234"/>
      <c r="E230" s="82"/>
      <c r="F230" s="88"/>
      <c r="G230" s="88"/>
      <c r="H230" s="88"/>
      <c r="I230" s="88"/>
      <c r="J230" s="88">
        <v>0</v>
      </c>
      <c r="K230" s="88">
        <v>0</v>
      </c>
      <c r="L230" s="134">
        <v>0</v>
      </c>
      <c r="M230" s="88">
        <v>0</v>
      </c>
      <c r="N230" s="88">
        <v>1000.5</v>
      </c>
      <c r="O230" s="134">
        <v>1000</v>
      </c>
      <c r="P230" s="134">
        <v>1000</v>
      </c>
      <c r="Q230" s="88">
        <v>1000</v>
      </c>
      <c r="R230" s="333">
        <v>5000</v>
      </c>
      <c r="S230" s="134">
        <v>5000</v>
      </c>
      <c r="T230" s="247">
        <v>5000</v>
      </c>
    </row>
    <row r="231" spans="1:63" ht="15.75">
      <c r="A231" s="26">
        <v>41</v>
      </c>
      <c r="B231" s="408" t="s">
        <v>421</v>
      </c>
      <c r="C231" s="186" t="s">
        <v>47</v>
      </c>
      <c r="D231" s="234"/>
      <c r="E231" s="82"/>
      <c r="F231" s="88"/>
      <c r="G231" s="88"/>
      <c r="H231" s="88"/>
      <c r="I231" s="88"/>
      <c r="J231" s="88">
        <v>882</v>
      </c>
      <c r="K231" s="88">
        <v>0</v>
      </c>
      <c r="L231" s="134">
        <v>0</v>
      </c>
      <c r="M231" s="88">
        <v>0</v>
      </c>
      <c r="N231" s="88">
        <v>0</v>
      </c>
      <c r="O231" s="134">
        <v>0</v>
      </c>
      <c r="P231" s="134">
        <v>0</v>
      </c>
      <c r="Q231" s="88">
        <v>0</v>
      </c>
      <c r="R231" s="333">
        <v>0</v>
      </c>
      <c r="S231" s="134">
        <v>0</v>
      </c>
      <c r="T231" s="247">
        <v>0</v>
      </c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</row>
    <row r="232" spans="1:63" ht="15.75">
      <c r="A232" s="26">
        <v>111</v>
      </c>
      <c r="B232" s="408" t="s">
        <v>221</v>
      </c>
      <c r="C232" s="186" t="s">
        <v>22</v>
      </c>
      <c r="D232" s="234"/>
      <c r="E232" s="82"/>
      <c r="F232" s="88"/>
      <c r="G232" s="88"/>
      <c r="H232" s="88"/>
      <c r="I232" s="88"/>
      <c r="J232" s="88">
        <v>0</v>
      </c>
      <c r="K232" s="88">
        <v>0</v>
      </c>
      <c r="L232" s="134">
        <v>175</v>
      </c>
      <c r="M232" s="88">
        <v>174.95</v>
      </c>
      <c r="N232" s="88">
        <v>2555</v>
      </c>
      <c r="O232" s="134">
        <v>1000</v>
      </c>
      <c r="P232" s="134">
        <v>1000</v>
      </c>
      <c r="Q232" s="88">
        <v>0</v>
      </c>
      <c r="R232" s="333">
        <v>0</v>
      </c>
      <c r="S232" s="134">
        <v>0</v>
      </c>
      <c r="T232" s="247">
        <v>0</v>
      </c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</row>
    <row r="233" spans="1:63" ht="15.75">
      <c r="A233" s="26">
        <v>111</v>
      </c>
      <c r="B233" s="408" t="s">
        <v>404</v>
      </c>
      <c r="C233" s="186" t="s">
        <v>22</v>
      </c>
      <c r="D233" s="234"/>
      <c r="E233" s="82"/>
      <c r="F233" s="88"/>
      <c r="G233" s="88"/>
      <c r="H233" s="88"/>
      <c r="I233" s="88"/>
      <c r="J233" s="88">
        <v>0</v>
      </c>
      <c r="K233" s="88">
        <v>0</v>
      </c>
      <c r="L233" s="134"/>
      <c r="M233" s="88">
        <v>0</v>
      </c>
      <c r="N233" s="88">
        <v>1000</v>
      </c>
      <c r="O233" s="134">
        <v>0</v>
      </c>
      <c r="P233" s="134">
        <v>0</v>
      </c>
      <c r="Q233" s="88">
        <v>0</v>
      </c>
      <c r="R233" s="333">
        <v>0</v>
      </c>
      <c r="S233" s="134">
        <v>0</v>
      </c>
      <c r="T233" s="247">
        <v>0</v>
      </c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</row>
    <row r="234" spans="1:63" ht="15.75">
      <c r="A234" s="26">
        <v>111</v>
      </c>
      <c r="B234" s="408" t="s">
        <v>222</v>
      </c>
      <c r="C234" s="186" t="s">
        <v>48</v>
      </c>
      <c r="D234" s="234"/>
      <c r="E234" s="82"/>
      <c r="F234" s="88"/>
      <c r="G234" s="88"/>
      <c r="H234" s="88"/>
      <c r="I234" s="88"/>
      <c r="J234" s="88">
        <v>146.93</v>
      </c>
      <c r="K234" s="88">
        <v>113.79</v>
      </c>
      <c r="L234" s="134">
        <v>100</v>
      </c>
      <c r="M234" s="88">
        <v>96.1</v>
      </c>
      <c r="N234" s="88">
        <v>163.96</v>
      </c>
      <c r="O234" s="134">
        <v>330</v>
      </c>
      <c r="P234" s="134">
        <v>330</v>
      </c>
      <c r="Q234" s="88">
        <v>230.43</v>
      </c>
      <c r="R234" s="333">
        <v>250</v>
      </c>
      <c r="S234" s="134">
        <v>250</v>
      </c>
      <c r="T234" s="247">
        <v>250</v>
      </c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</row>
    <row r="235" spans="1:63" ht="15.75">
      <c r="A235" s="26">
        <v>111</v>
      </c>
      <c r="B235" s="408" t="s">
        <v>223</v>
      </c>
      <c r="C235" s="186" t="s">
        <v>50</v>
      </c>
      <c r="D235" s="234"/>
      <c r="E235" s="82"/>
      <c r="F235" s="88"/>
      <c r="G235" s="88"/>
      <c r="H235" s="88"/>
      <c r="I235" s="88"/>
      <c r="J235" s="88">
        <v>341.43</v>
      </c>
      <c r="K235" s="88">
        <v>347.92</v>
      </c>
      <c r="L235" s="134">
        <v>439</v>
      </c>
      <c r="M235" s="88">
        <v>438.33</v>
      </c>
      <c r="N235" s="88">
        <v>373.38</v>
      </c>
      <c r="O235" s="134">
        <v>1500</v>
      </c>
      <c r="P235" s="134">
        <v>1500</v>
      </c>
      <c r="Q235" s="88">
        <v>433.14</v>
      </c>
      <c r="R235" s="333">
        <v>500</v>
      </c>
      <c r="S235" s="134">
        <v>500</v>
      </c>
      <c r="T235" s="247">
        <v>500</v>
      </c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</row>
    <row r="236" spans="1:63" ht="15.75">
      <c r="A236" s="26">
        <v>111</v>
      </c>
      <c r="B236" s="408" t="s">
        <v>224</v>
      </c>
      <c r="C236" s="186" t="s">
        <v>124</v>
      </c>
      <c r="D236" s="234"/>
      <c r="E236" s="82"/>
      <c r="F236" s="88"/>
      <c r="G236" s="88"/>
      <c r="H236" s="88"/>
      <c r="I236" s="88"/>
      <c r="J236" s="88">
        <v>480.72</v>
      </c>
      <c r="K236" s="88">
        <v>701.57</v>
      </c>
      <c r="L236" s="134">
        <f>735+300</f>
        <v>1035</v>
      </c>
      <c r="M236" s="88">
        <v>1035</v>
      </c>
      <c r="N236" s="88">
        <v>1453.97</v>
      </c>
      <c r="O236" s="134">
        <v>2000</v>
      </c>
      <c r="P236" s="134">
        <v>2000</v>
      </c>
      <c r="Q236" s="88">
        <v>1226.35</v>
      </c>
      <c r="R236" s="333">
        <v>2000</v>
      </c>
      <c r="S236" s="134">
        <v>2000</v>
      </c>
      <c r="T236" s="247">
        <v>2000</v>
      </c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</row>
    <row r="237" spans="1:63" ht="15.75">
      <c r="A237" s="26">
        <v>111</v>
      </c>
      <c r="B237" s="408" t="s">
        <v>225</v>
      </c>
      <c r="C237" s="186" t="s">
        <v>125</v>
      </c>
      <c r="D237" s="234"/>
      <c r="E237" s="82"/>
      <c r="F237" s="88"/>
      <c r="G237" s="88"/>
      <c r="H237" s="88"/>
      <c r="I237" s="88"/>
      <c r="J237" s="88">
        <v>938.59</v>
      </c>
      <c r="K237" s="88">
        <v>932.16</v>
      </c>
      <c r="L237" s="134">
        <v>983</v>
      </c>
      <c r="M237" s="88">
        <v>982.26</v>
      </c>
      <c r="N237" s="88">
        <v>1798.78</v>
      </c>
      <c r="O237" s="134">
        <v>3000</v>
      </c>
      <c r="P237" s="134">
        <v>3000</v>
      </c>
      <c r="Q237" s="88">
        <v>1140.79</v>
      </c>
      <c r="R237" s="333">
        <v>1500</v>
      </c>
      <c r="S237" s="134">
        <v>1500</v>
      </c>
      <c r="T237" s="247">
        <v>1500</v>
      </c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</row>
    <row r="238" spans="1:63" ht="15.75">
      <c r="A238" s="26">
        <v>111</v>
      </c>
      <c r="B238" s="408" t="s">
        <v>226</v>
      </c>
      <c r="C238" s="186" t="s">
        <v>127</v>
      </c>
      <c r="D238" s="234"/>
      <c r="E238" s="82"/>
      <c r="F238" s="88"/>
      <c r="G238" s="88"/>
      <c r="H238" s="88"/>
      <c r="I238" s="88"/>
      <c r="J238" s="88">
        <v>0</v>
      </c>
      <c r="K238" s="88">
        <v>0</v>
      </c>
      <c r="L238" s="134">
        <v>144</v>
      </c>
      <c r="M238" s="88">
        <v>143.4</v>
      </c>
      <c r="N238" s="88">
        <v>20.9</v>
      </c>
      <c r="O238" s="134">
        <v>144</v>
      </c>
      <c r="P238" s="134">
        <v>144</v>
      </c>
      <c r="Q238" s="88">
        <v>0</v>
      </c>
      <c r="R238" s="333">
        <v>0</v>
      </c>
      <c r="S238" s="134">
        <v>0</v>
      </c>
      <c r="T238" s="247">
        <v>0</v>
      </c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</row>
    <row r="239" spans="1:63" ht="15.75">
      <c r="A239" s="26">
        <v>111</v>
      </c>
      <c r="B239" s="408" t="s">
        <v>227</v>
      </c>
      <c r="C239" s="186" t="s">
        <v>49</v>
      </c>
      <c r="D239" s="234"/>
      <c r="E239" s="82"/>
      <c r="F239" s="88"/>
      <c r="G239" s="88"/>
      <c r="H239" s="88"/>
      <c r="I239" s="88"/>
      <c r="J239" s="88">
        <v>0</v>
      </c>
      <c r="K239" s="88">
        <v>0</v>
      </c>
      <c r="L239" s="134">
        <v>0</v>
      </c>
      <c r="M239" s="88">
        <v>0</v>
      </c>
      <c r="N239" s="88">
        <v>0</v>
      </c>
      <c r="O239" s="134">
        <v>0</v>
      </c>
      <c r="P239" s="134">
        <v>0</v>
      </c>
      <c r="Q239" s="88">
        <v>0</v>
      </c>
      <c r="R239" s="333">
        <v>0</v>
      </c>
      <c r="S239" s="134">
        <v>0</v>
      </c>
      <c r="T239" s="247">
        <v>0</v>
      </c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</row>
    <row r="240" spans="1:63" ht="15.75">
      <c r="A240" s="26">
        <v>111</v>
      </c>
      <c r="B240" s="408" t="s">
        <v>228</v>
      </c>
      <c r="C240" s="186" t="s">
        <v>135</v>
      </c>
      <c r="D240" s="234"/>
      <c r="E240" s="82"/>
      <c r="F240" s="88"/>
      <c r="G240" s="88"/>
      <c r="H240" s="88"/>
      <c r="I240" s="88"/>
      <c r="J240" s="88">
        <v>180.74</v>
      </c>
      <c r="K240" s="88">
        <v>213.67</v>
      </c>
      <c r="L240" s="134">
        <v>300</v>
      </c>
      <c r="M240" s="82">
        <v>293.4</v>
      </c>
      <c r="N240" s="88">
        <v>0</v>
      </c>
      <c r="O240" s="134">
        <v>300</v>
      </c>
      <c r="P240" s="134">
        <v>300</v>
      </c>
      <c r="Q240" s="88">
        <v>0</v>
      </c>
      <c r="R240" s="333">
        <v>0</v>
      </c>
      <c r="S240" s="134">
        <v>0</v>
      </c>
      <c r="T240" s="247">
        <v>0</v>
      </c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</row>
    <row r="241" spans="1:63" ht="15.75">
      <c r="A241" s="26">
        <v>111</v>
      </c>
      <c r="B241" s="408" t="s">
        <v>405</v>
      </c>
      <c r="C241" s="186" t="s">
        <v>406</v>
      </c>
      <c r="D241" s="234"/>
      <c r="E241" s="82"/>
      <c r="F241" s="88"/>
      <c r="G241" s="88"/>
      <c r="H241" s="88"/>
      <c r="I241" s="88"/>
      <c r="J241" s="88">
        <v>0</v>
      </c>
      <c r="K241" s="88">
        <v>0</v>
      </c>
      <c r="L241" s="134"/>
      <c r="M241" s="82">
        <v>0</v>
      </c>
      <c r="N241" s="88">
        <v>307.29</v>
      </c>
      <c r="O241" s="134">
        <v>0</v>
      </c>
      <c r="P241" s="134">
        <v>1005</v>
      </c>
      <c r="Q241" s="88">
        <v>1005</v>
      </c>
      <c r="R241" s="333">
        <v>0</v>
      </c>
      <c r="S241" s="134">
        <v>0</v>
      </c>
      <c r="T241" s="247">
        <v>0</v>
      </c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</row>
    <row r="242" spans="1:63" ht="15.75">
      <c r="A242" s="26">
        <v>111</v>
      </c>
      <c r="B242" s="408" t="s">
        <v>229</v>
      </c>
      <c r="C242" s="186" t="s">
        <v>52</v>
      </c>
      <c r="D242" s="234"/>
      <c r="E242" s="82"/>
      <c r="F242" s="88"/>
      <c r="G242" s="88"/>
      <c r="H242" s="88"/>
      <c r="I242" s="88"/>
      <c r="J242" s="88">
        <v>285.29</v>
      </c>
      <c r="K242" s="88">
        <v>225.97</v>
      </c>
      <c r="L242" s="134">
        <v>333</v>
      </c>
      <c r="M242" s="88">
        <v>269.22</v>
      </c>
      <c r="N242" s="88">
        <v>412.59</v>
      </c>
      <c r="O242" s="134">
        <v>450</v>
      </c>
      <c r="P242" s="134">
        <v>450</v>
      </c>
      <c r="Q242" s="88">
        <v>330</v>
      </c>
      <c r="R242" s="333">
        <v>200</v>
      </c>
      <c r="S242" s="134">
        <v>200</v>
      </c>
      <c r="T242" s="247">
        <v>200</v>
      </c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</row>
    <row r="243" spans="1:63" ht="15.75">
      <c r="A243" s="26">
        <v>111</v>
      </c>
      <c r="B243" s="408" t="s">
        <v>230</v>
      </c>
      <c r="C243" s="186" t="s">
        <v>136</v>
      </c>
      <c r="D243" s="234"/>
      <c r="E243" s="82"/>
      <c r="F243" s="88"/>
      <c r="G243" s="88"/>
      <c r="H243" s="88"/>
      <c r="I243" s="88"/>
      <c r="J243" s="88">
        <v>580.45</v>
      </c>
      <c r="K243" s="88">
        <v>749</v>
      </c>
      <c r="L243" s="134">
        <v>920</v>
      </c>
      <c r="M243" s="88">
        <v>919.44</v>
      </c>
      <c r="N243" s="88">
        <v>589.76</v>
      </c>
      <c r="O243" s="134">
        <v>1000</v>
      </c>
      <c r="P243" s="134">
        <v>1000</v>
      </c>
      <c r="Q243" s="88">
        <v>455.67</v>
      </c>
      <c r="R243" s="333">
        <v>500</v>
      </c>
      <c r="S243" s="134">
        <v>500</v>
      </c>
      <c r="T243" s="247">
        <v>500</v>
      </c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</row>
    <row r="244" spans="1:63" ht="15.75">
      <c r="A244" s="26">
        <v>111</v>
      </c>
      <c r="B244" s="408" t="s">
        <v>231</v>
      </c>
      <c r="C244" s="186" t="s">
        <v>128</v>
      </c>
      <c r="D244" s="234"/>
      <c r="E244" s="82"/>
      <c r="F244" s="88"/>
      <c r="G244" s="88"/>
      <c r="H244" s="88"/>
      <c r="I244" s="88"/>
      <c r="J244" s="88">
        <v>0</v>
      </c>
      <c r="K244" s="88">
        <v>0</v>
      </c>
      <c r="L244" s="134">
        <v>875</v>
      </c>
      <c r="M244" s="88">
        <v>875</v>
      </c>
      <c r="N244" s="88">
        <v>925</v>
      </c>
      <c r="O244" s="134">
        <v>825</v>
      </c>
      <c r="P244" s="134">
        <v>750</v>
      </c>
      <c r="Q244" s="88">
        <v>750</v>
      </c>
      <c r="R244" s="333">
        <v>600</v>
      </c>
      <c r="S244" s="134">
        <v>600</v>
      </c>
      <c r="T244" s="247">
        <v>600</v>
      </c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</row>
    <row r="245" spans="1:63" ht="15.75">
      <c r="A245" s="26">
        <v>111</v>
      </c>
      <c r="B245" s="408" t="s">
        <v>232</v>
      </c>
      <c r="C245" s="186" t="s">
        <v>129</v>
      </c>
      <c r="D245" s="234"/>
      <c r="E245" s="82"/>
      <c r="F245" s="88"/>
      <c r="G245" s="88"/>
      <c r="H245" s="88"/>
      <c r="I245" s="88"/>
      <c r="J245" s="88">
        <v>0</v>
      </c>
      <c r="K245" s="88">
        <v>0</v>
      </c>
      <c r="L245" s="134">
        <v>0</v>
      </c>
      <c r="M245" s="88">
        <v>0</v>
      </c>
      <c r="N245" s="88">
        <v>0</v>
      </c>
      <c r="O245" s="134">
        <v>0</v>
      </c>
      <c r="P245" s="134">
        <v>0</v>
      </c>
      <c r="Q245" s="88">
        <v>0</v>
      </c>
      <c r="R245" s="333">
        <v>0</v>
      </c>
      <c r="S245" s="134">
        <v>0</v>
      </c>
      <c r="T245" s="247">
        <v>0</v>
      </c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</row>
    <row r="246" spans="1:63" ht="15.75">
      <c r="A246" s="26">
        <v>111</v>
      </c>
      <c r="B246" s="408" t="s">
        <v>233</v>
      </c>
      <c r="C246" s="186" t="s">
        <v>137</v>
      </c>
      <c r="D246" s="234"/>
      <c r="E246" s="82"/>
      <c r="F246" s="88"/>
      <c r="G246" s="88"/>
      <c r="H246" s="88"/>
      <c r="I246" s="88"/>
      <c r="J246" s="88">
        <v>431.84</v>
      </c>
      <c r="K246" s="88">
        <v>316.33</v>
      </c>
      <c r="L246" s="134">
        <v>250</v>
      </c>
      <c r="M246" s="88">
        <v>140.5</v>
      </c>
      <c r="N246" s="88">
        <v>144.71</v>
      </c>
      <c r="O246" s="134">
        <v>500</v>
      </c>
      <c r="P246" s="134">
        <v>500</v>
      </c>
      <c r="Q246" s="88">
        <v>85</v>
      </c>
      <c r="R246" s="333">
        <v>200</v>
      </c>
      <c r="S246" s="134">
        <v>200</v>
      </c>
      <c r="T246" s="247">
        <v>200</v>
      </c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</row>
    <row r="247" spans="1:63" ht="15.75">
      <c r="A247" s="26">
        <v>111</v>
      </c>
      <c r="B247" s="408" t="s">
        <v>234</v>
      </c>
      <c r="C247" s="186" t="s">
        <v>391</v>
      </c>
      <c r="D247" s="234"/>
      <c r="E247" s="82"/>
      <c r="F247" s="88"/>
      <c r="G247" s="88"/>
      <c r="H247" s="88"/>
      <c r="I247" s="88"/>
      <c r="J247" s="88">
        <v>1558</v>
      </c>
      <c r="K247" s="88">
        <v>1495.61</v>
      </c>
      <c r="L247" s="134">
        <v>1405</v>
      </c>
      <c r="M247" s="88">
        <v>1405.04</v>
      </c>
      <c r="N247" s="88">
        <v>305.7</v>
      </c>
      <c r="O247" s="134">
        <v>0</v>
      </c>
      <c r="P247" s="134">
        <v>290</v>
      </c>
      <c r="Q247" s="88">
        <v>289.29</v>
      </c>
      <c r="R247" s="333">
        <v>1302</v>
      </c>
      <c r="S247" s="134">
        <v>1302</v>
      </c>
      <c r="T247" s="247">
        <v>1302</v>
      </c>
      <c r="V247" s="191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</row>
    <row r="248" spans="1:63" ht="15.75">
      <c r="A248" s="26">
        <v>111</v>
      </c>
      <c r="B248" s="408" t="s">
        <v>407</v>
      </c>
      <c r="C248" s="186" t="s">
        <v>390</v>
      </c>
      <c r="D248" s="234"/>
      <c r="E248" s="82"/>
      <c r="F248" s="88"/>
      <c r="G248" s="88"/>
      <c r="H248" s="88"/>
      <c r="I248" s="88"/>
      <c r="J248" s="88">
        <v>325</v>
      </c>
      <c r="K248" s="88">
        <v>299.48</v>
      </c>
      <c r="L248" s="134">
        <v>307</v>
      </c>
      <c r="M248" s="88">
        <v>307</v>
      </c>
      <c r="N248" s="88">
        <v>1404</v>
      </c>
      <c r="O248" s="134">
        <v>1904</v>
      </c>
      <c r="P248" s="134">
        <v>1564</v>
      </c>
      <c r="Q248" s="88">
        <v>1564.09</v>
      </c>
      <c r="R248" s="333">
        <v>273</v>
      </c>
      <c r="S248" s="134">
        <v>273</v>
      </c>
      <c r="T248" s="247">
        <v>273</v>
      </c>
      <c r="V248" s="191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</row>
    <row r="249" spans="1:63" ht="15.75">
      <c r="A249" s="26">
        <v>111</v>
      </c>
      <c r="B249" s="408" t="s">
        <v>408</v>
      </c>
      <c r="C249" s="186" t="s">
        <v>276</v>
      </c>
      <c r="D249" s="234"/>
      <c r="E249" s="82"/>
      <c r="F249" s="88"/>
      <c r="G249" s="88"/>
      <c r="H249" s="88"/>
      <c r="I249" s="88"/>
      <c r="J249" s="88">
        <v>0</v>
      </c>
      <c r="K249" s="88">
        <v>0</v>
      </c>
      <c r="L249" s="134"/>
      <c r="M249" s="88">
        <v>0</v>
      </c>
      <c r="N249" s="88">
        <v>2799.97</v>
      </c>
      <c r="O249" s="134">
        <v>0</v>
      </c>
      <c r="P249" s="134">
        <v>2094</v>
      </c>
      <c r="Q249" s="88">
        <v>2094</v>
      </c>
      <c r="R249" s="333">
        <v>2094</v>
      </c>
      <c r="S249" s="134">
        <v>2094</v>
      </c>
      <c r="T249" s="247">
        <v>2094</v>
      </c>
      <c r="V249" s="191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</row>
    <row r="250" spans="1:63" ht="15.75">
      <c r="A250" s="26" t="s">
        <v>181</v>
      </c>
      <c r="B250" s="408" t="s">
        <v>235</v>
      </c>
      <c r="C250" s="186" t="s">
        <v>413</v>
      </c>
      <c r="D250" s="234"/>
      <c r="E250" s="82"/>
      <c r="F250" s="88"/>
      <c r="G250" s="88"/>
      <c r="H250" s="88"/>
      <c r="I250" s="88"/>
      <c r="J250" s="88">
        <v>0</v>
      </c>
      <c r="K250" s="88">
        <v>0</v>
      </c>
      <c r="L250" s="134">
        <v>0</v>
      </c>
      <c r="M250" s="88">
        <v>0</v>
      </c>
      <c r="N250" s="88">
        <v>0</v>
      </c>
      <c r="O250" s="134">
        <v>3000</v>
      </c>
      <c r="P250" s="134">
        <v>3000</v>
      </c>
      <c r="Q250" s="88">
        <v>3000</v>
      </c>
      <c r="R250" s="333">
        <v>1000</v>
      </c>
      <c r="S250" s="134">
        <v>1000</v>
      </c>
      <c r="T250" s="247">
        <v>1000</v>
      </c>
      <c r="V250" s="191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</row>
    <row r="251" spans="1:63" ht="15.75">
      <c r="A251" s="26">
        <v>111</v>
      </c>
      <c r="B251" s="408" t="s">
        <v>236</v>
      </c>
      <c r="C251" s="186" t="s">
        <v>389</v>
      </c>
      <c r="D251" s="234"/>
      <c r="E251" s="82"/>
      <c r="F251" s="88"/>
      <c r="G251" s="88"/>
      <c r="H251" s="88"/>
      <c r="I251" s="88"/>
      <c r="J251" s="88">
        <v>110.41</v>
      </c>
      <c r="K251" s="88">
        <v>39.6</v>
      </c>
      <c r="L251" s="134">
        <v>182</v>
      </c>
      <c r="M251" s="88">
        <v>182.51</v>
      </c>
      <c r="N251" s="88">
        <v>160.8</v>
      </c>
      <c r="O251" s="134">
        <v>250</v>
      </c>
      <c r="P251" s="134">
        <v>355</v>
      </c>
      <c r="Q251" s="88">
        <v>297.65</v>
      </c>
      <c r="R251" s="333">
        <f>355-11</f>
        <v>344</v>
      </c>
      <c r="S251" s="134">
        <v>344</v>
      </c>
      <c r="T251" s="247">
        <v>344</v>
      </c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</row>
    <row r="252" spans="1:63" ht="15.75">
      <c r="A252" s="26">
        <v>111</v>
      </c>
      <c r="B252" s="408" t="s">
        <v>409</v>
      </c>
      <c r="C252" s="186" t="s">
        <v>389</v>
      </c>
      <c r="D252" s="234"/>
      <c r="E252" s="82"/>
      <c r="F252" s="88"/>
      <c r="G252" s="88"/>
      <c r="H252" s="88"/>
      <c r="I252" s="88"/>
      <c r="J252" s="88">
        <v>0</v>
      </c>
      <c r="K252" s="88">
        <v>0</v>
      </c>
      <c r="L252" s="134"/>
      <c r="M252" s="88">
        <v>0</v>
      </c>
      <c r="N252" s="88">
        <v>88.07</v>
      </c>
      <c r="O252" s="134">
        <v>0</v>
      </c>
      <c r="P252" s="134">
        <v>0</v>
      </c>
      <c r="Q252" s="88">
        <v>0</v>
      </c>
      <c r="R252" s="333">
        <v>0</v>
      </c>
      <c r="S252" s="134">
        <v>0</v>
      </c>
      <c r="T252" s="247">
        <v>0</v>
      </c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</row>
    <row r="253" spans="1:63" ht="15.75">
      <c r="A253" s="26">
        <v>111</v>
      </c>
      <c r="B253" s="408" t="s">
        <v>237</v>
      </c>
      <c r="C253" s="186" t="s">
        <v>55</v>
      </c>
      <c r="D253" s="234"/>
      <c r="E253" s="82"/>
      <c r="F253" s="88"/>
      <c r="G253" s="88"/>
      <c r="H253" s="88"/>
      <c r="I253" s="88"/>
      <c r="J253" s="88">
        <v>1094.88</v>
      </c>
      <c r="K253" s="88">
        <v>1141.91</v>
      </c>
      <c r="L253" s="88">
        <f>999+183</f>
        <v>1182</v>
      </c>
      <c r="M253" s="88">
        <f>1021.73-0.09</f>
        <v>1021.64</v>
      </c>
      <c r="N253" s="88">
        <v>396.14</v>
      </c>
      <c r="O253" s="134">
        <v>795</v>
      </c>
      <c r="P253" s="88">
        <v>1041</v>
      </c>
      <c r="Q253" s="88">
        <v>681.69</v>
      </c>
      <c r="R253" s="333">
        <v>813</v>
      </c>
      <c r="S253" s="134">
        <v>813</v>
      </c>
      <c r="T253" s="247">
        <v>813</v>
      </c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</row>
    <row r="254" spans="1:63" ht="15.75">
      <c r="A254" s="26">
        <v>131</v>
      </c>
      <c r="B254" s="408" t="s">
        <v>237</v>
      </c>
      <c r="C254" s="186" t="s">
        <v>392</v>
      </c>
      <c r="D254" s="234"/>
      <c r="E254" s="82"/>
      <c r="F254" s="88"/>
      <c r="G254" s="88"/>
      <c r="H254" s="88"/>
      <c r="I254" s="88"/>
      <c r="J254" s="88">
        <v>222</v>
      </c>
      <c r="K254" s="88">
        <v>0</v>
      </c>
      <c r="L254" s="88">
        <v>89</v>
      </c>
      <c r="M254" s="88">
        <v>89</v>
      </c>
      <c r="N254" s="88">
        <v>160</v>
      </c>
      <c r="O254" s="134">
        <v>155</v>
      </c>
      <c r="P254" s="88">
        <v>0</v>
      </c>
      <c r="Q254" s="88">
        <v>0</v>
      </c>
      <c r="R254" s="333">
        <v>359</v>
      </c>
      <c r="S254" s="134">
        <v>359</v>
      </c>
      <c r="T254" s="247">
        <v>359</v>
      </c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</row>
    <row r="255" spans="1:63" ht="15.75">
      <c r="A255" s="26">
        <v>41</v>
      </c>
      <c r="B255" s="408" t="s">
        <v>235</v>
      </c>
      <c r="C255" s="186" t="s">
        <v>150</v>
      </c>
      <c r="D255" s="234"/>
      <c r="E255" s="82"/>
      <c r="F255" s="88"/>
      <c r="G255" s="88"/>
      <c r="H255" s="88"/>
      <c r="I255" s="88"/>
      <c r="J255" s="88">
        <v>0</v>
      </c>
      <c r="K255" s="88">
        <v>0</v>
      </c>
      <c r="L255" s="88">
        <v>0</v>
      </c>
      <c r="M255" s="88">
        <v>0</v>
      </c>
      <c r="N255" s="88">
        <v>0</v>
      </c>
      <c r="O255" s="134">
        <v>0</v>
      </c>
      <c r="P255" s="88">
        <v>0</v>
      </c>
      <c r="Q255" s="88">
        <v>0</v>
      </c>
      <c r="R255" s="333">
        <v>0</v>
      </c>
      <c r="S255" s="134">
        <v>0</v>
      </c>
      <c r="T255" s="247">
        <v>0</v>
      </c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</row>
    <row r="256" spans="1:63" ht="15.75">
      <c r="A256" s="26">
        <v>111</v>
      </c>
      <c r="B256" s="408" t="s">
        <v>238</v>
      </c>
      <c r="C256" s="186" t="s">
        <v>144</v>
      </c>
      <c r="D256" s="234"/>
      <c r="E256" s="82"/>
      <c r="F256" s="88"/>
      <c r="G256" s="88"/>
      <c r="H256" s="88"/>
      <c r="I256" s="88"/>
      <c r="J256" s="88">
        <v>0</v>
      </c>
      <c r="K256" s="88">
        <v>0</v>
      </c>
      <c r="L256" s="88">
        <v>0</v>
      </c>
      <c r="M256" s="88">
        <v>0</v>
      </c>
      <c r="N256" s="88">
        <v>0</v>
      </c>
      <c r="O256" s="134">
        <v>0</v>
      </c>
      <c r="P256" s="88">
        <v>0</v>
      </c>
      <c r="Q256" s="88">
        <v>0</v>
      </c>
      <c r="R256" s="333">
        <v>0</v>
      </c>
      <c r="S256" s="134">
        <v>0</v>
      </c>
      <c r="T256" s="247">
        <v>0</v>
      </c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</row>
    <row r="257" spans="1:63" ht="15.75">
      <c r="A257" s="26">
        <v>111</v>
      </c>
      <c r="B257" s="408" t="s">
        <v>239</v>
      </c>
      <c r="C257" s="186" t="s">
        <v>388</v>
      </c>
      <c r="D257" s="234"/>
      <c r="E257" s="82"/>
      <c r="F257" s="88"/>
      <c r="G257" s="88"/>
      <c r="H257" s="88"/>
      <c r="I257" s="88"/>
      <c r="J257" s="88">
        <v>0</v>
      </c>
      <c r="K257" s="88">
        <v>0</v>
      </c>
      <c r="L257" s="88">
        <v>0</v>
      </c>
      <c r="M257" s="88">
        <v>0</v>
      </c>
      <c r="N257" s="88">
        <v>0</v>
      </c>
      <c r="O257" s="134">
        <v>0</v>
      </c>
      <c r="P257" s="88">
        <v>0</v>
      </c>
      <c r="Q257" s="88">
        <v>0</v>
      </c>
      <c r="R257" s="333">
        <v>0</v>
      </c>
      <c r="S257" s="134">
        <v>0</v>
      </c>
      <c r="T257" s="247">
        <v>0</v>
      </c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</row>
    <row r="258" spans="1:63" ht="15.75">
      <c r="A258" s="26">
        <v>111</v>
      </c>
      <c r="B258" s="408" t="s">
        <v>240</v>
      </c>
      <c r="C258" s="186" t="s">
        <v>130</v>
      </c>
      <c r="D258" s="234"/>
      <c r="E258" s="82"/>
      <c r="F258" s="88"/>
      <c r="G258" s="88"/>
      <c r="H258" s="88"/>
      <c r="I258" s="88"/>
      <c r="J258" s="88">
        <v>300</v>
      </c>
      <c r="K258" s="88">
        <v>0</v>
      </c>
      <c r="L258" s="88">
        <v>211</v>
      </c>
      <c r="M258" s="88">
        <v>210.52</v>
      </c>
      <c r="N258" s="88">
        <v>350.41</v>
      </c>
      <c r="O258" s="134">
        <v>200</v>
      </c>
      <c r="P258" s="88">
        <v>250</v>
      </c>
      <c r="Q258" s="88">
        <v>249.92</v>
      </c>
      <c r="R258" s="333">
        <v>200</v>
      </c>
      <c r="S258" s="134">
        <v>200</v>
      </c>
      <c r="T258" s="247">
        <v>200</v>
      </c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</row>
    <row r="259" spans="1:63" ht="15.75">
      <c r="A259" s="26">
        <v>111</v>
      </c>
      <c r="B259" s="408" t="s">
        <v>410</v>
      </c>
      <c r="C259" s="186" t="s">
        <v>130</v>
      </c>
      <c r="D259" s="234"/>
      <c r="E259" s="82"/>
      <c r="F259" s="88"/>
      <c r="G259" s="88"/>
      <c r="H259" s="88"/>
      <c r="I259" s="88"/>
      <c r="J259" s="88">
        <v>0</v>
      </c>
      <c r="K259" s="88">
        <v>0</v>
      </c>
      <c r="L259" s="88"/>
      <c r="M259" s="88">
        <v>0</v>
      </c>
      <c r="N259" s="88">
        <v>177.6</v>
      </c>
      <c r="O259" s="134">
        <v>0</v>
      </c>
      <c r="P259" s="88">
        <v>0</v>
      </c>
      <c r="Q259" s="88">
        <v>0</v>
      </c>
      <c r="R259" s="333">
        <v>0</v>
      </c>
      <c r="S259" s="134">
        <v>0</v>
      </c>
      <c r="T259" s="247">
        <v>0</v>
      </c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</row>
    <row r="260" spans="1:63" ht="15.75">
      <c r="A260" s="26">
        <v>131</v>
      </c>
      <c r="B260" s="408" t="s">
        <v>240</v>
      </c>
      <c r="C260" s="186" t="s">
        <v>130</v>
      </c>
      <c r="D260" s="234"/>
      <c r="E260" s="82"/>
      <c r="F260" s="88"/>
      <c r="G260" s="88"/>
      <c r="H260" s="88"/>
      <c r="I260" s="88"/>
      <c r="J260" s="88">
        <v>0</v>
      </c>
      <c r="K260" s="88">
        <v>4320</v>
      </c>
      <c r="L260" s="88">
        <v>0</v>
      </c>
      <c r="M260" s="88">
        <v>0</v>
      </c>
      <c r="N260" s="88">
        <v>0</v>
      </c>
      <c r="O260" s="134">
        <v>0</v>
      </c>
      <c r="P260" s="88">
        <v>0</v>
      </c>
      <c r="Q260" s="88">
        <v>0</v>
      </c>
      <c r="R260" s="333">
        <v>0</v>
      </c>
      <c r="S260" s="134">
        <v>0</v>
      </c>
      <c r="T260" s="247">
        <v>0</v>
      </c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</row>
    <row r="261" spans="1:63" ht="15.75">
      <c r="A261" s="26">
        <v>131</v>
      </c>
      <c r="B261" s="408" t="s">
        <v>241</v>
      </c>
      <c r="C261" s="186" t="s">
        <v>58</v>
      </c>
      <c r="D261" s="234"/>
      <c r="E261" s="82"/>
      <c r="F261" s="88"/>
      <c r="G261" s="88"/>
      <c r="H261" s="88"/>
      <c r="I261" s="88"/>
      <c r="J261" s="88">
        <v>0</v>
      </c>
      <c r="K261" s="88">
        <v>3615</v>
      </c>
      <c r="L261" s="88">
        <v>1097</v>
      </c>
      <c r="M261" s="88">
        <v>1096.51</v>
      </c>
      <c r="N261" s="88">
        <v>1894</v>
      </c>
      <c r="O261" s="134">
        <v>0</v>
      </c>
      <c r="P261" s="88">
        <v>0</v>
      </c>
      <c r="Q261" s="88">
        <v>0</v>
      </c>
      <c r="R261" s="333">
        <v>0</v>
      </c>
      <c r="S261" s="134">
        <v>0</v>
      </c>
      <c r="T261" s="247">
        <v>0</v>
      </c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</row>
    <row r="262" spans="1:63" ht="15.75">
      <c r="A262" s="26">
        <v>111</v>
      </c>
      <c r="B262" s="408" t="s">
        <v>241</v>
      </c>
      <c r="C262" s="186" t="s">
        <v>58</v>
      </c>
      <c r="D262" s="234"/>
      <c r="E262" s="82"/>
      <c r="F262" s="88"/>
      <c r="G262" s="88"/>
      <c r="H262" s="88"/>
      <c r="I262" s="88"/>
      <c r="J262" s="88">
        <v>1329.16</v>
      </c>
      <c r="K262" s="88">
        <v>4756.87</v>
      </c>
      <c r="L262" s="88">
        <f>5885-16</f>
        <v>5869</v>
      </c>
      <c r="M262" s="88">
        <v>4700.65</v>
      </c>
      <c r="N262" s="88">
        <v>1363.52</v>
      </c>
      <c r="O262" s="134">
        <v>3000</v>
      </c>
      <c r="P262" s="88">
        <v>3000</v>
      </c>
      <c r="Q262" s="88">
        <v>2156.1</v>
      </c>
      <c r="R262" s="333">
        <v>500</v>
      </c>
      <c r="S262" s="134">
        <v>500</v>
      </c>
      <c r="T262" s="247">
        <v>500</v>
      </c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</row>
    <row r="263" spans="1:63" ht="15.75">
      <c r="A263" s="26" t="s">
        <v>306</v>
      </c>
      <c r="B263" s="408" t="s">
        <v>241</v>
      </c>
      <c r="C263" s="186" t="s">
        <v>58</v>
      </c>
      <c r="D263" s="234"/>
      <c r="E263" s="82"/>
      <c r="F263" s="88"/>
      <c r="G263" s="88"/>
      <c r="H263" s="88"/>
      <c r="I263" s="88"/>
      <c r="J263" s="88">
        <v>0</v>
      </c>
      <c r="K263" s="88">
        <v>0</v>
      </c>
      <c r="L263" s="88">
        <v>812</v>
      </c>
      <c r="M263" s="88">
        <v>812</v>
      </c>
      <c r="N263" s="88">
        <v>0</v>
      </c>
      <c r="O263" s="134">
        <v>0</v>
      </c>
      <c r="P263" s="88">
        <v>0</v>
      </c>
      <c r="Q263" s="88">
        <v>0</v>
      </c>
      <c r="R263" s="333">
        <v>0</v>
      </c>
      <c r="S263" s="134">
        <v>0</v>
      </c>
      <c r="T263" s="247">
        <v>0</v>
      </c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</row>
    <row r="264" spans="1:63" ht="15.75">
      <c r="A264" s="26">
        <v>111</v>
      </c>
      <c r="B264" s="408" t="s">
        <v>242</v>
      </c>
      <c r="C264" s="186" t="s">
        <v>58</v>
      </c>
      <c r="D264" s="234"/>
      <c r="E264" s="82"/>
      <c r="F264" s="88"/>
      <c r="G264" s="88"/>
      <c r="H264" s="88"/>
      <c r="I264" s="88"/>
      <c r="J264" s="88">
        <v>0</v>
      </c>
      <c r="K264" s="88">
        <v>0</v>
      </c>
      <c r="L264" s="88">
        <v>0</v>
      </c>
      <c r="M264" s="88">
        <v>0</v>
      </c>
      <c r="N264" s="88">
        <v>0</v>
      </c>
      <c r="O264" s="134">
        <v>0</v>
      </c>
      <c r="P264" s="88">
        <v>0</v>
      </c>
      <c r="Q264" s="88">
        <v>0</v>
      </c>
      <c r="R264" s="333">
        <v>0</v>
      </c>
      <c r="S264" s="134">
        <v>0</v>
      </c>
      <c r="T264" s="247">
        <v>0</v>
      </c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</row>
    <row r="265" spans="1:63" ht="15.75">
      <c r="A265" s="26">
        <v>111</v>
      </c>
      <c r="B265" s="408" t="s">
        <v>243</v>
      </c>
      <c r="C265" s="186" t="s">
        <v>131</v>
      </c>
      <c r="D265" s="234"/>
      <c r="E265" s="82"/>
      <c r="F265" s="88"/>
      <c r="G265" s="88"/>
      <c r="H265" s="88"/>
      <c r="I265" s="88"/>
      <c r="J265" s="88">
        <v>291.6</v>
      </c>
      <c r="K265" s="88">
        <v>428.6</v>
      </c>
      <c r="L265" s="88">
        <v>250</v>
      </c>
      <c r="M265" s="88">
        <v>249.9</v>
      </c>
      <c r="N265" s="88">
        <v>521.1</v>
      </c>
      <c r="O265" s="134">
        <v>600</v>
      </c>
      <c r="P265" s="88">
        <v>600</v>
      </c>
      <c r="Q265" s="88">
        <v>492.4</v>
      </c>
      <c r="R265" s="333">
        <v>500</v>
      </c>
      <c r="S265" s="134">
        <v>500</v>
      </c>
      <c r="T265" s="247">
        <v>500</v>
      </c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</row>
    <row r="266" spans="1:63" ht="15.75">
      <c r="A266" s="26">
        <v>111</v>
      </c>
      <c r="B266" s="408" t="s">
        <v>244</v>
      </c>
      <c r="C266" s="186" t="s">
        <v>60</v>
      </c>
      <c r="D266" s="234"/>
      <c r="E266" s="82"/>
      <c r="F266" s="88"/>
      <c r="G266" s="88"/>
      <c r="H266" s="88"/>
      <c r="I266" s="88"/>
      <c r="J266" s="88">
        <v>175</v>
      </c>
      <c r="K266" s="88">
        <v>108.5</v>
      </c>
      <c r="L266" s="88">
        <v>180</v>
      </c>
      <c r="M266" s="88">
        <v>135</v>
      </c>
      <c r="N266" s="88">
        <v>97</v>
      </c>
      <c r="O266" s="134">
        <v>180</v>
      </c>
      <c r="P266" s="88">
        <v>180</v>
      </c>
      <c r="Q266" s="88">
        <v>144.9</v>
      </c>
      <c r="R266" s="333">
        <v>150</v>
      </c>
      <c r="S266" s="134">
        <v>150</v>
      </c>
      <c r="T266" s="247">
        <v>150</v>
      </c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</row>
    <row r="267" spans="1:63" ht="15.75">
      <c r="A267" s="26">
        <v>111</v>
      </c>
      <c r="B267" s="408" t="s">
        <v>283</v>
      </c>
      <c r="C267" s="186" t="s">
        <v>284</v>
      </c>
      <c r="D267" s="234"/>
      <c r="E267" s="82"/>
      <c r="F267" s="88"/>
      <c r="G267" s="88"/>
      <c r="H267" s="88"/>
      <c r="I267" s="88"/>
      <c r="J267" s="88">
        <v>2550</v>
      </c>
      <c r="K267" s="88">
        <v>750</v>
      </c>
      <c r="L267" s="88">
        <v>2700</v>
      </c>
      <c r="M267" s="88">
        <v>2700</v>
      </c>
      <c r="N267" s="88">
        <v>1500</v>
      </c>
      <c r="O267" s="134">
        <v>0</v>
      </c>
      <c r="P267" s="88">
        <v>0</v>
      </c>
      <c r="Q267" s="88">
        <v>0</v>
      </c>
      <c r="R267" s="333">
        <v>0</v>
      </c>
      <c r="S267" s="134">
        <v>0</v>
      </c>
      <c r="T267" s="247">
        <v>0</v>
      </c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</row>
    <row r="268" spans="1:63" ht="15.75">
      <c r="A268" s="26" t="s">
        <v>306</v>
      </c>
      <c r="B268" s="408" t="s">
        <v>283</v>
      </c>
      <c r="C268" s="186" t="s">
        <v>307</v>
      </c>
      <c r="D268" s="234"/>
      <c r="E268" s="82"/>
      <c r="F268" s="88"/>
      <c r="G268" s="88"/>
      <c r="H268" s="88"/>
      <c r="I268" s="88"/>
      <c r="J268" s="88">
        <v>0</v>
      </c>
      <c r="K268" s="88">
        <v>2280</v>
      </c>
      <c r="L268" s="88">
        <v>1449</v>
      </c>
      <c r="M268" s="88">
        <v>1449</v>
      </c>
      <c r="N268" s="88">
        <v>0</v>
      </c>
      <c r="O268" s="134">
        <v>0</v>
      </c>
      <c r="P268" s="88">
        <v>0</v>
      </c>
      <c r="Q268" s="88">
        <v>0</v>
      </c>
      <c r="R268" s="333">
        <v>0</v>
      </c>
      <c r="S268" s="134">
        <v>0</v>
      </c>
      <c r="T268" s="247">
        <v>0</v>
      </c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</row>
    <row r="269" spans="1:63" ht="15.75">
      <c r="A269" s="26">
        <v>111</v>
      </c>
      <c r="B269" s="408" t="s">
        <v>245</v>
      </c>
      <c r="C269" s="186" t="s">
        <v>139</v>
      </c>
      <c r="D269" s="234"/>
      <c r="E269" s="82"/>
      <c r="F269" s="88"/>
      <c r="G269" s="88"/>
      <c r="H269" s="88"/>
      <c r="I269" s="88"/>
      <c r="J269" s="88">
        <v>121.63</v>
      </c>
      <c r="K269" s="88">
        <v>735.65</v>
      </c>
      <c r="L269" s="88">
        <v>25</v>
      </c>
      <c r="M269" s="88">
        <v>25</v>
      </c>
      <c r="N269" s="88">
        <v>170</v>
      </c>
      <c r="O269" s="134">
        <v>170</v>
      </c>
      <c r="P269" s="88">
        <v>170</v>
      </c>
      <c r="Q269" s="88">
        <v>100</v>
      </c>
      <c r="R269" s="333">
        <v>100</v>
      </c>
      <c r="S269" s="134">
        <v>100</v>
      </c>
      <c r="T269" s="247">
        <v>100</v>
      </c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</row>
    <row r="270" spans="1:63" ht="15.75">
      <c r="A270" s="26">
        <v>111</v>
      </c>
      <c r="B270" s="408" t="s">
        <v>246</v>
      </c>
      <c r="C270" s="186" t="s">
        <v>62</v>
      </c>
      <c r="D270" s="234"/>
      <c r="E270" s="82"/>
      <c r="F270" s="88"/>
      <c r="G270" s="88"/>
      <c r="H270" s="88"/>
      <c r="I270" s="88"/>
      <c r="J270" s="88">
        <v>0</v>
      </c>
      <c r="K270" s="88">
        <v>30</v>
      </c>
      <c r="L270" s="88">
        <v>72</v>
      </c>
      <c r="M270" s="88">
        <v>71.49</v>
      </c>
      <c r="N270" s="88">
        <v>77.4</v>
      </c>
      <c r="O270" s="134">
        <v>78</v>
      </c>
      <c r="P270" s="88">
        <v>234</v>
      </c>
      <c r="Q270" s="88">
        <v>233.4</v>
      </c>
      <c r="R270" s="333">
        <v>78</v>
      </c>
      <c r="S270" s="134">
        <v>78</v>
      </c>
      <c r="T270" s="247">
        <v>78</v>
      </c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</row>
    <row r="271" spans="1:63" ht="15.75">
      <c r="A271" s="26">
        <v>111</v>
      </c>
      <c r="B271" s="408" t="s">
        <v>247</v>
      </c>
      <c r="C271" s="186" t="s">
        <v>64</v>
      </c>
      <c r="D271" s="234"/>
      <c r="E271" s="82"/>
      <c r="F271" s="88"/>
      <c r="G271" s="88"/>
      <c r="H271" s="88"/>
      <c r="I271" s="88"/>
      <c r="J271" s="88">
        <v>2468.39</v>
      </c>
      <c r="K271" s="88">
        <v>1840.96</v>
      </c>
      <c r="L271" s="88">
        <v>2500</v>
      </c>
      <c r="M271" s="88">
        <v>2300.53</v>
      </c>
      <c r="N271" s="88">
        <v>3126.84</v>
      </c>
      <c r="O271" s="134">
        <v>3800</v>
      </c>
      <c r="P271" s="88">
        <v>3937</v>
      </c>
      <c r="Q271" s="88">
        <v>3667.29</v>
      </c>
      <c r="R271" s="333">
        <v>2000</v>
      </c>
      <c r="S271" s="134">
        <v>2000</v>
      </c>
      <c r="T271" s="247">
        <v>2000</v>
      </c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</row>
    <row r="272" spans="1:63" ht="15.75">
      <c r="A272" s="26">
        <v>111</v>
      </c>
      <c r="B272" s="408" t="s">
        <v>411</v>
      </c>
      <c r="C272" s="186" t="s">
        <v>64</v>
      </c>
      <c r="D272" s="234"/>
      <c r="E272" s="82"/>
      <c r="F272" s="88"/>
      <c r="G272" s="88"/>
      <c r="H272" s="88"/>
      <c r="I272" s="88"/>
      <c r="J272" s="88">
        <v>0</v>
      </c>
      <c r="K272" s="88">
        <v>0</v>
      </c>
      <c r="L272" s="88"/>
      <c r="M272" s="88">
        <v>0</v>
      </c>
      <c r="N272" s="88">
        <v>482.67</v>
      </c>
      <c r="O272" s="134">
        <v>0</v>
      </c>
      <c r="P272" s="88">
        <v>0</v>
      </c>
      <c r="Q272" s="88">
        <v>0</v>
      </c>
      <c r="R272" s="333">
        <v>0</v>
      </c>
      <c r="S272" s="134">
        <v>0</v>
      </c>
      <c r="T272" s="247">
        <v>0</v>
      </c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</row>
    <row r="273" spans="1:63" ht="15.75">
      <c r="A273" s="26">
        <v>111</v>
      </c>
      <c r="B273" s="408" t="s">
        <v>248</v>
      </c>
      <c r="C273" s="186" t="s">
        <v>134</v>
      </c>
      <c r="D273" s="234"/>
      <c r="E273" s="82"/>
      <c r="F273" s="88"/>
      <c r="G273" s="88"/>
      <c r="H273" s="88"/>
      <c r="I273" s="88"/>
      <c r="J273" s="88">
        <v>283.86</v>
      </c>
      <c r="K273" s="88">
        <v>0</v>
      </c>
      <c r="L273" s="88">
        <v>15</v>
      </c>
      <c r="M273" s="88">
        <v>0</v>
      </c>
      <c r="N273" s="88">
        <v>0</v>
      </c>
      <c r="O273" s="134">
        <v>300</v>
      </c>
      <c r="P273" s="88">
        <v>300</v>
      </c>
      <c r="Q273" s="88">
        <v>0</v>
      </c>
      <c r="R273" s="333">
        <v>0</v>
      </c>
      <c r="S273" s="134">
        <v>0</v>
      </c>
      <c r="T273" s="247">
        <v>0</v>
      </c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</row>
    <row r="274" spans="1:63" ht="15.75">
      <c r="A274" s="26">
        <v>111</v>
      </c>
      <c r="B274" s="408" t="s">
        <v>249</v>
      </c>
      <c r="C274" s="186" t="s">
        <v>66</v>
      </c>
      <c r="D274" s="234"/>
      <c r="E274" s="82"/>
      <c r="F274" s="88"/>
      <c r="G274" s="88"/>
      <c r="H274" s="88"/>
      <c r="I274" s="88"/>
      <c r="J274" s="88">
        <v>30</v>
      </c>
      <c r="K274" s="88">
        <v>26.36</v>
      </c>
      <c r="L274" s="88">
        <v>30</v>
      </c>
      <c r="M274" s="88">
        <v>17.95</v>
      </c>
      <c r="N274" s="88">
        <v>22.61</v>
      </c>
      <c r="O274" s="134">
        <v>30</v>
      </c>
      <c r="P274" s="88">
        <v>30</v>
      </c>
      <c r="Q274" s="88">
        <v>12.5</v>
      </c>
      <c r="R274" s="333">
        <v>30</v>
      </c>
      <c r="S274" s="134">
        <v>30</v>
      </c>
      <c r="T274" s="247">
        <v>30</v>
      </c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</row>
    <row r="275" spans="1:63" ht="15.75">
      <c r="A275" s="26">
        <v>111</v>
      </c>
      <c r="B275" s="408" t="s">
        <v>250</v>
      </c>
      <c r="C275" s="186" t="s">
        <v>23</v>
      </c>
      <c r="D275" s="234"/>
      <c r="E275" s="82"/>
      <c r="F275" s="88"/>
      <c r="G275" s="88"/>
      <c r="H275" s="88"/>
      <c r="I275" s="88"/>
      <c r="J275" s="88">
        <v>1436.44</v>
      </c>
      <c r="K275" s="88">
        <v>2139.45</v>
      </c>
      <c r="L275" s="88">
        <f>2140+700</f>
        <v>2840</v>
      </c>
      <c r="M275" s="88">
        <v>2828.84</v>
      </c>
      <c r="N275" s="88">
        <v>2343.3</v>
      </c>
      <c r="O275" s="134">
        <v>2500</v>
      </c>
      <c r="P275" s="88">
        <v>2500</v>
      </c>
      <c r="Q275" s="88">
        <v>2383.87</v>
      </c>
      <c r="R275" s="333">
        <v>2500</v>
      </c>
      <c r="S275" s="134">
        <v>2500</v>
      </c>
      <c r="T275" s="247">
        <v>2500</v>
      </c>
      <c r="V275" s="179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</row>
    <row r="276" spans="1:63" ht="15.75">
      <c r="A276" s="26">
        <v>111</v>
      </c>
      <c r="B276" s="408" t="s">
        <v>251</v>
      </c>
      <c r="C276" s="186" t="s">
        <v>68</v>
      </c>
      <c r="D276" s="234"/>
      <c r="E276" s="82"/>
      <c r="F276" s="88"/>
      <c r="G276" s="88"/>
      <c r="H276" s="88"/>
      <c r="I276" s="88"/>
      <c r="J276" s="88">
        <v>0</v>
      </c>
      <c r="K276" s="88">
        <v>142.26</v>
      </c>
      <c r="L276" s="88">
        <f>143+12</f>
        <v>155</v>
      </c>
      <c r="M276" s="88">
        <v>154.71</v>
      </c>
      <c r="N276" s="88">
        <v>0</v>
      </c>
      <c r="O276" s="134">
        <v>155</v>
      </c>
      <c r="P276" s="88">
        <v>310</v>
      </c>
      <c r="Q276" s="88">
        <v>309.42</v>
      </c>
      <c r="R276" s="333">
        <v>310</v>
      </c>
      <c r="S276" s="134">
        <v>310</v>
      </c>
      <c r="T276" s="247">
        <v>310</v>
      </c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</row>
    <row r="277" spans="1:63" ht="15.75">
      <c r="A277" s="26">
        <v>111</v>
      </c>
      <c r="B277" s="408" t="s">
        <v>252</v>
      </c>
      <c r="C277" s="186" t="s">
        <v>70</v>
      </c>
      <c r="D277" s="234"/>
      <c r="E277" s="82"/>
      <c r="F277" s="88"/>
      <c r="G277" s="88"/>
      <c r="H277" s="88"/>
      <c r="I277" s="88"/>
      <c r="J277" s="88">
        <v>1828.89</v>
      </c>
      <c r="K277" s="88">
        <v>1636.61</v>
      </c>
      <c r="L277" s="88">
        <v>1892</v>
      </c>
      <c r="M277" s="88">
        <v>1891.43</v>
      </c>
      <c r="N277" s="88">
        <v>2175.15</v>
      </c>
      <c r="O277" s="134">
        <v>2500</v>
      </c>
      <c r="P277" s="88">
        <v>2500</v>
      </c>
      <c r="Q277" s="88">
        <v>2297.06</v>
      </c>
      <c r="R277" s="333">
        <v>2500</v>
      </c>
      <c r="S277" s="134">
        <v>2500</v>
      </c>
      <c r="T277" s="247">
        <v>2500</v>
      </c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</row>
    <row r="278" spans="1:63" ht="15.75">
      <c r="A278" s="26">
        <v>111</v>
      </c>
      <c r="B278" s="408" t="s">
        <v>253</v>
      </c>
      <c r="C278" s="186" t="s">
        <v>387</v>
      </c>
      <c r="D278" s="234"/>
      <c r="E278" s="82"/>
      <c r="F278" s="88"/>
      <c r="G278" s="88"/>
      <c r="H278" s="88"/>
      <c r="I278" s="88"/>
      <c r="J278" s="88">
        <v>1198.21</v>
      </c>
      <c r="K278" s="88">
        <v>874.53</v>
      </c>
      <c r="L278" s="88">
        <f>875+139</f>
        <v>1014</v>
      </c>
      <c r="M278" s="88">
        <v>975.98</v>
      </c>
      <c r="N278" s="88">
        <v>1334.63</v>
      </c>
      <c r="O278" s="134">
        <v>2000</v>
      </c>
      <c r="P278" s="88">
        <v>2000</v>
      </c>
      <c r="Q278" s="88">
        <v>1812</v>
      </c>
      <c r="R278" s="333">
        <v>2000</v>
      </c>
      <c r="S278" s="134">
        <v>2000</v>
      </c>
      <c r="T278" s="247">
        <v>2000</v>
      </c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</row>
    <row r="279" spans="1:63" ht="15.75">
      <c r="A279" s="26">
        <v>111</v>
      </c>
      <c r="B279" s="409" t="s">
        <v>260</v>
      </c>
      <c r="C279" s="196" t="s">
        <v>257</v>
      </c>
      <c r="D279" s="234"/>
      <c r="E279" s="82"/>
      <c r="F279" s="88"/>
      <c r="G279" s="88"/>
      <c r="H279" s="88"/>
      <c r="I279" s="88"/>
      <c r="J279" s="88">
        <v>0</v>
      </c>
      <c r="K279" s="88">
        <v>0</v>
      </c>
      <c r="L279" s="88">
        <v>0</v>
      </c>
      <c r="M279" s="88">
        <v>0</v>
      </c>
      <c r="N279" s="88">
        <v>0</v>
      </c>
      <c r="O279" s="134">
        <v>0</v>
      </c>
      <c r="P279" s="88">
        <v>0</v>
      </c>
      <c r="Q279" s="88">
        <v>0</v>
      </c>
      <c r="R279" s="333">
        <v>0</v>
      </c>
      <c r="S279" s="134">
        <v>0</v>
      </c>
      <c r="T279" s="247">
        <v>0</v>
      </c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</row>
    <row r="280" spans="1:63" ht="15.75">
      <c r="A280" s="26">
        <v>111</v>
      </c>
      <c r="B280" s="408" t="s">
        <v>254</v>
      </c>
      <c r="C280" s="196" t="s">
        <v>185</v>
      </c>
      <c r="D280" s="234"/>
      <c r="E280" s="82"/>
      <c r="F280" s="88"/>
      <c r="G280" s="88"/>
      <c r="H280" s="88"/>
      <c r="I280" s="88"/>
      <c r="J280" s="88">
        <v>981</v>
      </c>
      <c r="K280" s="88">
        <v>2781</v>
      </c>
      <c r="L280" s="88">
        <v>0</v>
      </c>
      <c r="M280" s="88">
        <v>0</v>
      </c>
      <c r="N280" s="88">
        <v>0</v>
      </c>
      <c r="O280" s="134">
        <v>1434</v>
      </c>
      <c r="P280" s="88">
        <v>1434</v>
      </c>
      <c r="Q280" s="159">
        <v>1433.5</v>
      </c>
      <c r="R280" s="333">
        <v>0</v>
      </c>
      <c r="S280" s="361">
        <v>0</v>
      </c>
      <c r="T280" s="247">
        <v>0</v>
      </c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</row>
    <row r="281" spans="1:63" ht="16.5" thickBot="1">
      <c r="A281" s="27">
        <v>111</v>
      </c>
      <c r="B281" s="403" t="s">
        <v>255</v>
      </c>
      <c r="C281" s="196" t="s">
        <v>73</v>
      </c>
      <c r="D281" s="364"/>
      <c r="E281" s="124"/>
      <c r="F281" s="125"/>
      <c r="G281" s="125"/>
      <c r="H281" s="125"/>
      <c r="I281" s="125"/>
      <c r="J281" s="131">
        <v>909.47</v>
      </c>
      <c r="K281" s="131">
        <v>1283.74</v>
      </c>
      <c r="L281" s="209">
        <f>1284+200</f>
        <v>1484</v>
      </c>
      <c r="M281" s="125">
        <v>1357.91</v>
      </c>
      <c r="N281" s="131">
        <v>1229.57</v>
      </c>
      <c r="O281" s="379">
        <v>1500</v>
      </c>
      <c r="P281" s="260">
        <v>1500</v>
      </c>
      <c r="Q281" s="87">
        <v>936.27</v>
      </c>
      <c r="R281" s="338">
        <v>500</v>
      </c>
      <c r="S281" s="379">
        <v>500</v>
      </c>
      <c r="T281" s="250">
        <v>500</v>
      </c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</row>
    <row r="282" spans="1:63" ht="15.75">
      <c r="A282" s="431">
        <v>111</v>
      </c>
      <c r="B282" s="456" t="s">
        <v>316</v>
      </c>
      <c r="C282" s="433"/>
      <c r="D282" s="434"/>
      <c r="E282" s="457"/>
      <c r="F282" s="434"/>
      <c r="G282" s="434"/>
      <c r="H282" s="434"/>
      <c r="I282" s="434"/>
      <c r="J282" s="435">
        <v>374980.59</v>
      </c>
      <c r="K282" s="435">
        <f>K83+K183-K283-K284-K285+K326+K315+K319</f>
        <v>403051.93</v>
      </c>
      <c r="L282" s="458">
        <f>L83+L183-L283-L284-L285+L326+L315+L319</f>
        <v>456441</v>
      </c>
      <c r="M282" s="435">
        <f>M83+M183-M283-M284-M285+M326+M315+M319</f>
        <v>450637.3399999999</v>
      </c>
      <c r="N282" s="435">
        <f>N83+N183-N283-N284-N285+N326+N315+N319</f>
        <v>505649.55000000005</v>
      </c>
      <c r="O282" s="437">
        <f>O83+O183-O283-O284-O285+O326+O315+O319</f>
        <v>523159</v>
      </c>
      <c r="P282" s="437">
        <f>P83+P183-P283-P284-P285+P326+P315+P319+P300</f>
        <v>542786</v>
      </c>
      <c r="Q282" s="436">
        <f>Q83+Q183-Q283-Q284-Q285+Q326+Q315+Q319+Q300</f>
        <v>518333.6900000002</v>
      </c>
      <c r="R282" s="459">
        <f>R83+R183-R283-R284-R285+R326+R315+R319+R300</f>
        <v>519563</v>
      </c>
      <c r="S282" s="437">
        <f>S83+S183-S283-S284-S285+S326+S315+S319+S300</f>
        <v>519563</v>
      </c>
      <c r="T282" s="460">
        <f>T83+T183-T283-T284-T285+T326+T315+T319+T300</f>
        <v>519563</v>
      </c>
      <c r="U282" s="380"/>
      <c r="V282" s="179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</row>
    <row r="283" spans="1:63" s="207" customFormat="1" ht="15.75">
      <c r="A283" s="461">
        <v>111</v>
      </c>
      <c r="B283" s="462" t="s">
        <v>317</v>
      </c>
      <c r="C283" s="463"/>
      <c r="D283" s="464"/>
      <c r="E283" s="465"/>
      <c r="F283" s="464"/>
      <c r="G283" s="464"/>
      <c r="H283" s="464"/>
      <c r="I283" s="464"/>
      <c r="J283" s="466">
        <v>13431.65</v>
      </c>
      <c r="K283" s="466">
        <f>K145+K148+K149+K150+K154+K179+K247+K248+K253+K267+K244+1854</f>
        <v>10210.39</v>
      </c>
      <c r="L283" s="467">
        <f>L145+L148+L149+L150+L154+L179+L247+L248+L253+L267+L244</f>
        <v>11128</v>
      </c>
      <c r="M283" s="466">
        <f>M145+M148+M149+M150+M154+M179+M247+M248+M253+M267+M244</f>
        <v>10807.18</v>
      </c>
      <c r="N283" s="468">
        <f>N145+N148+N149+N150+N154+N179+N247+N248+N253+N267+N244+N98+N102+N106+N108+N112+N110+N114+N117+N196+N199+N202+N204+N206+N208+N210+N213+N249+N280</f>
        <v>13375.200000000006</v>
      </c>
      <c r="O283" s="469">
        <f>O145+O148+O149+O150+O154+O179+O247+O248+O253+O267+O244+O98+O102+O106+O108+O112+O110+O114+O117+O196+O199+O202+O204+O206+O208+O210+O213+O249+O280+O142+O229+O241+O131</f>
        <v>10915</v>
      </c>
      <c r="P283" s="469">
        <f>P145+P148+P149+P150+P154+P179+P247+P248+P253+P267+P244+P98+P102+P106+P108+P112+P110+P114+P117+P196+P199+P202+P204+P206+P208+P210+P213+P249+P280+P142+P229+P241+P131</f>
        <v>17555</v>
      </c>
      <c r="Q283" s="468">
        <f>Q145+Q148+Q149+Q150+Q154+Q179+Q247+Q248+Q253+Q267+Q244+Q98+Q102+Q106+Q108+Q112+Q110+Q114+Q117+Q196+Q199+Q202+Q204+Q206+Q208+Q210+Q213+Q249+Q280+Q142+Q229+Q241+Q131</f>
        <v>16837.339999999997</v>
      </c>
      <c r="R283" s="470">
        <f>R145+R148+R149+R150+R154+R179+R247+R248+R253+R267+R244+R98+R102+R106+R108+R112+R110+R114+R117+R196+R199+R202+R204+R206+R208+R210+R1310+R213+R249</f>
        <v>11077</v>
      </c>
      <c r="S283" s="469">
        <f>S145+S148+S149+S150+S154+S179+S247+S248+S253+S267+S244+S98+S102+S106+S108+S112+S110+S114+S117+S196+S199+S202+S204+S206+S208+S210+S1310+S213+S249</f>
        <v>11077</v>
      </c>
      <c r="T283" s="471">
        <f>T145+T148+T149+T150+T154+T179+T247+T248+T253+T267+T244+T98+T102+T106+T108+T112+T110+T114+T117+T196+T199+T202+T204+T206+T208+T210+T1310+T213+T249</f>
        <v>11077</v>
      </c>
      <c r="U283" s="235"/>
      <c r="V283" s="236"/>
      <c r="W283" s="208"/>
      <c r="X283" s="208"/>
      <c r="Y283" s="208"/>
      <c r="Z283" s="208"/>
      <c r="AA283" s="208"/>
      <c r="AB283" s="208"/>
      <c r="AC283" s="208"/>
      <c r="AD283" s="208"/>
      <c r="AE283" s="208"/>
      <c r="AF283" s="208"/>
      <c r="AG283" s="208"/>
      <c r="AH283" s="208"/>
      <c r="AI283" s="208"/>
      <c r="AJ283" s="208"/>
      <c r="AK283" s="208"/>
      <c r="AL283" s="208"/>
      <c r="AM283" s="208"/>
      <c r="AN283" s="208"/>
      <c r="AO283" s="208"/>
      <c r="AP283" s="208"/>
      <c r="AQ283" s="208"/>
      <c r="AR283" s="208"/>
      <c r="AS283" s="208"/>
      <c r="AT283" s="208"/>
      <c r="AU283" s="208"/>
      <c r="AV283" s="208"/>
      <c r="AW283" s="208"/>
      <c r="AX283" s="208"/>
      <c r="AY283" s="208"/>
      <c r="AZ283" s="208"/>
      <c r="BA283" s="208"/>
      <c r="BB283" s="208"/>
      <c r="BC283" s="208"/>
      <c r="BD283" s="208"/>
      <c r="BE283" s="208"/>
      <c r="BF283" s="208"/>
      <c r="BG283" s="208"/>
      <c r="BH283" s="208"/>
      <c r="BI283" s="208"/>
      <c r="BJ283" s="208"/>
      <c r="BK283" s="208"/>
    </row>
    <row r="284" spans="1:63" s="207" customFormat="1" ht="15.75">
      <c r="A284" s="472">
        <v>131</v>
      </c>
      <c r="B284" s="473" t="s">
        <v>314</v>
      </c>
      <c r="C284" s="474"/>
      <c r="D284" s="475"/>
      <c r="E284" s="476"/>
      <c r="F284" s="475"/>
      <c r="G284" s="475"/>
      <c r="H284" s="475"/>
      <c r="I284" s="475"/>
      <c r="J284" s="477">
        <f>J155+J254+J260+J261+J161+J230+J131+J164+J221+J124</f>
        <v>3797</v>
      </c>
      <c r="K284" s="477">
        <f>K155+K254+K260+K261+K161+K230+K131+K164</f>
        <v>7935</v>
      </c>
      <c r="L284" s="478">
        <f>L155+L254+L260+L261+L161+L230+L131+L164</f>
        <v>2371</v>
      </c>
      <c r="M284" s="477">
        <f>M155+M254+M260+M261+M161+M230+M131+M164</f>
        <v>2371.01</v>
      </c>
      <c r="N284" s="479">
        <f>N155+N254+N260+N261+N161+N230+N132+N164</f>
        <v>6110</v>
      </c>
      <c r="O284" s="480">
        <f aca="true" t="shared" si="3" ref="O284:T284">O155+O254+O260+O261+O161+O230+O164+O250+O227+O221+O151+O132+O129+O124</f>
        <v>18191</v>
      </c>
      <c r="P284" s="480">
        <f t="shared" si="3"/>
        <v>17881</v>
      </c>
      <c r="Q284" s="480">
        <f t="shared" si="3"/>
        <v>17881</v>
      </c>
      <c r="R284" s="481">
        <f t="shared" si="3"/>
        <v>25170</v>
      </c>
      <c r="S284" s="480">
        <f t="shared" si="3"/>
        <v>25170</v>
      </c>
      <c r="T284" s="482">
        <f t="shared" si="3"/>
        <v>25170</v>
      </c>
      <c r="V284" s="236"/>
      <c r="W284" s="208"/>
      <c r="X284" s="208"/>
      <c r="Y284" s="208"/>
      <c r="Z284" s="208"/>
      <c r="AA284" s="208"/>
      <c r="AB284" s="208"/>
      <c r="AC284" s="208"/>
      <c r="AD284" s="208"/>
      <c r="AE284" s="208"/>
      <c r="AF284" s="208"/>
      <c r="AG284" s="208"/>
      <c r="AH284" s="208"/>
      <c r="AI284" s="208"/>
      <c r="AJ284" s="208"/>
      <c r="AK284" s="208"/>
      <c r="AL284" s="208"/>
      <c r="AM284" s="208"/>
      <c r="AN284" s="208"/>
      <c r="AO284" s="208"/>
      <c r="AP284" s="208"/>
      <c r="AQ284" s="208"/>
      <c r="AR284" s="208"/>
      <c r="AS284" s="208"/>
      <c r="AT284" s="208"/>
      <c r="AU284" s="208"/>
      <c r="AV284" s="208"/>
      <c r="AW284" s="208"/>
      <c r="AX284" s="208"/>
      <c r="AY284" s="208"/>
      <c r="AZ284" s="208"/>
      <c r="BA284" s="208"/>
      <c r="BB284" s="208"/>
      <c r="BC284" s="208"/>
      <c r="BD284" s="208"/>
      <c r="BE284" s="208"/>
      <c r="BF284" s="208"/>
      <c r="BG284" s="208"/>
      <c r="BH284" s="208"/>
      <c r="BI284" s="208"/>
      <c r="BJ284" s="208"/>
      <c r="BK284" s="208"/>
    </row>
    <row r="285" spans="1:63" s="207" customFormat="1" ht="16.5" thickBot="1">
      <c r="A285" s="418" t="s">
        <v>306</v>
      </c>
      <c r="B285" s="410" t="s">
        <v>315</v>
      </c>
      <c r="C285" s="210"/>
      <c r="D285" s="232"/>
      <c r="E285" s="233"/>
      <c r="F285" s="232"/>
      <c r="G285" s="232"/>
      <c r="H285" s="232"/>
      <c r="I285" s="232"/>
      <c r="J285" s="426">
        <v>2591</v>
      </c>
      <c r="K285" s="426">
        <f>K104+K100+K197+K200+K268+K263+K163+K218+K315+K319</f>
        <v>2594.42</v>
      </c>
      <c r="L285" s="453">
        <f>L104+L100+L197+L200+L268+L263+L163+L218+L315+L319</f>
        <v>3223</v>
      </c>
      <c r="M285" s="426">
        <f>M104+M100+M197+M200+M268+M263+M163+M218+M315+M319</f>
        <v>3223</v>
      </c>
      <c r="N285" s="427">
        <f>N104+N100+N197+N200+N268+N263+N163+N218+N315</f>
        <v>480.86</v>
      </c>
      <c r="O285" s="428">
        <f>O104+O100+O197+O200+O268+O263+O163+O218+O315</f>
        <v>245</v>
      </c>
      <c r="P285" s="428">
        <f>P104+P100+P197+P200+P268+P263+P163+P218+P315+P319+P300</f>
        <v>340</v>
      </c>
      <c r="Q285" s="427">
        <f>Q104+Q100+Q197+Q200+Q268+Q263+Q163+Q218+Q315+Q319+Q300</f>
        <v>325.98</v>
      </c>
      <c r="R285" s="454">
        <f>R104+R100+R197+R200+R268+R263+R163+R218+R315+R319</f>
        <v>414</v>
      </c>
      <c r="S285" s="428">
        <f>S104+S100+S197+S200+S268+S263+S163+S218+S315+S319</f>
        <v>414</v>
      </c>
      <c r="T285" s="455">
        <f>T104+T100+T197+T200+T268+T263+T163+T218+T315+T319</f>
        <v>414</v>
      </c>
      <c r="V285" s="236"/>
      <c r="W285" s="208"/>
      <c r="X285" s="208"/>
      <c r="Y285" s="208"/>
      <c r="Z285" s="208"/>
      <c r="AA285" s="208"/>
      <c r="AB285" s="208"/>
      <c r="AC285" s="208"/>
      <c r="AD285" s="208"/>
      <c r="AE285" s="208"/>
      <c r="AF285" s="208"/>
      <c r="AG285" s="208"/>
      <c r="AH285" s="208"/>
      <c r="AI285" s="208"/>
      <c r="AJ285" s="208"/>
      <c r="AK285" s="208"/>
      <c r="AL285" s="208"/>
      <c r="AM285" s="208"/>
      <c r="AN285" s="208"/>
      <c r="AO285" s="208"/>
      <c r="AP285" s="208"/>
      <c r="AQ285" s="208"/>
      <c r="AR285" s="208"/>
      <c r="AS285" s="208"/>
      <c r="AT285" s="208"/>
      <c r="AU285" s="208"/>
      <c r="AV285" s="208"/>
      <c r="AW285" s="208"/>
      <c r="AX285" s="208"/>
      <c r="AY285" s="208"/>
      <c r="AZ285" s="208"/>
      <c r="BA285" s="208"/>
      <c r="BB285" s="208"/>
      <c r="BC285" s="208"/>
      <c r="BD285" s="208"/>
      <c r="BE285" s="208"/>
      <c r="BF285" s="208"/>
      <c r="BG285" s="208"/>
      <c r="BH285" s="208"/>
      <c r="BI285" s="208"/>
      <c r="BJ285" s="208"/>
      <c r="BK285" s="208"/>
    </row>
    <row r="286" spans="1:63" ht="15.75">
      <c r="A286" s="406"/>
      <c r="B286" s="402" t="s">
        <v>31</v>
      </c>
      <c r="C286" s="381" t="s">
        <v>29</v>
      </c>
      <c r="D286" s="382">
        <f aca="true" t="shared" si="4" ref="D286:I286">SUM(D287:D316)</f>
        <v>9846.6</v>
      </c>
      <c r="E286" s="382">
        <f t="shared" si="4"/>
        <v>3317</v>
      </c>
      <c r="F286" s="382">
        <f t="shared" si="4"/>
        <v>6624.27</v>
      </c>
      <c r="G286" s="382">
        <f t="shared" si="4"/>
        <v>4764.03</v>
      </c>
      <c r="H286" s="382">
        <f t="shared" si="4"/>
        <v>7242</v>
      </c>
      <c r="I286" s="382">
        <f t="shared" si="4"/>
        <v>10078.14</v>
      </c>
      <c r="J286" s="382">
        <f aca="true" t="shared" si="5" ref="J286:T286">SUM(J287:J319)</f>
        <v>25179</v>
      </c>
      <c r="K286" s="383">
        <f t="shared" si="5"/>
        <v>29042</v>
      </c>
      <c r="L286" s="384">
        <f t="shared" si="5"/>
        <v>29192</v>
      </c>
      <c r="M286" s="382">
        <f t="shared" si="5"/>
        <v>29191.55</v>
      </c>
      <c r="N286" s="385">
        <f>SUM(N287:N319)</f>
        <v>29558.84</v>
      </c>
      <c r="O286" s="386">
        <f>SUM(O287:O319)</f>
        <v>32509</v>
      </c>
      <c r="P286" s="386">
        <f t="shared" si="5"/>
        <v>34004</v>
      </c>
      <c r="Q286" s="387">
        <f t="shared" si="5"/>
        <v>33661.98</v>
      </c>
      <c r="R286" s="388">
        <f t="shared" si="5"/>
        <v>47191</v>
      </c>
      <c r="S286" s="386">
        <f t="shared" si="5"/>
        <v>47191</v>
      </c>
      <c r="T286" s="389">
        <f t="shared" si="5"/>
        <v>47191</v>
      </c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</row>
    <row r="287" spans="1:63" ht="15.75">
      <c r="A287" s="25">
        <v>41</v>
      </c>
      <c r="B287" s="407" t="s">
        <v>75</v>
      </c>
      <c r="C287" s="227" t="s">
        <v>76</v>
      </c>
      <c r="D287" s="365">
        <f>6746.34+15</f>
        <v>6761.34</v>
      </c>
      <c r="E287" s="126">
        <v>2204.53</v>
      </c>
      <c r="F287" s="91">
        <v>4651.71</v>
      </c>
      <c r="G287" s="130">
        <v>3018.46</v>
      </c>
      <c r="H287" s="91">
        <v>5355</v>
      </c>
      <c r="I287" s="91">
        <v>7399.64</v>
      </c>
      <c r="J287" s="91">
        <v>16537</v>
      </c>
      <c r="K287" s="91">
        <v>18206</v>
      </c>
      <c r="L287" s="91">
        <v>19076</v>
      </c>
      <c r="M287" s="130">
        <v>19075.52</v>
      </c>
      <c r="N287" s="130">
        <v>22874.6</v>
      </c>
      <c r="O287" s="252">
        <f>23576-240</f>
        <v>23336</v>
      </c>
      <c r="P287" s="252">
        <v>23223</v>
      </c>
      <c r="Q287" s="130">
        <v>23223</v>
      </c>
      <c r="R287" s="339">
        <f>32549-R290-R291-R292-R293</f>
        <v>31051</v>
      </c>
      <c r="S287" s="252">
        <f>32549-S290-S291-S292-S293</f>
        <v>31051</v>
      </c>
      <c r="T287" s="251">
        <f>32549-T290-T291-T292-T293</f>
        <v>31051</v>
      </c>
      <c r="U287" s="133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</row>
    <row r="288" spans="1:63" ht="15.75">
      <c r="A288" s="25" t="s">
        <v>305</v>
      </c>
      <c r="B288" s="407" t="s">
        <v>75</v>
      </c>
      <c r="C288" s="227" t="s">
        <v>76</v>
      </c>
      <c r="D288" s="365"/>
      <c r="E288" s="126"/>
      <c r="F288" s="91"/>
      <c r="G288" s="130"/>
      <c r="H288" s="91"/>
      <c r="I288" s="91"/>
      <c r="J288" s="91">
        <v>0</v>
      </c>
      <c r="K288" s="91">
        <v>0</v>
      </c>
      <c r="L288" s="91">
        <v>759</v>
      </c>
      <c r="M288" s="130">
        <v>759</v>
      </c>
      <c r="N288" s="130">
        <v>0</v>
      </c>
      <c r="O288" s="130">
        <v>0</v>
      </c>
      <c r="P288" s="252">
        <v>0</v>
      </c>
      <c r="Q288" s="130">
        <v>0</v>
      </c>
      <c r="R288" s="340">
        <v>0</v>
      </c>
      <c r="S288" s="130">
        <v>0</v>
      </c>
      <c r="T288" s="251">
        <v>0</v>
      </c>
      <c r="U288" s="133"/>
      <c r="V288" s="15"/>
      <c r="W288" s="4"/>
      <c r="X288" s="213"/>
      <c r="Y288" s="13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</row>
    <row r="289" spans="1:63" ht="15.75">
      <c r="A289" s="25">
        <v>41</v>
      </c>
      <c r="B289" s="407" t="s">
        <v>298</v>
      </c>
      <c r="C289" s="227" t="s">
        <v>299</v>
      </c>
      <c r="D289" s="365">
        <v>0</v>
      </c>
      <c r="E289" s="126">
        <v>0</v>
      </c>
      <c r="F289" s="91">
        <v>0</v>
      </c>
      <c r="G289" s="130">
        <v>412.31</v>
      </c>
      <c r="H289" s="91">
        <v>0</v>
      </c>
      <c r="I289" s="91">
        <v>0</v>
      </c>
      <c r="J289" s="91">
        <v>0</v>
      </c>
      <c r="K289" s="91">
        <v>0</v>
      </c>
      <c r="L289" s="91">
        <v>0</v>
      </c>
      <c r="M289" s="91">
        <v>0</v>
      </c>
      <c r="N289" s="130">
        <v>0</v>
      </c>
      <c r="O289" s="130">
        <v>0</v>
      </c>
      <c r="P289" s="252">
        <v>0</v>
      </c>
      <c r="Q289" s="130">
        <v>0</v>
      </c>
      <c r="R289" s="340">
        <v>0</v>
      </c>
      <c r="S289" s="130">
        <v>0</v>
      </c>
      <c r="T289" s="251">
        <v>0</v>
      </c>
      <c r="V289" s="179"/>
      <c r="W289" s="4"/>
      <c r="X289" s="213"/>
      <c r="Y289" s="13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</row>
    <row r="290" spans="1:63" ht="15.75">
      <c r="A290" s="25">
        <v>41</v>
      </c>
      <c r="B290" s="407" t="s">
        <v>288</v>
      </c>
      <c r="C290" s="227" t="s">
        <v>289</v>
      </c>
      <c r="D290" s="365"/>
      <c r="E290" s="126"/>
      <c r="F290" s="91"/>
      <c r="G290" s="130">
        <v>0</v>
      </c>
      <c r="H290" s="91"/>
      <c r="I290" s="91"/>
      <c r="J290" s="91">
        <v>240</v>
      </c>
      <c r="K290" s="91">
        <v>240</v>
      </c>
      <c r="L290" s="91">
        <v>240</v>
      </c>
      <c r="M290" s="130">
        <v>240</v>
      </c>
      <c r="N290" s="130">
        <v>219.58</v>
      </c>
      <c r="O290" s="130">
        <v>240</v>
      </c>
      <c r="P290" s="252">
        <v>220</v>
      </c>
      <c r="Q290" s="130">
        <v>220</v>
      </c>
      <c r="R290" s="340">
        <v>240</v>
      </c>
      <c r="S290" s="130">
        <v>240</v>
      </c>
      <c r="T290" s="251">
        <v>240</v>
      </c>
      <c r="V290" s="191"/>
      <c r="W290" s="4"/>
      <c r="X290" s="213"/>
      <c r="Y290" s="13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</row>
    <row r="291" spans="1:63" ht="15.75">
      <c r="A291" s="25">
        <v>41</v>
      </c>
      <c r="B291" s="407" t="s">
        <v>261</v>
      </c>
      <c r="C291" s="227" t="s">
        <v>262</v>
      </c>
      <c r="D291" s="365">
        <v>0</v>
      </c>
      <c r="E291" s="126">
        <v>0</v>
      </c>
      <c r="F291" s="91">
        <v>0</v>
      </c>
      <c r="G291" s="130">
        <v>0</v>
      </c>
      <c r="H291" s="91">
        <v>0</v>
      </c>
      <c r="I291" s="91">
        <v>0</v>
      </c>
      <c r="J291" s="91">
        <v>368</v>
      </c>
      <c r="K291" s="91">
        <v>384</v>
      </c>
      <c r="L291" s="91">
        <v>142</v>
      </c>
      <c r="M291" s="130">
        <v>142</v>
      </c>
      <c r="N291" s="130">
        <v>0</v>
      </c>
      <c r="O291" s="130">
        <v>0</v>
      </c>
      <c r="P291" s="252">
        <v>0</v>
      </c>
      <c r="Q291" s="130">
        <v>0</v>
      </c>
      <c r="R291" s="340">
        <v>0</v>
      </c>
      <c r="S291" s="130">
        <v>0</v>
      </c>
      <c r="T291" s="251">
        <v>0</v>
      </c>
      <c r="V291" s="15"/>
      <c r="W291" s="4"/>
      <c r="X291" s="213"/>
      <c r="Y291" s="13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</row>
    <row r="292" spans="1:63" ht="15.75">
      <c r="A292" s="25">
        <v>41</v>
      </c>
      <c r="B292" s="407" t="s">
        <v>261</v>
      </c>
      <c r="C292" s="227" t="s">
        <v>183</v>
      </c>
      <c r="D292" s="365"/>
      <c r="E292" s="126"/>
      <c r="F292" s="91"/>
      <c r="G292" s="130"/>
      <c r="H292" s="91"/>
      <c r="I292" s="91"/>
      <c r="J292" s="91"/>
      <c r="K292" s="91">
        <v>0</v>
      </c>
      <c r="L292" s="91">
        <v>0</v>
      </c>
      <c r="M292" s="91">
        <v>0</v>
      </c>
      <c r="N292" s="91">
        <v>0</v>
      </c>
      <c r="O292" s="91">
        <v>0</v>
      </c>
      <c r="P292" s="252">
        <v>133</v>
      </c>
      <c r="Q292" s="130">
        <v>133.5</v>
      </c>
      <c r="R292" s="340">
        <v>712</v>
      </c>
      <c r="S292" s="130">
        <v>712</v>
      </c>
      <c r="T292" s="251">
        <v>712</v>
      </c>
      <c r="V292" s="15"/>
      <c r="W292" s="4"/>
      <c r="X292" s="213"/>
      <c r="Y292" s="13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</row>
    <row r="293" spans="1:63" ht="15.75">
      <c r="A293" s="25">
        <v>41</v>
      </c>
      <c r="B293" s="407" t="s">
        <v>261</v>
      </c>
      <c r="C293" s="227" t="s">
        <v>420</v>
      </c>
      <c r="D293" s="365"/>
      <c r="E293" s="126"/>
      <c r="F293" s="91"/>
      <c r="G293" s="130"/>
      <c r="H293" s="91"/>
      <c r="I293" s="91"/>
      <c r="J293" s="91"/>
      <c r="K293" s="91">
        <v>0</v>
      </c>
      <c r="L293" s="91">
        <v>0</v>
      </c>
      <c r="M293" s="91">
        <v>0</v>
      </c>
      <c r="N293" s="91">
        <v>0</v>
      </c>
      <c r="O293" s="91">
        <v>0</v>
      </c>
      <c r="P293" s="252">
        <v>84</v>
      </c>
      <c r="Q293" s="130">
        <v>84</v>
      </c>
      <c r="R293" s="340">
        <f>336+210</f>
        <v>546</v>
      </c>
      <c r="S293" s="130">
        <v>546</v>
      </c>
      <c r="T293" s="251">
        <v>546</v>
      </c>
      <c r="V293" s="15"/>
      <c r="W293" s="4"/>
      <c r="X293" s="213"/>
      <c r="Y293" s="13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</row>
    <row r="294" spans="1:63" ht="15.75">
      <c r="A294" s="26">
        <v>41</v>
      </c>
      <c r="B294" s="405" t="s">
        <v>77</v>
      </c>
      <c r="C294" s="186" t="s">
        <v>34</v>
      </c>
      <c r="D294" s="234">
        <f>56.75+54.67</f>
        <v>111.42</v>
      </c>
      <c r="E294" s="82">
        <v>25.16</v>
      </c>
      <c r="F294" s="88">
        <v>0</v>
      </c>
      <c r="G294" s="130">
        <v>0</v>
      </c>
      <c r="H294" s="91">
        <v>0</v>
      </c>
      <c r="I294" s="91">
        <v>0</v>
      </c>
      <c r="J294" s="91">
        <v>0</v>
      </c>
      <c r="K294" s="91">
        <v>0</v>
      </c>
      <c r="L294" s="91">
        <v>0</v>
      </c>
      <c r="M294" s="130">
        <v>0</v>
      </c>
      <c r="N294" s="130">
        <v>0</v>
      </c>
      <c r="O294" s="130">
        <v>0</v>
      </c>
      <c r="P294" s="252">
        <v>0</v>
      </c>
      <c r="Q294" s="130">
        <v>0</v>
      </c>
      <c r="R294" s="340">
        <v>0</v>
      </c>
      <c r="S294" s="130">
        <v>0</v>
      </c>
      <c r="T294" s="251">
        <v>0</v>
      </c>
      <c r="V294" s="15"/>
      <c r="W294" s="4"/>
      <c r="X294" s="213"/>
      <c r="Y294" s="13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</row>
    <row r="295" spans="1:63" ht="15.75">
      <c r="A295" s="26">
        <v>41</v>
      </c>
      <c r="B295" s="405" t="s">
        <v>263</v>
      </c>
      <c r="C295" s="186" t="s">
        <v>9</v>
      </c>
      <c r="D295" s="234">
        <v>0</v>
      </c>
      <c r="E295" s="82">
        <v>0</v>
      </c>
      <c r="F295" s="88">
        <v>0</v>
      </c>
      <c r="G295" s="130">
        <v>0</v>
      </c>
      <c r="H295" s="91">
        <v>0</v>
      </c>
      <c r="I295" s="91">
        <v>0</v>
      </c>
      <c r="J295" s="91">
        <v>0</v>
      </c>
      <c r="K295" s="91">
        <v>540</v>
      </c>
      <c r="L295" s="91">
        <v>284</v>
      </c>
      <c r="M295" s="130">
        <v>284</v>
      </c>
      <c r="N295" s="130">
        <v>0</v>
      </c>
      <c r="O295" s="130">
        <v>0</v>
      </c>
      <c r="P295" s="252">
        <v>0</v>
      </c>
      <c r="Q295" s="130">
        <v>0</v>
      </c>
      <c r="R295" s="340">
        <v>1050</v>
      </c>
      <c r="S295" s="130">
        <v>1050</v>
      </c>
      <c r="T295" s="251">
        <v>1050</v>
      </c>
      <c r="V295" s="15"/>
      <c r="W295" s="4"/>
      <c r="X295" s="213"/>
      <c r="Y295" s="13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</row>
    <row r="296" spans="1:63" ht="15.75">
      <c r="A296" s="26" t="s">
        <v>305</v>
      </c>
      <c r="B296" s="405" t="s">
        <v>263</v>
      </c>
      <c r="C296" s="186" t="s">
        <v>9</v>
      </c>
      <c r="D296" s="234"/>
      <c r="E296" s="82"/>
      <c r="F296" s="88"/>
      <c r="G296" s="130"/>
      <c r="H296" s="91"/>
      <c r="I296" s="91"/>
      <c r="J296" s="91">
        <v>0</v>
      </c>
      <c r="K296" s="91">
        <v>0</v>
      </c>
      <c r="L296" s="91">
        <v>16</v>
      </c>
      <c r="M296" s="130">
        <v>16</v>
      </c>
      <c r="N296" s="130">
        <v>0</v>
      </c>
      <c r="O296" s="130">
        <v>0</v>
      </c>
      <c r="P296" s="252">
        <v>1000</v>
      </c>
      <c r="Q296" s="130">
        <v>1000</v>
      </c>
      <c r="R296" s="340">
        <v>1000</v>
      </c>
      <c r="S296" s="130">
        <v>1000</v>
      </c>
      <c r="T296" s="251">
        <v>1000</v>
      </c>
      <c r="U296" s="78"/>
      <c r="V296" s="15"/>
      <c r="W296" s="4"/>
      <c r="X296" s="213"/>
      <c r="Y296" s="13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</row>
    <row r="297" spans="1:63" ht="15.75">
      <c r="A297" s="26" t="s">
        <v>305</v>
      </c>
      <c r="B297" s="405" t="s">
        <v>146</v>
      </c>
      <c r="C297" s="186" t="s">
        <v>147</v>
      </c>
      <c r="D297" s="234"/>
      <c r="E297" s="82"/>
      <c r="F297" s="88"/>
      <c r="G297" s="130"/>
      <c r="H297" s="91"/>
      <c r="I297" s="91"/>
      <c r="J297" s="91">
        <v>0</v>
      </c>
      <c r="K297" s="91">
        <v>174</v>
      </c>
      <c r="L297" s="91">
        <v>417</v>
      </c>
      <c r="M297" s="130">
        <v>417.64</v>
      </c>
      <c r="N297" s="130">
        <v>0</v>
      </c>
      <c r="O297" s="130">
        <v>0</v>
      </c>
      <c r="P297" s="252">
        <v>59</v>
      </c>
      <c r="Q297" s="130">
        <v>59</v>
      </c>
      <c r="R297" s="340">
        <v>0</v>
      </c>
      <c r="S297" s="130">
        <v>0</v>
      </c>
      <c r="T297" s="251">
        <v>0</v>
      </c>
      <c r="V297" s="179"/>
      <c r="W297" s="179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</row>
    <row r="298" spans="1:63" ht="15.75">
      <c r="A298" s="26">
        <v>41</v>
      </c>
      <c r="B298" s="405" t="s">
        <v>146</v>
      </c>
      <c r="C298" s="186" t="s">
        <v>147</v>
      </c>
      <c r="D298" s="234">
        <v>679.97</v>
      </c>
      <c r="E298" s="82">
        <v>320.32</v>
      </c>
      <c r="F298" s="88">
        <v>572.66</v>
      </c>
      <c r="G298" s="130">
        <v>386.94</v>
      </c>
      <c r="H298" s="91">
        <v>540</v>
      </c>
      <c r="I298" s="91">
        <v>478.73</v>
      </c>
      <c r="J298" s="91">
        <v>1135</v>
      </c>
      <c r="K298" s="91">
        <v>0</v>
      </c>
      <c r="L298" s="91">
        <v>1321</v>
      </c>
      <c r="M298" s="130">
        <v>1321</v>
      </c>
      <c r="N298" s="130">
        <v>2156.85</v>
      </c>
      <c r="O298" s="130">
        <v>2358</v>
      </c>
      <c r="P298" s="252">
        <v>2307</v>
      </c>
      <c r="Q298" s="130">
        <v>2307.31</v>
      </c>
      <c r="R298" s="340">
        <v>3460</v>
      </c>
      <c r="S298" s="130">
        <v>3460</v>
      </c>
      <c r="T298" s="251">
        <v>3460</v>
      </c>
      <c r="V298" s="179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</row>
    <row r="299" spans="1:63" ht="15.75">
      <c r="A299" s="26">
        <v>41</v>
      </c>
      <c r="B299" s="405" t="s">
        <v>78</v>
      </c>
      <c r="C299" s="186" t="s">
        <v>11</v>
      </c>
      <c r="D299" s="234">
        <v>431.37</v>
      </c>
      <c r="E299" s="82">
        <v>0</v>
      </c>
      <c r="F299" s="88">
        <v>0</v>
      </c>
      <c r="G299" s="130">
        <v>0</v>
      </c>
      <c r="H299" s="91">
        <v>0</v>
      </c>
      <c r="I299" s="91">
        <v>239.1</v>
      </c>
      <c r="J299" s="91">
        <v>634</v>
      </c>
      <c r="K299" s="91">
        <v>670</v>
      </c>
      <c r="L299" s="91">
        <v>47</v>
      </c>
      <c r="M299" s="130">
        <v>47.83</v>
      </c>
      <c r="N299" s="130">
        <v>0</v>
      </c>
      <c r="O299" s="130">
        <v>0</v>
      </c>
      <c r="P299" s="252">
        <v>0</v>
      </c>
      <c r="Q299" s="130">
        <v>0</v>
      </c>
      <c r="R299" s="340">
        <v>0</v>
      </c>
      <c r="S299" s="130">
        <v>0</v>
      </c>
      <c r="T299" s="251">
        <v>0</v>
      </c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</row>
    <row r="300" spans="1:63" ht="15.75">
      <c r="A300" s="26" t="s">
        <v>306</v>
      </c>
      <c r="B300" s="405" t="s">
        <v>78</v>
      </c>
      <c r="C300" s="186" t="s">
        <v>297</v>
      </c>
      <c r="D300" s="234"/>
      <c r="E300" s="82"/>
      <c r="F300" s="88"/>
      <c r="G300" s="130"/>
      <c r="H300" s="91"/>
      <c r="I300" s="91"/>
      <c r="J300" s="91">
        <v>0</v>
      </c>
      <c r="K300" s="91">
        <v>1251</v>
      </c>
      <c r="L300" s="91">
        <v>0</v>
      </c>
      <c r="M300" s="130">
        <v>0</v>
      </c>
      <c r="N300" s="130">
        <v>0</v>
      </c>
      <c r="O300" s="130">
        <v>0</v>
      </c>
      <c r="P300" s="252">
        <v>25</v>
      </c>
      <c r="Q300" s="130">
        <v>24.86</v>
      </c>
      <c r="R300" s="340">
        <v>0</v>
      </c>
      <c r="S300" s="130">
        <v>0</v>
      </c>
      <c r="T300" s="251">
        <v>0</v>
      </c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</row>
    <row r="301" spans="1:63" ht="15.75">
      <c r="A301" s="26" t="s">
        <v>305</v>
      </c>
      <c r="B301" s="405" t="s">
        <v>78</v>
      </c>
      <c r="C301" s="186" t="s">
        <v>11</v>
      </c>
      <c r="D301" s="234"/>
      <c r="E301" s="82"/>
      <c r="F301" s="88"/>
      <c r="G301" s="130"/>
      <c r="H301" s="91"/>
      <c r="I301" s="91"/>
      <c r="J301" s="91">
        <v>0</v>
      </c>
      <c r="K301" s="91">
        <v>0</v>
      </c>
      <c r="L301" s="91">
        <v>236</v>
      </c>
      <c r="M301" s="130">
        <v>235.17</v>
      </c>
      <c r="N301" s="130">
        <v>0</v>
      </c>
      <c r="O301" s="130">
        <v>0</v>
      </c>
      <c r="P301" s="252">
        <v>0</v>
      </c>
      <c r="Q301" s="130">
        <v>0</v>
      </c>
      <c r="R301" s="340">
        <v>0</v>
      </c>
      <c r="S301" s="130">
        <v>0</v>
      </c>
      <c r="T301" s="251">
        <v>0</v>
      </c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</row>
    <row r="302" spans="1:63" ht="15.75">
      <c r="A302" s="26">
        <v>41</v>
      </c>
      <c r="B302" s="405" t="s">
        <v>79</v>
      </c>
      <c r="C302" s="186" t="s">
        <v>12</v>
      </c>
      <c r="D302" s="234">
        <v>102.5</v>
      </c>
      <c r="E302" s="82">
        <v>39.08</v>
      </c>
      <c r="F302" s="88">
        <v>77.81</v>
      </c>
      <c r="G302" s="130">
        <v>53.08</v>
      </c>
      <c r="H302" s="91">
        <v>75</v>
      </c>
      <c r="I302" s="91">
        <v>136.73</v>
      </c>
      <c r="J302" s="91">
        <v>248</v>
      </c>
      <c r="K302" s="91">
        <v>264</v>
      </c>
      <c r="L302" s="91">
        <v>319</v>
      </c>
      <c r="M302" s="130">
        <v>319.23</v>
      </c>
      <c r="N302" s="130">
        <v>241.72</v>
      </c>
      <c r="O302" s="130">
        <v>330</v>
      </c>
      <c r="P302" s="252">
        <v>325</v>
      </c>
      <c r="Q302" s="130">
        <v>324.5</v>
      </c>
      <c r="R302" s="340">
        <v>0</v>
      </c>
      <c r="S302" s="130">
        <v>0</v>
      </c>
      <c r="T302" s="251">
        <v>0</v>
      </c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</row>
    <row r="303" spans="1:63" ht="15.75">
      <c r="A303" s="26" t="s">
        <v>305</v>
      </c>
      <c r="B303" s="405" t="s">
        <v>79</v>
      </c>
      <c r="C303" s="186" t="s">
        <v>12</v>
      </c>
      <c r="D303" s="234"/>
      <c r="E303" s="82"/>
      <c r="F303" s="88"/>
      <c r="G303" s="130"/>
      <c r="H303" s="91"/>
      <c r="I303" s="91"/>
      <c r="J303" s="91">
        <v>0</v>
      </c>
      <c r="K303" s="91">
        <v>0</v>
      </c>
      <c r="L303" s="91">
        <v>193</v>
      </c>
      <c r="M303" s="130">
        <v>193</v>
      </c>
      <c r="N303" s="130">
        <v>0</v>
      </c>
      <c r="O303" s="130">
        <v>0</v>
      </c>
      <c r="P303" s="252">
        <v>8</v>
      </c>
      <c r="Q303" s="130">
        <v>8</v>
      </c>
      <c r="R303" s="340">
        <v>484</v>
      </c>
      <c r="S303" s="130">
        <v>484</v>
      </c>
      <c r="T303" s="251">
        <v>484</v>
      </c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</row>
    <row r="304" spans="1:63" ht="15.75">
      <c r="A304" s="26">
        <v>41</v>
      </c>
      <c r="B304" s="405" t="s">
        <v>80</v>
      </c>
      <c r="C304" s="186" t="s">
        <v>13</v>
      </c>
      <c r="D304" s="234">
        <v>1037.9</v>
      </c>
      <c r="E304" s="82">
        <v>446.66</v>
      </c>
      <c r="F304" s="88">
        <v>786.02</v>
      </c>
      <c r="G304" s="130">
        <v>531.07</v>
      </c>
      <c r="H304" s="91">
        <v>757</v>
      </c>
      <c r="I304" s="91">
        <v>1084.24</v>
      </c>
      <c r="J304" s="91">
        <v>3015</v>
      </c>
      <c r="K304" s="91">
        <v>2636</v>
      </c>
      <c r="L304" s="91">
        <v>2601</v>
      </c>
      <c r="M304" s="91">
        <v>2601.5</v>
      </c>
      <c r="N304" s="130">
        <v>272</v>
      </c>
      <c r="O304" s="130">
        <v>693</v>
      </c>
      <c r="P304" s="252">
        <v>1035</v>
      </c>
      <c r="Q304" s="130">
        <v>1035.24</v>
      </c>
      <c r="R304" s="340">
        <f>4844-R305</f>
        <v>3158</v>
      </c>
      <c r="S304" s="130">
        <v>3158</v>
      </c>
      <c r="T304" s="251">
        <v>3158</v>
      </c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</row>
    <row r="305" spans="1:63" ht="15.75">
      <c r="A305" s="26" t="s">
        <v>305</v>
      </c>
      <c r="B305" s="405" t="s">
        <v>80</v>
      </c>
      <c r="C305" s="186" t="s">
        <v>13</v>
      </c>
      <c r="D305" s="234"/>
      <c r="E305" s="82"/>
      <c r="F305" s="88"/>
      <c r="G305" s="130"/>
      <c r="H305" s="91"/>
      <c r="I305" s="91"/>
      <c r="J305" s="91">
        <v>0</v>
      </c>
      <c r="K305" s="91">
        <v>0</v>
      </c>
      <c r="L305" s="91">
        <v>0</v>
      </c>
      <c r="M305" s="91">
        <v>0</v>
      </c>
      <c r="N305" s="130">
        <v>2145.19</v>
      </c>
      <c r="O305" s="130">
        <v>3300</v>
      </c>
      <c r="P305" s="252">
        <v>2821</v>
      </c>
      <c r="Q305" s="130">
        <v>2599.69</v>
      </c>
      <c r="R305" s="340">
        <v>1686</v>
      </c>
      <c r="S305" s="130">
        <v>1686</v>
      </c>
      <c r="T305" s="251">
        <v>1686</v>
      </c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</row>
    <row r="306" spans="1:63" ht="15.75">
      <c r="A306" s="26">
        <v>41</v>
      </c>
      <c r="B306" s="405" t="s">
        <v>81</v>
      </c>
      <c r="C306" s="186" t="s">
        <v>14</v>
      </c>
      <c r="D306" s="234">
        <v>58.3</v>
      </c>
      <c r="E306" s="82">
        <v>25.5</v>
      </c>
      <c r="F306" s="88">
        <v>44.88</v>
      </c>
      <c r="G306" s="130">
        <v>30.31</v>
      </c>
      <c r="H306" s="91">
        <v>43</v>
      </c>
      <c r="I306" s="91">
        <v>61.94</v>
      </c>
      <c r="J306" s="91">
        <v>142</v>
      </c>
      <c r="K306" s="91">
        <v>151</v>
      </c>
      <c r="L306" s="91">
        <v>162</v>
      </c>
      <c r="M306" s="91">
        <v>161.76</v>
      </c>
      <c r="N306" s="130">
        <v>138.1</v>
      </c>
      <c r="O306" s="130">
        <v>189</v>
      </c>
      <c r="P306" s="252">
        <v>189</v>
      </c>
      <c r="Q306" s="130">
        <v>188.54</v>
      </c>
      <c r="R306" s="340">
        <v>0</v>
      </c>
      <c r="S306" s="130">
        <v>0</v>
      </c>
      <c r="T306" s="251">
        <v>0</v>
      </c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</row>
    <row r="307" spans="1:63" ht="15.75">
      <c r="A307" s="26" t="s">
        <v>305</v>
      </c>
      <c r="B307" s="405" t="s">
        <v>81</v>
      </c>
      <c r="C307" s="186" t="s">
        <v>14</v>
      </c>
      <c r="D307" s="234"/>
      <c r="E307" s="82"/>
      <c r="F307" s="88"/>
      <c r="G307" s="130"/>
      <c r="H307" s="91"/>
      <c r="I307" s="91"/>
      <c r="J307" s="91"/>
      <c r="K307" s="91">
        <v>0</v>
      </c>
      <c r="L307" s="91"/>
      <c r="M307" s="91">
        <v>0</v>
      </c>
      <c r="N307" s="130">
        <v>0</v>
      </c>
      <c r="O307" s="130">
        <v>0</v>
      </c>
      <c r="P307" s="252">
        <v>32</v>
      </c>
      <c r="Q307" s="130">
        <v>32</v>
      </c>
      <c r="R307" s="340">
        <v>277</v>
      </c>
      <c r="S307" s="130">
        <v>277</v>
      </c>
      <c r="T307" s="251">
        <v>277</v>
      </c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</row>
    <row r="308" spans="1:63" ht="15.75">
      <c r="A308" s="26">
        <v>41</v>
      </c>
      <c r="B308" s="405" t="s">
        <v>82</v>
      </c>
      <c r="C308" s="186" t="s">
        <v>15</v>
      </c>
      <c r="D308" s="234">
        <v>221.6</v>
      </c>
      <c r="E308" s="82">
        <v>83.81</v>
      </c>
      <c r="F308" s="88">
        <v>168.4</v>
      </c>
      <c r="G308" s="130">
        <v>113.78</v>
      </c>
      <c r="H308" s="91">
        <v>161</v>
      </c>
      <c r="I308" s="91">
        <v>232.39</v>
      </c>
      <c r="J308" s="91">
        <v>531</v>
      </c>
      <c r="K308" s="91">
        <v>565</v>
      </c>
      <c r="L308" s="91">
        <v>619</v>
      </c>
      <c r="M308" s="91">
        <v>618.48</v>
      </c>
      <c r="N308" s="130">
        <v>517.99</v>
      </c>
      <c r="O308" s="130">
        <v>707</v>
      </c>
      <c r="P308" s="252">
        <v>707</v>
      </c>
      <c r="Q308" s="130">
        <v>707</v>
      </c>
      <c r="R308" s="340">
        <v>0</v>
      </c>
      <c r="S308" s="130">
        <v>0</v>
      </c>
      <c r="T308" s="251">
        <v>0</v>
      </c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</row>
    <row r="309" spans="1:63" ht="15.75">
      <c r="A309" s="26" t="s">
        <v>305</v>
      </c>
      <c r="B309" s="405" t="s">
        <v>82</v>
      </c>
      <c r="C309" s="186" t="s">
        <v>15</v>
      </c>
      <c r="D309" s="234"/>
      <c r="E309" s="82"/>
      <c r="F309" s="88"/>
      <c r="G309" s="130"/>
      <c r="H309" s="91"/>
      <c r="I309" s="91"/>
      <c r="J309" s="91"/>
      <c r="K309" s="91">
        <v>0</v>
      </c>
      <c r="L309" s="91"/>
      <c r="M309" s="91">
        <v>0</v>
      </c>
      <c r="N309" s="130">
        <v>0</v>
      </c>
      <c r="O309" s="130">
        <v>0</v>
      </c>
      <c r="P309" s="252">
        <v>119</v>
      </c>
      <c r="Q309" s="130">
        <v>119.07</v>
      </c>
      <c r="R309" s="340">
        <v>1038</v>
      </c>
      <c r="S309" s="130">
        <v>1038</v>
      </c>
      <c r="T309" s="251">
        <v>1038</v>
      </c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</row>
    <row r="310" spans="1:63" ht="15.75">
      <c r="A310" s="26">
        <v>41</v>
      </c>
      <c r="B310" s="405" t="s">
        <v>83</v>
      </c>
      <c r="C310" s="186" t="s">
        <v>16</v>
      </c>
      <c r="D310" s="234">
        <v>73.2</v>
      </c>
      <c r="E310" s="82">
        <v>31.31</v>
      </c>
      <c r="F310" s="88">
        <v>56.13</v>
      </c>
      <c r="G310" s="130">
        <v>37.9</v>
      </c>
      <c r="H310" s="91">
        <v>54</v>
      </c>
      <c r="I310" s="91">
        <v>77.49</v>
      </c>
      <c r="J310" s="91">
        <v>177</v>
      </c>
      <c r="K310" s="91">
        <v>188</v>
      </c>
      <c r="L310" s="91">
        <v>202</v>
      </c>
      <c r="M310" s="91">
        <v>202.12</v>
      </c>
      <c r="N310" s="130">
        <v>172.66</v>
      </c>
      <c r="O310" s="130">
        <v>236</v>
      </c>
      <c r="P310" s="252">
        <v>210</v>
      </c>
      <c r="Q310" s="130">
        <v>210.24</v>
      </c>
      <c r="R310" s="340">
        <v>0</v>
      </c>
      <c r="S310" s="130">
        <v>0</v>
      </c>
      <c r="T310" s="251">
        <v>0</v>
      </c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</row>
    <row r="311" spans="1:63" ht="15.75">
      <c r="A311" s="26" t="s">
        <v>305</v>
      </c>
      <c r="B311" s="405" t="s">
        <v>83</v>
      </c>
      <c r="C311" s="186" t="s">
        <v>16</v>
      </c>
      <c r="D311" s="234"/>
      <c r="E311" s="82"/>
      <c r="F311" s="88"/>
      <c r="G311" s="130"/>
      <c r="H311" s="91"/>
      <c r="I311" s="91"/>
      <c r="J311" s="91"/>
      <c r="K311" s="91">
        <v>0</v>
      </c>
      <c r="L311" s="91"/>
      <c r="M311" s="91">
        <v>0</v>
      </c>
      <c r="N311" s="130">
        <v>0</v>
      </c>
      <c r="O311" s="130">
        <v>0</v>
      </c>
      <c r="P311" s="252">
        <v>27</v>
      </c>
      <c r="Q311" s="130">
        <v>26.48</v>
      </c>
      <c r="R311" s="340">
        <v>346</v>
      </c>
      <c r="S311" s="130">
        <v>346</v>
      </c>
      <c r="T311" s="251">
        <v>346</v>
      </c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</row>
    <row r="312" spans="1:63" ht="15.75">
      <c r="A312" s="26">
        <v>41</v>
      </c>
      <c r="B312" s="405" t="s">
        <v>85</v>
      </c>
      <c r="C312" s="186" t="s">
        <v>42</v>
      </c>
      <c r="D312" s="234">
        <v>17.7</v>
      </c>
      <c r="E312" s="82">
        <v>7.92</v>
      </c>
      <c r="F312" s="88">
        <v>0</v>
      </c>
      <c r="G312" s="88">
        <v>0</v>
      </c>
      <c r="H312" s="91">
        <v>0</v>
      </c>
      <c r="I312" s="91">
        <v>0</v>
      </c>
      <c r="J312" s="91">
        <v>0</v>
      </c>
      <c r="K312" s="91">
        <v>0</v>
      </c>
      <c r="L312" s="91">
        <v>0</v>
      </c>
      <c r="M312" s="91">
        <v>0</v>
      </c>
      <c r="N312" s="130">
        <v>0</v>
      </c>
      <c r="O312" s="130">
        <v>0</v>
      </c>
      <c r="P312" s="252">
        <v>0</v>
      </c>
      <c r="Q312" s="130">
        <v>0</v>
      </c>
      <c r="R312" s="340">
        <v>0</v>
      </c>
      <c r="S312" s="130">
        <v>0</v>
      </c>
      <c r="T312" s="251">
        <v>0</v>
      </c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</row>
    <row r="313" spans="1:63" ht="15.75">
      <c r="A313" s="26">
        <v>41</v>
      </c>
      <c r="B313" s="405" t="s">
        <v>84</v>
      </c>
      <c r="C313" s="186" t="s">
        <v>17</v>
      </c>
      <c r="D313" s="234">
        <v>351.3</v>
      </c>
      <c r="E313" s="82">
        <v>132.71</v>
      </c>
      <c r="F313" s="88">
        <v>266.66</v>
      </c>
      <c r="G313" s="126">
        <v>180.18</v>
      </c>
      <c r="H313" s="91">
        <v>257</v>
      </c>
      <c r="I313" s="91">
        <v>367.88</v>
      </c>
      <c r="J313" s="91">
        <v>840</v>
      </c>
      <c r="K313" s="91">
        <v>894</v>
      </c>
      <c r="L313" s="91">
        <v>976</v>
      </c>
      <c r="M313" s="91">
        <v>975.56</v>
      </c>
      <c r="N313" s="130">
        <v>92.29</v>
      </c>
      <c r="O313" s="130">
        <v>750</v>
      </c>
      <c r="P313" s="252">
        <v>406</v>
      </c>
      <c r="Q313" s="130">
        <v>405.67</v>
      </c>
      <c r="R313" s="340">
        <v>0</v>
      </c>
      <c r="S313" s="130">
        <v>0</v>
      </c>
      <c r="T313" s="251">
        <v>0</v>
      </c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</row>
    <row r="314" spans="1:63" ht="15.75">
      <c r="A314" s="26" t="s">
        <v>305</v>
      </c>
      <c r="B314" s="405" t="s">
        <v>84</v>
      </c>
      <c r="C314" s="186" t="s">
        <v>17</v>
      </c>
      <c r="D314" s="364"/>
      <c r="E314" s="124"/>
      <c r="F314" s="125"/>
      <c r="G314" s="230"/>
      <c r="H314" s="131"/>
      <c r="I314" s="131"/>
      <c r="J314" s="131">
        <v>0</v>
      </c>
      <c r="K314" s="131">
        <v>0</v>
      </c>
      <c r="L314" s="88">
        <v>0</v>
      </c>
      <c r="M314" s="88">
        <v>0</v>
      </c>
      <c r="N314" s="130">
        <v>247</v>
      </c>
      <c r="O314" s="130">
        <v>125</v>
      </c>
      <c r="P314" s="252">
        <v>438</v>
      </c>
      <c r="Q314" s="130">
        <v>438.14</v>
      </c>
      <c r="R314" s="340">
        <v>1643</v>
      </c>
      <c r="S314" s="130">
        <v>1643</v>
      </c>
      <c r="T314" s="251">
        <v>1643</v>
      </c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</row>
    <row r="315" spans="1:63" ht="15.75">
      <c r="A315" s="26" t="s">
        <v>306</v>
      </c>
      <c r="B315" s="405" t="s">
        <v>84</v>
      </c>
      <c r="C315" s="186" t="s">
        <v>17</v>
      </c>
      <c r="D315" s="364"/>
      <c r="E315" s="124"/>
      <c r="F315" s="125"/>
      <c r="G315" s="230"/>
      <c r="H315" s="131"/>
      <c r="I315" s="131"/>
      <c r="J315" s="88">
        <v>0</v>
      </c>
      <c r="K315" s="88">
        <v>0</v>
      </c>
      <c r="L315" s="88">
        <v>0</v>
      </c>
      <c r="M315" s="88">
        <v>0</v>
      </c>
      <c r="N315" s="130">
        <v>480.86</v>
      </c>
      <c r="O315" s="130">
        <v>245</v>
      </c>
      <c r="P315" s="252">
        <v>280</v>
      </c>
      <c r="Q315" s="130">
        <v>265.88</v>
      </c>
      <c r="R315" s="340">
        <v>0</v>
      </c>
      <c r="S315" s="130">
        <v>0</v>
      </c>
      <c r="T315" s="251">
        <v>0</v>
      </c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</row>
    <row r="316" spans="1:63" ht="15.75">
      <c r="A316" s="27">
        <v>41</v>
      </c>
      <c r="B316" s="411" t="s">
        <v>264</v>
      </c>
      <c r="C316" s="196" t="s">
        <v>265</v>
      </c>
      <c r="D316" s="364">
        <v>0</v>
      </c>
      <c r="E316" s="124">
        <v>0</v>
      </c>
      <c r="F316" s="125">
        <v>0</v>
      </c>
      <c r="G316" s="124">
        <v>0</v>
      </c>
      <c r="H316" s="131">
        <v>0</v>
      </c>
      <c r="I316" s="131">
        <v>0</v>
      </c>
      <c r="J316" s="88">
        <v>0</v>
      </c>
      <c r="K316" s="88">
        <v>0</v>
      </c>
      <c r="L316" s="88">
        <v>0</v>
      </c>
      <c r="M316" s="88">
        <v>0</v>
      </c>
      <c r="N316" s="130">
        <v>0</v>
      </c>
      <c r="O316" s="130">
        <v>0</v>
      </c>
      <c r="P316" s="252">
        <v>0</v>
      </c>
      <c r="Q316" s="130">
        <v>0</v>
      </c>
      <c r="R316" s="340">
        <v>0</v>
      </c>
      <c r="S316" s="130">
        <v>0</v>
      </c>
      <c r="T316" s="251">
        <v>0</v>
      </c>
      <c r="V316" s="15"/>
      <c r="W316" s="50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</row>
    <row r="317" spans="1:63" ht="15.75">
      <c r="A317" s="26">
        <v>41</v>
      </c>
      <c r="B317" s="405" t="s">
        <v>86</v>
      </c>
      <c r="C317" s="186" t="s">
        <v>87</v>
      </c>
      <c r="D317" s="364"/>
      <c r="E317" s="124"/>
      <c r="F317" s="125"/>
      <c r="G317" s="124"/>
      <c r="H317" s="131"/>
      <c r="I317" s="131"/>
      <c r="J317" s="91">
        <v>1312</v>
      </c>
      <c r="K317" s="91">
        <v>0</v>
      </c>
      <c r="L317" s="91">
        <v>0</v>
      </c>
      <c r="M317" s="91">
        <v>0</v>
      </c>
      <c r="N317" s="130">
        <v>0</v>
      </c>
      <c r="O317" s="130">
        <v>0</v>
      </c>
      <c r="P317" s="252">
        <v>0</v>
      </c>
      <c r="Q317" s="130">
        <v>0</v>
      </c>
      <c r="R317" s="329">
        <v>0</v>
      </c>
      <c r="S317" s="130">
        <v>0</v>
      </c>
      <c r="T317" s="247">
        <v>0</v>
      </c>
      <c r="V317" s="15"/>
      <c r="W317" s="50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</row>
    <row r="318" spans="1:63" ht="15.75">
      <c r="A318" s="26" t="s">
        <v>305</v>
      </c>
      <c r="B318" s="405" t="s">
        <v>86</v>
      </c>
      <c r="C318" s="186" t="s">
        <v>87</v>
      </c>
      <c r="D318" s="234">
        <f>438.71+13.8</f>
        <v>452.51</v>
      </c>
      <c r="E318" s="82">
        <v>919.96</v>
      </c>
      <c r="F318" s="88">
        <v>951.74</v>
      </c>
      <c r="G318" s="82">
        <v>1224</v>
      </c>
      <c r="H318" s="91">
        <v>1250</v>
      </c>
      <c r="I318" s="91">
        <v>1100.31</v>
      </c>
      <c r="J318" s="130">
        <v>0</v>
      </c>
      <c r="K318" s="88">
        <v>2879</v>
      </c>
      <c r="L318" s="130">
        <v>1491</v>
      </c>
      <c r="M318" s="159">
        <v>1490.74</v>
      </c>
      <c r="N318" s="159">
        <v>0</v>
      </c>
      <c r="O318" s="159">
        <v>0</v>
      </c>
      <c r="P318" s="252">
        <v>321</v>
      </c>
      <c r="Q318" s="159">
        <v>214.62</v>
      </c>
      <c r="R318" s="340">
        <v>86</v>
      </c>
      <c r="S318" s="159">
        <v>86</v>
      </c>
      <c r="T318" s="251">
        <v>86</v>
      </c>
      <c r="V318" s="15"/>
      <c r="W318" s="50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</row>
    <row r="319" spans="1:63" ht="16.5" thickBot="1">
      <c r="A319" s="419" t="s">
        <v>306</v>
      </c>
      <c r="B319" s="412" t="s">
        <v>86</v>
      </c>
      <c r="C319" s="214" t="s">
        <v>87</v>
      </c>
      <c r="D319" s="212"/>
      <c r="E319" s="211"/>
      <c r="F319" s="212"/>
      <c r="G319" s="211"/>
      <c r="H319" s="212"/>
      <c r="I319" s="212"/>
      <c r="J319" s="203">
        <v>0</v>
      </c>
      <c r="K319" s="93">
        <v>0</v>
      </c>
      <c r="L319" s="203">
        <v>91</v>
      </c>
      <c r="M319" s="94">
        <v>91</v>
      </c>
      <c r="N319" s="130">
        <v>0</v>
      </c>
      <c r="O319" s="130">
        <v>0</v>
      </c>
      <c r="P319" s="361">
        <v>35</v>
      </c>
      <c r="Q319" s="130">
        <v>35.24</v>
      </c>
      <c r="R319" s="340">
        <v>414</v>
      </c>
      <c r="S319" s="130">
        <v>414</v>
      </c>
      <c r="T319" s="251">
        <v>414</v>
      </c>
      <c r="V319" s="15"/>
      <c r="W319" s="50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</row>
    <row r="320" spans="1:63" ht="16.5" thickBot="1">
      <c r="A320" s="420">
        <v>41</v>
      </c>
      <c r="B320" s="413"/>
      <c r="C320" s="371"/>
      <c r="D320" s="372">
        <f aca="true" t="shared" si="6" ref="D320:K320">D321</f>
        <v>0</v>
      </c>
      <c r="E320" s="372">
        <f t="shared" si="6"/>
        <v>0</v>
      </c>
      <c r="F320" s="372">
        <f t="shared" si="6"/>
        <v>0</v>
      </c>
      <c r="G320" s="372">
        <f t="shared" si="6"/>
        <v>0</v>
      </c>
      <c r="H320" s="372">
        <f t="shared" si="6"/>
        <v>0</v>
      </c>
      <c r="I320" s="372">
        <f t="shared" si="6"/>
        <v>0</v>
      </c>
      <c r="J320" s="373">
        <f t="shared" si="6"/>
        <v>25179</v>
      </c>
      <c r="K320" s="374">
        <f t="shared" si="6"/>
        <v>25989</v>
      </c>
      <c r="L320" s="373">
        <f aca="true" t="shared" si="7" ref="L320:T320">L321</f>
        <v>25989</v>
      </c>
      <c r="M320" s="375">
        <f t="shared" si="7"/>
        <v>25989</v>
      </c>
      <c r="N320" s="375">
        <f t="shared" si="7"/>
        <v>26685.79</v>
      </c>
      <c r="O320" s="376">
        <f t="shared" si="7"/>
        <v>28839</v>
      </c>
      <c r="P320" s="376">
        <f t="shared" si="7"/>
        <v>28839</v>
      </c>
      <c r="Q320" s="375">
        <f t="shared" si="7"/>
        <v>28839.000000000004</v>
      </c>
      <c r="R320" s="377">
        <f t="shared" si="7"/>
        <v>40217</v>
      </c>
      <c r="S320" s="376">
        <f t="shared" si="7"/>
        <v>40217</v>
      </c>
      <c r="T320" s="378">
        <f t="shared" si="7"/>
        <v>40217</v>
      </c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</row>
    <row r="321" spans="1:63" ht="15.75">
      <c r="A321" s="431">
        <v>41</v>
      </c>
      <c r="B321" s="432" t="s">
        <v>6</v>
      </c>
      <c r="C321" s="433" t="s">
        <v>312</v>
      </c>
      <c r="D321" s="434">
        <v>0</v>
      </c>
      <c r="E321" s="435">
        <v>0</v>
      </c>
      <c r="F321" s="435">
        <v>0</v>
      </c>
      <c r="G321" s="435">
        <v>0</v>
      </c>
      <c r="H321" s="435">
        <v>0</v>
      </c>
      <c r="I321" s="435">
        <v>0</v>
      </c>
      <c r="J321" s="436">
        <f>SUM(J287:J317)-J297-J296-J303-J288-J301-J314-J315-J305</f>
        <v>25179</v>
      </c>
      <c r="K321" s="435">
        <f>SUM(K287:K316)-K297-K296-K303-K288-K301-K314-K315-K305</f>
        <v>25989</v>
      </c>
      <c r="L321" s="436">
        <f>SUM(L287:L316)-L297-L296-L303-L288-L301-L314-L315-L305</f>
        <v>25989</v>
      </c>
      <c r="M321" s="436">
        <f>SUM(M287:M316)-M297-M296-M303-M288-M301-M314-M315-M305</f>
        <v>25989</v>
      </c>
      <c r="N321" s="436">
        <f>SUM(N287:N316)-N297-N296-N303-N288-N301-N314-N315-N305</f>
        <v>26685.79</v>
      </c>
      <c r="O321" s="437">
        <f>SUM(O287:O316)-O297-O296-O303-O288-O301-O314-O315-O305</f>
        <v>28839</v>
      </c>
      <c r="P321" s="436">
        <f>SUM(P287:P317)-P297-P296-P303-P288-P301-P314-P315-P305-P311-P309-P307-P300</f>
        <v>28839</v>
      </c>
      <c r="Q321" s="436">
        <f>SUM(Q287:Q317)-Q297-Q296-Q303-Q288-Q301-Q314-Q315-Q305-Q311-Q309-Q307-Q300</f>
        <v>28839.000000000004</v>
      </c>
      <c r="R321" s="438">
        <f>SUM(R287:R317)-R297-R296-R303-R288-R301-R314-R315-R305-R311-R309-R307-R300</f>
        <v>40217</v>
      </c>
      <c r="S321" s="436">
        <f>SUM(S287:S317)-S297-S296-S303-S288-S301-S314-S315-S305-S311-S309-S307-S300</f>
        <v>40217</v>
      </c>
      <c r="T321" s="439">
        <f>SUM(T287:T317)-T297-T296-T303-T288-T301-T314-T315-T305-T311-T309-T307-T300</f>
        <v>40217</v>
      </c>
      <c r="U321" s="78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</row>
    <row r="322" spans="1:63" s="207" customFormat="1" ht="16.5" thickBot="1">
      <c r="A322" s="418" t="s">
        <v>305</v>
      </c>
      <c r="B322" s="424" t="s">
        <v>6</v>
      </c>
      <c r="C322" s="210" t="s">
        <v>313</v>
      </c>
      <c r="D322" s="232"/>
      <c r="E322" s="232"/>
      <c r="F322" s="232"/>
      <c r="G322" s="232"/>
      <c r="H322" s="232"/>
      <c r="I322" s="232"/>
      <c r="J322" s="425">
        <f aca="true" t="shared" si="8" ref="J322:O322">J297+J318+J303+J296+J288+J301+J305+J314</f>
        <v>0</v>
      </c>
      <c r="K322" s="426">
        <f t="shared" si="8"/>
        <v>3053</v>
      </c>
      <c r="L322" s="425">
        <f t="shared" si="8"/>
        <v>3112</v>
      </c>
      <c r="M322" s="427">
        <f t="shared" si="8"/>
        <v>3111.55</v>
      </c>
      <c r="N322" s="427">
        <f t="shared" si="8"/>
        <v>2392.19</v>
      </c>
      <c r="O322" s="428">
        <f t="shared" si="8"/>
        <v>3425</v>
      </c>
      <c r="P322" s="427">
        <f>P297+P318+P303+P296+P288+P301+P305+P314+P311+P309+P307</f>
        <v>4825</v>
      </c>
      <c r="Q322" s="427">
        <f>Q297+Q318+Q303+Q296+Q288+Q301+Q305+Q314+Q311+Q309+Q307</f>
        <v>4496.999999999999</v>
      </c>
      <c r="R322" s="429">
        <f>R297+R318+R303+R296+R288+R301+R305+R314+R311+R309+R307</f>
        <v>6560</v>
      </c>
      <c r="S322" s="427">
        <f>S297+S318+S303+S296+S288+S301+S305+S314+S311+S309+S307</f>
        <v>6560</v>
      </c>
      <c r="T322" s="430">
        <f>T297+T318+T303+T296+T288+T301+T305+T314+T311+T309+T307</f>
        <v>6560</v>
      </c>
      <c r="V322" s="236">
        <f>6560-R322</f>
        <v>0</v>
      </c>
      <c r="W322" s="208"/>
      <c r="X322" s="208"/>
      <c r="Y322" s="208"/>
      <c r="Z322" s="208"/>
      <c r="AA322" s="208"/>
      <c r="AB322" s="208"/>
      <c r="AC322" s="208"/>
      <c r="AD322" s="208"/>
      <c r="AE322" s="208"/>
      <c r="AF322" s="208"/>
      <c r="AG322" s="208"/>
      <c r="AH322" s="208"/>
      <c r="AI322" s="208"/>
      <c r="AJ322" s="208"/>
      <c r="AK322" s="208"/>
      <c r="AL322" s="208"/>
      <c r="AM322" s="208"/>
      <c r="AN322" s="208"/>
      <c r="AO322" s="208"/>
      <c r="AP322" s="208"/>
      <c r="AQ322" s="208"/>
      <c r="AR322" s="208"/>
      <c r="AS322" s="208"/>
      <c r="AT322" s="208"/>
      <c r="AU322" s="208"/>
      <c r="AV322" s="208"/>
      <c r="AW322" s="208"/>
      <c r="AX322" s="208"/>
      <c r="AY322" s="208"/>
      <c r="AZ322" s="208"/>
      <c r="BA322" s="208"/>
      <c r="BB322" s="208"/>
      <c r="BC322" s="208"/>
      <c r="BD322" s="208"/>
      <c r="BE322" s="208"/>
      <c r="BF322" s="208"/>
      <c r="BG322" s="208"/>
      <c r="BH322" s="208"/>
      <c r="BI322" s="208"/>
      <c r="BJ322" s="208"/>
      <c r="BK322" s="208"/>
    </row>
    <row r="323" spans="1:63" s="451" customFormat="1" ht="15.75">
      <c r="A323" s="442"/>
      <c r="B323" s="440" t="s">
        <v>25</v>
      </c>
      <c r="C323" s="441" t="s">
        <v>173</v>
      </c>
      <c r="D323" s="443">
        <f>SUM(D324)</f>
        <v>779.97</v>
      </c>
      <c r="E323" s="444">
        <f aca="true" t="shared" si="9" ref="E323:T323">SUM(E324)</f>
        <v>879.8</v>
      </c>
      <c r="F323" s="444">
        <f t="shared" si="9"/>
        <v>647.4</v>
      </c>
      <c r="G323" s="444">
        <f t="shared" si="9"/>
        <v>830</v>
      </c>
      <c r="H323" s="444">
        <f t="shared" si="9"/>
        <v>930</v>
      </c>
      <c r="I323" s="444">
        <f t="shared" si="9"/>
        <v>929.6</v>
      </c>
      <c r="J323" s="445">
        <f t="shared" si="9"/>
        <v>581</v>
      </c>
      <c r="K323" s="446">
        <f t="shared" si="9"/>
        <v>464.8</v>
      </c>
      <c r="L323" s="445">
        <f t="shared" si="9"/>
        <v>382</v>
      </c>
      <c r="M323" s="447">
        <f t="shared" si="9"/>
        <v>381.8</v>
      </c>
      <c r="N323" s="447">
        <f t="shared" si="9"/>
        <v>182.6</v>
      </c>
      <c r="O323" s="448">
        <f t="shared" si="9"/>
        <v>183</v>
      </c>
      <c r="P323" s="447">
        <f t="shared" si="9"/>
        <v>266</v>
      </c>
      <c r="Q323" s="447">
        <f t="shared" si="9"/>
        <v>265.6</v>
      </c>
      <c r="R323" s="449">
        <f t="shared" si="9"/>
        <v>100</v>
      </c>
      <c r="S323" s="448">
        <f t="shared" si="9"/>
        <v>100</v>
      </c>
      <c r="T323" s="450">
        <f t="shared" si="9"/>
        <v>100</v>
      </c>
      <c r="V323" s="452"/>
      <c r="W323" s="452"/>
      <c r="X323" s="452"/>
      <c r="Y323" s="452"/>
      <c r="Z323" s="452"/>
      <c r="AA323" s="452"/>
      <c r="AB323" s="452"/>
      <c r="AC323" s="452"/>
      <c r="AD323" s="452"/>
      <c r="AE323" s="452"/>
      <c r="AF323" s="452"/>
      <c r="AG323" s="452"/>
      <c r="AH323" s="452"/>
      <c r="AI323" s="452"/>
      <c r="AJ323" s="452"/>
      <c r="AK323" s="452"/>
      <c r="AL323" s="452"/>
      <c r="AM323" s="452"/>
      <c r="AN323" s="452"/>
      <c r="AO323" s="452"/>
      <c r="AP323" s="452"/>
      <c r="AQ323" s="452"/>
      <c r="AR323" s="452"/>
      <c r="AS323" s="452"/>
      <c r="AT323" s="452"/>
      <c r="AU323" s="452"/>
      <c r="AV323" s="452"/>
      <c r="AW323" s="452"/>
      <c r="AX323" s="452"/>
      <c r="AY323" s="452"/>
      <c r="AZ323" s="452"/>
      <c r="BA323" s="452"/>
      <c r="BB323" s="452"/>
      <c r="BC323" s="452"/>
      <c r="BD323" s="452"/>
      <c r="BE323" s="452"/>
      <c r="BF323" s="452"/>
      <c r="BG323" s="452"/>
      <c r="BH323" s="452"/>
      <c r="BI323" s="452"/>
      <c r="BJ323" s="452"/>
      <c r="BK323" s="452"/>
    </row>
    <row r="324" spans="1:63" ht="16.5" thickBot="1">
      <c r="A324" s="419">
        <v>111</v>
      </c>
      <c r="B324" s="414" t="s">
        <v>141</v>
      </c>
      <c r="C324" s="370" t="s">
        <v>87</v>
      </c>
      <c r="D324" s="212">
        <v>779.97</v>
      </c>
      <c r="E324" s="84">
        <v>879.8</v>
      </c>
      <c r="F324" s="93">
        <v>647.4</v>
      </c>
      <c r="G324" s="94">
        <v>830</v>
      </c>
      <c r="H324" s="93">
        <v>930</v>
      </c>
      <c r="I324" s="93">
        <v>929.6</v>
      </c>
      <c r="J324" s="94">
        <v>581</v>
      </c>
      <c r="K324" s="93">
        <v>464.8</v>
      </c>
      <c r="L324" s="94">
        <v>382</v>
      </c>
      <c r="M324" s="94">
        <v>381.8</v>
      </c>
      <c r="N324" s="94">
        <v>182.6</v>
      </c>
      <c r="O324" s="253">
        <v>183</v>
      </c>
      <c r="P324" s="94">
        <v>266</v>
      </c>
      <c r="Q324" s="94">
        <v>265.6</v>
      </c>
      <c r="R324" s="341">
        <v>100</v>
      </c>
      <c r="S324" s="253">
        <v>100</v>
      </c>
      <c r="T324" s="254">
        <v>100</v>
      </c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</row>
    <row r="325" spans="1:63" s="451" customFormat="1" ht="15.75">
      <c r="A325" s="442"/>
      <c r="B325" s="440" t="s">
        <v>176</v>
      </c>
      <c r="C325" s="441" t="s">
        <v>178</v>
      </c>
      <c r="D325" s="443">
        <f>SUM(D326)</f>
        <v>0</v>
      </c>
      <c r="E325" s="444">
        <f aca="true" t="shared" si="10" ref="E325:T325">SUM(E326)</f>
        <v>0</v>
      </c>
      <c r="F325" s="444">
        <f t="shared" si="10"/>
        <v>0</v>
      </c>
      <c r="G325" s="444">
        <f t="shared" si="10"/>
        <v>0</v>
      </c>
      <c r="H325" s="444">
        <f t="shared" si="10"/>
        <v>400</v>
      </c>
      <c r="I325" s="444">
        <f t="shared" si="10"/>
        <v>210.87</v>
      </c>
      <c r="J325" s="445">
        <f>SUM(J326)</f>
        <v>187.73</v>
      </c>
      <c r="K325" s="446">
        <f>SUM(K326)</f>
        <v>228.71</v>
      </c>
      <c r="L325" s="445">
        <f>SUM(L326)</f>
        <v>261</v>
      </c>
      <c r="M325" s="447">
        <f t="shared" si="10"/>
        <v>260.69</v>
      </c>
      <c r="N325" s="447">
        <f t="shared" si="10"/>
        <v>324.7</v>
      </c>
      <c r="O325" s="448">
        <f t="shared" si="10"/>
        <v>367</v>
      </c>
      <c r="P325" s="447">
        <f t="shared" si="10"/>
        <v>430</v>
      </c>
      <c r="Q325" s="447">
        <f t="shared" si="10"/>
        <v>429.6</v>
      </c>
      <c r="R325" s="449">
        <f t="shared" si="10"/>
        <v>450</v>
      </c>
      <c r="S325" s="448">
        <f t="shared" si="10"/>
        <v>450</v>
      </c>
      <c r="T325" s="450">
        <f t="shared" si="10"/>
        <v>450</v>
      </c>
      <c r="V325" s="452"/>
      <c r="W325" s="452"/>
      <c r="X325" s="452"/>
      <c r="Y325" s="452"/>
      <c r="Z325" s="452"/>
      <c r="AA325" s="452"/>
      <c r="AB325" s="452"/>
      <c r="AC325" s="452"/>
      <c r="AD325" s="452"/>
      <c r="AE325" s="452"/>
      <c r="AF325" s="452"/>
      <c r="AG325" s="452"/>
      <c r="AH325" s="452"/>
      <c r="AI325" s="452"/>
      <c r="AJ325" s="452"/>
      <c r="AK325" s="452"/>
      <c r="AL325" s="452"/>
      <c r="AM325" s="452"/>
      <c r="AN325" s="452"/>
      <c r="AO325" s="452"/>
      <c r="AP325" s="452"/>
      <c r="AQ325" s="452"/>
      <c r="AR325" s="452"/>
      <c r="AS325" s="452"/>
      <c r="AT325" s="452"/>
      <c r="AU325" s="452"/>
      <c r="AV325" s="452"/>
      <c r="AW325" s="452"/>
      <c r="AX325" s="452"/>
      <c r="AY325" s="452"/>
      <c r="AZ325" s="452"/>
      <c r="BA325" s="452"/>
      <c r="BB325" s="452"/>
      <c r="BC325" s="452"/>
      <c r="BD325" s="452"/>
      <c r="BE325" s="452"/>
      <c r="BF325" s="452"/>
      <c r="BG325" s="452"/>
      <c r="BH325" s="452"/>
      <c r="BI325" s="452"/>
      <c r="BJ325" s="452"/>
      <c r="BK325" s="452"/>
    </row>
    <row r="326" spans="1:63" ht="16.5" thickBot="1">
      <c r="A326" s="419">
        <v>111</v>
      </c>
      <c r="B326" s="414" t="s">
        <v>177</v>
      </c>
      <c r="C326" s="370" t="s">
        <v>179</v>
      </c>
      <c r="D326" s="212"/>
      <c r="E326" s="84"/>
      <c r="F326" s="93"/>
      <c r="G326" s="94"/>
      <c r="H326" s="93">
        <v>400</v>
      </c>
      <c r="I326" s="93">
        <v>210.87</v>
      </c>
      <c r="J326" s="94">
        <v>187.73</v>
      </c>
      <c r="K326" s="93">
        <v>228.71</v>
      </c>
      <c r="L326" s="94">
        <v>261</v>
      </c>
      <c r="M326" s="94">
        <v>260.69</v>
      </c>
      <c r="N326" s="94">
        <v>324.7</v>
      </c>
      <c r="O326" s="253">
        <v>367</v>
      </c>
      <c r="P326" s="94">
        <v>430</v>
      </c>
      <c r="Q326" s="94">
        <v>429.6</v>
      </c>
      <c r="R326" s="341">
        <v>450</v>
      </c>
      <c r="S326" s="253">
        <v>450</v>
      </c>
      <c r="T326" s="254">
        <v>450</v>
      </c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</row>
    <row r="327" spans="1:63" ht="16.5" hidden="1" thickBot="1">
      <c r="A327" s="421"/>
      <c r="B327" s="415" t="s">
        <v>327</v>
      </c>
      <c r="C327" s="367" t="s">
        <v>328</v>
      </c>
      <c r="D327" s="366">
        <f aca="true" t="shared" si="11" ref="D327:I327">SUM(D336)</f>
        <v>0</v>
      </c>
      <c r="E327" s="92">
        <f t="shared" si="11"/>
        <v>0</v>
      </c>
      <c r="F327" s="92">
        <f t="shared" si="11"/>
        <v>0</v>
      </c>
      <c r="G327" s="92">
        <f t="shared" si="11"/>
        <v>0</v>
      </c>
      <c r="H327" s="92">
        <f t="shared" si="11"/>
        <v>400</v>
      </c>
      <c r="I327" s="92">
        <f t="shared" si="11"/>
        <v>210.87</v>
      </c>
      <c r="J327" s="175">
        <f aca="true" t="shared" si="12" ref="J327:T327">SUM(J328:J336)</f>
        <v>0</v>
      </c>
      <c r="K327" s="345">
        <f t="shared" si="12"/>
        <v>0</v>
      </c>
      <c r="L327" s="175">
        <f t="shared" si="12"/>
        <v>756</v>
      </c>
      <c r="M327" s="345">
        <f t="shared" si="12"/>
        <v>756.25</v>
      </c>
      <c r="N327" s="345">
        <f>SUM(N328:N336)</f>
        <v>6327.36</v>
      </c>
      <c r="O327" s="345">
        <f>SUM(O328:O336)</f>
        <v>0</v>
      </c>
      <c r="P327" s="345">
        <f t="shared" si="12"/>
        <v>0</v>
      </c>
      <c r="Q327" s="345">
        <f t="shared" si="12"/>
        <v>0</v>
      </c>
      <c r="R327" s="362">
        <f t="shared" si="12"/>
        <v>0</v>
      </c>
      <c r="S327" s="349">
        <f t="shared" si="12"/>
        <v>0</v>
      </c>
      <c r="T327" s="356">
        <f t="shared" si="12"/>
        <v>0</v>
      </c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</row>
    <row r="328" spans="1:63" ht="16.5" hidden="1" thickBot="1">
      <c r="A328" s="422">
        <v>111</v>
      </c>
      <c r="B328" s="416" t="s">
        <v>330</v>
      </c>
      <c r="C328" s="227" t="s">
        <v>76</v>
      </c>
      <c r="D328" s="221"/>
      <c r="E328" s="221"/>
      <c r="F328" s="221"/>
      <c r="G328" s="222"/>
      <c r="H328" s="221"/>
      <c r="I328" s="221"/>
      <c r="J328" s="222">
        <v>0</v>
      </c>
      <c r="K328" s="223">
        <v>0</v>
      </c>
      <c r="L328" s="348">
        <v>521</v>
      </c>
      <c r="M328" s="348">
        <v>520.96</v>
      </c>
      <c r="N328" s="348">
        <v>4688.64</v>
      </c>
      <c r="O328" s="348">
        <v>0</v>
      </c>
      <c r="P328" s="348">
        <v>0</v>
      </c>
      <c r="Q328" s="348">
        <v>0</v>
      </c>
      <c r="R328" s="354">
        <v>0</v>
      </c>
      <c r="S328" s="348">
        <v>0</v>
      </c>
      <c r="T328" s="256">
        <v>0</v>
      </c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</row>
    <row r="329" spans="1:63" ht="16.5" hidden="1" thickBot="1">
      <c r="A329" s="423">
        <v>111</v>
      </c>
      <c r="B329" s="416" t="s">
        <v>344</v>
      </c>
      <c r="C329" s="186" t="s">
        <v>11</v>
      </c>
      <c r="D329" s="221"/>
      <c r="E329" s="221"/>
      <c r="F329" s="221"/>
      <c r="G329" s="222"/>
      <c r="H329" s="221"/>
      <c r="I329" s="221"/>
      <c r="J329" s="222">
        <v>0</v>
      </c>
      <c r="K329" s="223">
        <v>0</v>
      </c>
      <c r="L329" s="348">
        <v>52</v>
      </c>
      <c r="M329" s="348">
        <v>52.1</v>
      </c>
      <c r="N329" s="348">
        <v>468.9</v>
      </c>
      <c r="O329" s="348">
        <v>0</v>
      </c>
      <c r="P329" s="348">
        <v>0</v>
      </c>
      <c r="Q329" s="348">
        <v>0</v>
      </c>
      <c r="R329" s="354">
        <v>0</v>
      </c>
      <c r="S329" s="348">
        <v>0</v>
      </c>
      <c r="T329" s="256">
        <v>0</v>
      </c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</row>
    <row r="330" spans="1:63" ht="16.5" hidden="1" thickBot="1">
      <c r="A330" s="423">
        <v>111</v>
      </c>
      <c r="B330" s="416" t="s">
        <v>331</v>
      </c>
      <c r="C330" s="186" t="s">
        <v>12</v>
      </c>
      <c r="D330" s="224"/>
      <c r="E330" s="224"/>
      <c r="F330" s="224"/>
      <c r="G330" s="225"/>
      <c r="H330" s="224"/>
      <c r="I330" s="224"/>
      <c r="J330" s="225">
        <v>0</v>
      </c>
      <c r="K330" s="226">
        <v>0</v>
      </c>
      <c r="L330" s="347">
        <v>7</v>
      </c>
      <c r="M330" s="347">
        <v>7.29</v>
      </c>
      <c r="N330" s="347">
        <v>65.61</v>
      </c>
      <c r="O330" s="347">
        <v>0</v>
      </c>
      <c r="P330" s="347">
        <v>0</v>
      </c>
      <c r="Q330" s="347">
        <v>0</v>
      </c>
      <c r="R330" s="355">
        <v>0</v>
      </c>
      <c r="S330" s="347">
        <v>0</v>
      </c>
      <c r="T330" s="256">
        <v>0</v>
      </c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</row>
    <row r="331" spans="1:63" ht="16.5" hidden="1" thickBot="1">
      <c r="A331" s="423">
        <v>111</v>
      </c>
      <c r="B331" s="416" t="s">
        <v>332</v>
      </c>
      <c r="C331" s="186" t="s">
        <v>13</v>
      </c>
      <c r="D331" s="224"/>
      <c r="E331" s="224"/>
      <c r="F331" s="224"/>
      <c r="G331" s="225"/>
      <c r="H331" s="224"/>
      <c r="I331" s="224"/>
      <c r="J331" s="225">
        <v>0</v>
      </c>
      <c r="K331" s="226">
        <v>0</v>
      </c>
      <c r="L331" s="347">
        <v>73</v>
      </c>
      <c r="M331" s="347">
        <v>72.93</v>
      </c>
      <c r="N331" s="347">
        <v>656.37</v>
      </c>
      <c r="O331" s="347">
        <v>0</v>
      </c>
      <c r="P331" s="347">
        <v>0</v>
      </c>
      <c r="Q331" s="347">
        <v>0</v>
      </c>
      <c r="R331" s="355">
        <v>0</v>
      </c>
      <c r="S331" s="347">
        <v>0</v>
      </c>
      <c r="T331" s="256">
        <v>0</v>
      </c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</row>
    <row r="332" spans="1:63" ht="16.5" hidden="1" thickBot="1">
      <c r="A332" s="423">
        <v>111</v>
      </c>
      <c r="B332" s="416" t="s">
        <v>333</v>
      </c>
      <c r="C332" s="186" t="s">
        <v>14</v>
      </c>
      <c r="D332" s="224"/>
      <c r="E332" s="224"/>
      <c r="F332" s="224"/>
      <c r="G332" s="225"/>
      <c r="H332" s="224"/>
      <c r="I332" s="224"/>
      <c r="J332" s="225">
        <v>0</v>
      </c>
      <c r="K332" s="226">
        <v>0</v>
      </c>
      <c r="L332" s="347">
        <v>4</v>
      </c>
      <c r="M332" s="347">
        <v>4.17</v>
      </c>
      <c r="N332" s="347">
        <v>37.53</v>
      </c>
      <c r="O332" s="347">
        <v>0</v>
      </c>
      <c r="P332" s="347">
        <v>0</v>
      </c>
      <c r="Q332" s="347">
        <v>0</v>
      </c>
      <c r="R332" s="355">
        <v>0</v>
      </c>
      <c r="S332" s="347">
        <v>0</v>
      </c>
      <c r="T332" s="256">
        <v>0</v>
      </c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</row>
    <row r="333" spans="1:63" ht="16.5" hidden="1" thickBot="1">
      <c r="A333" s="423">
        <v>111</v>
      </c>
      <c r="B333" s="416" t="s">
        <v>334</v>
      </c>
      <c r="C333" s="186" t="s">
        <v>15</v>
      </c>
      <c r="D333" s="224"/>
      <c r="E333" s="224"/>
      <c r="F333" s="224"/>
      <c r="G333" s="225"/>
      <c r="H333" s="224"/>
      <c r="I333" s="224"/>
      <c r="J333" s="225">
        <v>0</v>
      </c>
      <c r="K333" s="226">
        <v>0</v>
      </c>
      <c r="L333" s="347">
        <v>16</v>
      </c>
      <c r="M333" s="347">
        <v>15.63</v>
      </c>
      <c r="N333" s="347">
        <v>140.67</v>
      </c>
      <c r="O333" s="347">
        <v>0</v>
      </c>
      <c r="P333" s="347">
        <v>0</v>
      </c>
      <c r="Q333" s="347">
        <v>0</v>
      </c>
      <c r="R333" s="355">
        <v>0</v>
      </c>
      <c r="S333" s="347">
        <v>0</v>
      </c>
      <c r="T333" s="256">
        <v>0</v>
      </c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</row>
    <row r="334" spans="1:63" ht="16.5" hidden="1" thickBot="1">
      <c r="A334" s="423">
        <v>111</v>
      </c>
      <c r="B334" s="416" t="s">
        <v>335</v>
      </c>
      <c r="C334" s="186" t="s">
        <v>16</v>
      </c>
      <c r="D334" s="224"/>
      <c r="E334" s="224"/>
      <c r="F334" s="224"/>
      <c r="G334" s="225"/>
      <c r="H334" s="224"/>
      <c r="I334" s="224"/>
      <c r="J334" s="225">
        <v>0</v>
      </c>
      <c r="K334" s="226">
        <v>0</v>
      </c>
      <c r="L334" s="347">
        <v>5</v>
      </c>
      <c r="M334" s="347">
        <v>5.21</v>
      </c>
      <c r="N334" s="347">
        <v>46.89</v>
      </c>
      <c r="O334" s="347">
        <v>0</v>
      </c>
      <c r="P334" s="347">
        <v>0</v>
      </c>
      <c r="Q334" s="347">
        <v>0</v>
      </c>
      <c r="R334" s="355">
        <v>0</v>
      </c>
      <c r="S334" s="347">
        <v>0</v>
      </c>
      <c r="T334" s="256">
        <v>0</v>
      </c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</row>
    <row r="335" spans="1:63" ht="16.5" hidden="1" thickBot="1">
      <c r="A335" s="422">
        <v>111</v>
      </c>
      <c r="B335" s="416" t="s">
        <v>336</v>
      </c>
      <c r="C335" s="186" t="s">
        <v>17</v>
      </c>
      <c r="D335" s="224"/>
      <c r="E335" s="224"/>
      <c r="F335" s="224"/>
      <c r="G335" s="225"/>
      <c r="H335" s="224"/>
      <c r="I335" s="224"/>
      <c r="J335" s="225">
        <v>0</v>
      </c>
      <c r="K335" s="226">
        <v>0</v>
      </c>
      <c r="L335" s="347">
        <v>25</v>
      </c>
      <c r="M335" s="347">
        <v>24.75</v>
      </c>
      <c r="N335" s="347">
        <v>222.75</v>
      </c>
      <c r="O335" s="347">
        <v>0</v>
      </c>
      <c r="P335" s="347">
        <v>0</v>
      </c>
      <c r="Q335" s="347">
        <v>0</v>
      </c>
      <c r="R335" s="355">
        <v>0</v>
      </c>
      <c r="S335" s="347">
        <v>0</v>
      </c>
      <c r="T335" s="256">
        <v>0</v>
      </c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</row>
    <row r="336" spans="1:63" ht="16.5" hidden="1" thickBot="1">
      <c r="A336" s="419">
        <v>111</v>
      </c>
      <c r="B336" s="414" t="s">
        <v>337</v>
      </c>
      <c r="C336" s="186" t="s">
        <v>54</v>
      </c>
      <c r="D336" s="212"/>
      <c r="E336" s="84"/>
      <c r="F336" s="93"/>
      <c r="G336" s="94"/>
      <c r="H336" s="93">
        <v>400</v>
      </c>
      <c r="I336" s="93">
        <v>210.87</v>
      </c>
      <c r="J336" s="94">
        <v>0</v>
      </c>
      <c r="K336" s="93">
        <v>0</v>
      </c>
      <c r="L336" s="94">
        <v>53</v>
      </c>
      <c r="M336" s="94">
        <v>53.21</v>
      </c>
      <c r="N336" s="94">
        <v>0</v>
      </c>
      <c r="O336" s="94">
        <v>0</v>
      </c>
      <c r="P336" s="94">
        <v>0</v>
      </c>
      <c r="Q336" s="94">
        <v>0</v>
      </c>
      <c r="R336" s="363">
        <v>0</v>
      </c>
      <c r="S336" s="94">
        <v>0</v>
      </c>
      <c r="T336" s="254">
        <v>0</v>
      </c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</row>
    <row r="337" spans="1:63" s="451" customFormat="1" ht="15.75">
      <c r="A337" s="442"/>
      <c r="B337" s="440" t="s">
        <v>327</v>
      </c>
      <c r="C337" s="441" t="s">
        <v>338</v>
      </c>
      <c r="D337" s="443">
        <f aca="true" t="shared" si="13" ref="D337:I337">SUM(D346)</f>
        <v>0</v>
      </c>
      <c r="E337" s="444">
        <f t="shared" si="13"/>
        <v>0</v>
      </c>
      <c r="F337" s="444">
        <f t="shared" si="13"/>
        <v>0</v>
      </c>
      <c r="G337" s="444">
        <f t="shared" si="13"/>
        <v>0</v>
      </c>
      <c r="H337" s="444">
        <f t="shared" si="13"/>
        <v>400</v>
      </c>
      <c r="I337" s="444">
        <f t="shared" si="13"/>
        <v>210.87</v>
      </c>
      <c r="J337" s="445">
        <f aca="true" t="shared" si="14" ref="J337:T337">SUM(J338:J346)</f>
        <v>0</v>
      </c>
      <c r="K337" s="447">
        <f t="shared" si="14"/>
        <v>0</v>
      </c>
      <c r="L337" s="445">
        <f t="shared" si="14"/>
        <v>4731</v>
      </c>
      <c r="M337" s="447">
        <f t="shared" si="14"/>
        <v>4730.95</v>
      </c>
      <c r="N337" s="447">
        <f>SUM(N338:N346)</f>
        <v>19752.3</v>
      </c>
      <c r="O337" s="448">
        <f>SUM(O338:O346)</f>
        <v>20502</v>
      </c>
      <c r="P337" s="447">
        <f t="shared" si="14"/>
        <v>20502</v>
      </c>
      <c r="Q337" s="447">
        <f t="shared" si="14"/>
        <v>20502</v>
      </c>
      <c r="R337" s="449">
        <f t="shared" si="14"/>
        <v>20502</v>
      </c>
      <c r="S337" s="448">
        <f t="shared" si="14"/>
        <v>20502</v>
      </c>
      <c r="T337" s="450">
        <f t="shared" si="14"/>
        <v>20502</v>
      </c>
      <c r="V337" s="452"/>
      <c r="W337" s="452"/>
      <c r="X337" s="452"/>
      <c r="Y337" s="452"/>
      <c r="Z337" s="452"/>
      <c r="AA337" s="452"/>
      <c r="AB337" s="452"/>
      <c r="AC337" s="452"/>
      <c r="AD337" s="452"/>
      <c r="AE337" s="452"/>
      <c r="AF337" s="452"/>
      <c r="AG337" s="452"/>
      <c r="AH337" s="452"/>
      <c r="AI337" s="452"/>
      <c r="AJ337" s="452"/>
      <c r="AK337" s="452"/>
      <c r="AL337" s="452"/>
      <c r="AM337" s="452"/>
      <c r="AN337" s="452"/>
      <c r="AO337" s="452"/>
      <c r="AP337" s="452"/>
      <c r="AQ337" s="452"/>
      <c r="AR337" s="452"/>
      <c r="AS337" s="452"/>
      <c r="AT337" s="452"/>
      <c r="AU337" s="452"/>
      <c r="AV337" s="452"/>
      <c r="AW337" s="452"/>
      <c r="AX337" s="452"/>
      <c r="AY337" s="452"/>
      <c r="AZ337" s="452"/>
      <c r="BA337" s="452"/>
      <c r="BB337" s="452"/>
      <c r="BC337" s="452"/>
      <c r="BD337" s="452"/>
      <c r="BE337" s="452"/>
      <c r="BF337" s="452"/>
      <c r="BG337" s="452"/>
      <c r="BH337" s="452"/>
      <c r="BI337" s="452"/>
      <c r="BJ337" s="452"/>
      <c r="BK337" s="452"/>
    </row>
    <row r="338" spans="1:63" ht="15.75">
      <c r="A338" s="422" t="s">
        <v>323</v>
      </c>
      <c r="B338" s="416" t="s">
        <v>330</v>
      </c>
      <c r="C338" s="227" t="s">
        <v>76</v>
      </c>
      <c r="D338" s="221"/>
      <c r="E338" s="221"/>
      <c r="F338" s="221"/>
      <c r="G338" s="222"/>
      <c r="H338" s="221"/>
      <c r="I338" s="221"/>
      <c r="J338" s="222">
        <v>0</v>
      </c>
      <c r="K338" s="223">
        <v>0</v>
      </c>
      <c r="L338" s="348">
        <v>2980</v>
      </c>
      <c r="M338" s="348">
        <v>2979.85</v>
      </c>
      <c r="N338" s="348">
        <v>12441.23</v>
      </c>
      <c r="O338" s="360">
        <v>12914</v>
      </c>
      <c r="P338" s="255">
        <v>12914</v>
      </c>
      <c r="Q338" s="348">
        <v>12914</v>
      </c>
      <c r="R338" s="342">
        <v>12914</v>
      </c>
      <c r="S338" s="360">
        <v>12914</v>
      </c>
      <c r="T338" s="256">
        <v>12914</v>
      </c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</row>
    <row r="339" spans="1:63" ht="15.75">
      <c r="A339" s="423" t="s">
        <v>323</v>
      </c>
      <c r="B339" s="416" t="s">
        <v>329</v>
      </c>
      <c r="C339" s="186" t="s">
        <v>11</v>
      </c>
      <c r="D339" s="221"/>
      <c r="E339" s="221"/>
      <c r="F339" s="221"/>
      <c r="G339" s="222"/>
      <c r="H339" s="221"/>
      <c r="I339" s="221"/>
      <c r="J339" s="222">
        <v>0</v>
      </c>
      <c r="K339" s="223">
        <v>0</v>
      </c>
      <c r="L339" s="348">
        <v>298</v>
      </c>
      <c r="M339" s="348">
        <v>297.98</v>
      </c>
      <c r="N339" s="348">
        <v>1244.12</v>
      </c>
      <c r="O339" s="360">
        <v>1291</v>
      </c>
      <c r="P339" s="255">
        <v>1291</v>
      </c>
      <c r="Q339" s="348">
        <v>1291</v>
      </c>
      <c r="R339" s="342">
        <v>1291</v>
      </c>
      <c r="S339" s="255">
        <v>1291</v>
      </c>
      <c r="T339" s="256">
        <v>1291</v>
      </c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</row>
    <row r="340" spans="1:63" ht="15.75">
      <c r="A340" s="423" t="s">
        <v>323</v>
      </c>
      <c r="B340" s="416" t="s">
        <v>331</v>
      </c>
      <c r="C340" s="186" t="s">
        <v>12</v>
      </c>
      <c r="D340" s="224"/>
      <c r="E340" s="224"/>
      <c r="F340" s="224"/>
      <c r="G340" s="225"/>
      <c r="H340" s="224"/>
      <c r="I340" s="224"/>
      <c r="J340" s="225">
        <v>0</v>
      </c>
      <c r="K340" s="226">
        <v>0</v>
      </c>
      <c r="L340" s="347">
        <v>42</v>
      </c>
      <c r="M340" s="347">
        <v>41.72</v>
      </c>
      <c r="N340" s="347">
        <v>174.18</v>
      </c>
      <c r="O340" s="257">
        <v>181</v>
      </c>
      <c r="P340" s="257">
        <v>181</v>
      </c>
      <c r="Q340" s="347">
        <v>181</v>
      </c>
      <c r="R340" s="343">
        <v>181</v>
      </c>
      <c r="S340" s="257">
        <v>181</v>
      </c>
      <c r="T340" s="258">
        <v>181</v>
      </c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</row>
    <row r="341" spans="1:63" ht="15.75">
      <c r="A341" s="423" t="s">
        <v>323</v>
      </c>
      <c r="B341" s="416" t="s">
        <v>332</v>
      </c>
      <c r="C341" s="186" t="s">
        <v>13</v>
      </c>
      <c r="D341" s="224"/>
      <c r="E341" s="224"/>
      <c r="F341" s="224"/>
      <c r="G341" s="225"/>
      <c r="H341" s="224"/>
      <c r="I341" s="224"/>
      <c r="J341" s="225">
        <v>0</v>
      </c>
      <c r="K341" s="226">
        <v>0</v>
      </c>
      <c r="L341" s="347">
        <v>417</v>
      </c>
      <c r="M341" s="347">
        <v>417.18</v>
      </c>
      <c r="N341" s="347">
        <v>1741.77</v>
      </c>
      <c r="O341" s="257">
        <v>1808</v>
      </c>
      <c r="P341" s="257">
        <v>1808</v>
      </c>
      <c r="Q341" s="226">
        <v>1808</v>
      </c>
      <c r="R341" s="343">
        <v>1808</v>
      </c>
      <c r="S341" s="257">
        <v>1808</v>
      </c>
      <c r="T341" s="258">
        <v>1808</v>
      </c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</row>
    <row r="342" spans="1:63" ht="15.75">
      <c r="A342" s="423" t="s">
        <v>323</v>
      </c>
      <c r="B342" s="416" t="s">
        <v>333</v>
      </c>
      <c r="C342" s="186" t="s">
        <v>14</v>
      </c>
      <c r="D342" s="224"/>
      <c r="E342" s="224"/>
      <c r="F342" s="224"/>
      <c r="G342" s="225"/>
      <c r="H342" s="224"/>
      <c r="I342" s="224"/>
      <c r="J342" s="225">
        <v>0</v>
      </c>
      <c r="K342" s="226">
        <v>0</v>
      </c>
      <c r="L342" s="347">
        <v>24</v>
      </c>
      <c r="M342" s="347">
        <v>23.84</v>
      </c>
      <c r="N342" s="347">
        <v>99.53</v>
      </c>
      <c r="O342" s="257">
        <v>103</v>
      </c>
      <c r="P342" s="257">
        <v>103</v>
      </c>
      <c r="Q342" s="226">
        <v>103</v>
      </c>
      <c r="R342" s="343">
        <v>103</v>
      </c>
      <c r="S342" s="257">
        <v>103</v>
      </c>
      <c r="T342" s="258">
        <v>103</v>
      </c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</row>
    <row r="343" spans="1:63" ht="15.75">
      <c r="A343" s="423" t="s">
        <v>339</v>
      </c>
      <c r="B343" s="416" t="s">
        <v>334</v>
      </c>
      <c r="C343" s="186" t="s">
        <v>15</v>
      </c>
      <c r="D343" s="224"/>
      <c r="E343" s="224"/>
      <c r="F343" s="224"/>
      <c r="G343" s="225"/>
      <c r="H343" s="224"/>
      <c r="I343" s="224"/>
      <c r="J343" s="225">
        <v>0</v>
      </c>
      <c r="K343" s="226">
        <v>0</v>
      </c>
      <c r="L343" s="347">
        <v>89</v>
      </c>
      <c r="M343" s="347">
        <v>89.4</v>
      </c>
      <c r="N343" s="226">
        <v>373.24</v>
      </c>
      <c r="O343" s="257">
        <v>388</v>
      </c>
      <c r="P343" s="257">
        <v>388</v>
      </c>
      <c r="Q343" s="347">
        <v>388</v>
      </c>
      <c r="R343" s="353">
        <v>388</v>
      </c>
      <c r="S343" s="351">
        <v>388</v>
      </c>
      <c r="T343" s="258">
        <v>388</v>
      </c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</row>
    <row r="344" spans="1:63" ht="15.75">
      <c r="A344" s="423" t="s">
        <v>323</v>
      </c>
      <c r="B344" s="416" t="s">
        <v>335</v>
      </c>
      <c r="C344" s="186" t="s">
        <v>16</v>
      </c>
      <c r="D344" s="224"/>
      <c r="E344" s="224"/>
      <c r="F344" s="224"/>
      <c r="G344" s="225"/>
      <c r="H344" s="224"/>
      <c r="I344" s="224"/>
      <c r="J344" s="225">
        <v>0</v>
      </c>
      <c r="K344" s="226">
        <v>0</v>
      </c>
      <c r="L344" s="347">
        <v>30</v>
      </c>
      <c r="M344" s="347">
        <v>29.8</v>
      </c>
      <c r="N344" s="226">
        <v>124.41</v>
      </c>
      <c r="O344" s="351">
        <v>129</v>
      </c>
      <c r="P344" s="257">
        <v>129</v>
      </c>
      <c r="Q344" s="347">
        <v>129</v>
      </c>
      <c r="R344" s="353">
        <v>129</v>
      </c>
      <c r="S344" s="351">
        <v>129</v>
      </c>
      <c r="T344" s="258">
        <v>129</v>
      </c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</row>
    <row r="345" spans="1:63" ht="15.75">
      <c r="A345" s="422" t="s">
        <v>323</v>
      </c>
      <c r="B345" s="416" t="s">
        <v>336</v>
      </c>
      <c r="C345" s="186" t="s">
        <v>17</v>
      </c>
      <c r="D345" s="224"/>
      <c r="E345" s="224"/>
      <c r="F345" s="224"/>
      <c r="G345" s="225"/>
      <c r="H345" s="224"/>
      <c r="I345" s="224"/>
      <c r="J345" s="225">
        <v>0</v>
      </c>
      <c r="K345" s="226">
        <v>0</v>
      </c>
      <c r="L345" s="347">
        <v>141</v>
      </c>
      <c r="M345" s="347">
        <v>141.54</v>
      </c>
      <c r="N345" s="347">
        <v>590.97</v>
      </c>
      <c r="O345" s="351">
        <v>613</v>
      </c>
      <c r="P345" s="351">
        <v>613</v>
      </c>
      <c r="Q345" s="347">
        <v>613</v>
      </c>
      <c r="R345" s="353">
        <v>613</v>
      </c>
      <c r="S345" s="351">
        <v>613</v>
      </c>
      <c r="T345" s="258">
        <v>613</v>
      </c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</row>
    <row r="346" spans="1:63" ht="16.5" thickBot="1">
      <c r="A346" s="419" t="s">
        <v>323</v>
      </c>
      <c r="B346" s="414" t="s">
        <v>340</v>
      </c>
      <c r="C346" s="186" t="s">
        <v>341</v>
      </c>
      <c r="D346" s="212"/>
      <c r="E346" s="84"/>
      <c r="F346" s="93"/>
      <c r="G346" s="94"/>
      <c r="H346" s="93">
        <v>400</v>
      </c>
      <c r="I346" s="93">
        <v>210.87</v>
      </c>
      <c r="J346" s="94">
        <v>0</v>
      </c>
      <c r="K346" s="93">
        <v>0</v>
      </c>
      <c r="L346" s="94">
        <v>710</v>
      </c>
      <c r="M346" s="94">
        <v>709.64</v>
      </c>
      <c r="N346" s="94">
        <v>2962.85</v>
      </c>
      <c r="O346" s="253">
        <v>3075</v>
      </c>
      <c r="P346" s="253">
        <v>3075</v>
      </c>
      <c r="Q346" s="94">
        <v>3075</v>
      </c>
      <c r="R346" s="341">
        <v>3075</v>
      </c>
      <c r="S346" s="253">
        <v>3075</v>
      </c>
      <c r="T346" s="254">
        <v>3075</v>
      </c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</row>
    <row r="347" spans="1:63" s="451" customFormat="1" ht="15.75">
      <c r="A347" s="442"/>
      <c r="B347" s="440" t="s">
        <v>327</v>
      </c>
      <c r="C347" s="441" t="s">
        <v>342</v>
      </c>
      <c r="D347" s="443">
        <f aca="true" t="shared" si="15" ref="D347:I347">SUM(D356)</f>
        <v>0</v>
      </c>
      <c r="E347" s="444">
        <f t="shared" si="15"/>
        <v>0</v>
      </c>
      <c r="F347" s="444">
        <f t="shared" si="15"/>
        <v>0</v>
      </c>
      <c r="G347" s="444">
        <f t="shared" si="15"/>
        <v>0</v>
      </c>
      <c r="H347" s="444">
        <f t="shared" si="15"/>
        <v>400</v>
      </c>
      <c r="I347" s="444">
        <f t="shared" si="15"/>
        <v>210.87</v>
      </c>
      <c r="J347" s="445">
        <f aca="true" t="shared" si="16" ref="J347:T347">SUM(J348:J356)</f>
        <v>0</v>
      </c>
      <c r="K347" s="447">
        <f t="shared" si="16"/>
        <v>0</v>
      </c>
      <c r="L347" s="445">
        <f t="shared" si="16"/>
        <v>557</v>
      </c>
      <c r="M347" s="447">
        <f t="shared" si="16"/>
        <v>556.5799999999999</v>
      </c>
      <c r="N347" s="447">
        <f>SUM(N348:N356)</f>
        <v>2323.8000000000006</v>
      </c>
      <c r="O347" s="448">
        <f>SUM(O348:O356)</f>
        <v>2412</v>
      </c>
      <c r="P347" s="447">
        <f t="shared" si="16"/>
        <v>2412</v>
      </c>
      <c r="Q347" s="447">
        <f t="shared" si="16"/>
        <v>2412</v>
      </c>
      <c r="R347" s="449">
        <f t="shared" si="16"/>
        <v>2412</v>
      </c>
      <c r="S347" s="448">
        <f t="shared" si="16"/>
        <v>2412</v>
      </c>
      <c r="T347" s="450">
        <f t="shared" si="16"/>
        <v>2412</v>
      </c>
      <c r="V347" s="452"/>
      <c r="W347" s="452"/>
      <c r="X347" s="452"/>
      <c r="Y347" s="452"/>
      <c r="Z347" s="452"/>
      <c r="AA347" s="452"/>
      <c r="AB347" s="452"/>
      <c r="AC347" s="452"/>
      <c r="AD347" s="452"/>
      <c r="AE347" s="452"/>
      <c r="AF347" s="452"/>
      <c r="AG347" s="452"/>
      <c r="AH347" s="452"/>
      <c r="AI347" s="452"/>
      <c r="AJ347" s="452"/>
      <c r="AK347" s="452"/>
      <c r="AL347" s="452"/>
      <c r="AM347" s="452"/>
      <c r="AN347" s="452"/>
      <c r="AO347" s="452"/>
      <c r="AP347" s="452"/>
      <c r="AQ347" s="452"/>
      <c r="AR347" s="452"/>
      <c r="AS347" s="452"/>
      <c r="AT347" s="452"/>
      <c r="AU347" s="452"/>
      <c r="AV347" s="452"/>
      <c r="AW347" s="452"/>
      <c r="AX347" s="452"/>
      <c r="AY347" s="452"/>
      <c r="AZ347" s="452"/>
      <c r="BA347" s="452"/>
      <c r="BB347" s="452"/>
      <c r="BC347" s="452"/>
      <c r="BD347" s="452"/>
      <c r="BE347" s="452"/>
      <c r="BF347" s="452"/>
      <c r="BG347" s="452"/>
      <c r="BH347" s="452"/>
      <c r="BI347" s="452"/>
      <c r="BJ347" s="452"/>
      <c r="BK347" s="452"/>
    </row>
    <row r="348" spans="1:63" ht="15.75">
      <c r="A348" s="422" t="s">
        <v>324</v>
      </c>
      <c r="B348" s="416" t="s">
        <v>330</v>
      </c>
      <c r="C348" s="227" t="s">
        <v>76</v>
      </c>
      <c r="D348" s="221"/>
      <c r="E348" s="221"/>
      <c r="F348" s="221"/>
      <c r="G348" s="222"/>
      <c r="H348" s="221"/>
      <c r="I348" s="221"/>
      <c r="J348" s="222">
        <v>0</v>
      </c>
      <c r="K348" s="223">
        <v>0</v>
      </c>
      <c r="L348" s="348">
        <v>351</v>
      </c>
      <c r="M348" s="348">
        <v>350.57</v>
      </c>
      <c r="N348" s="348">
        <v>1463.68</v>
      </c>
      <c r="O348" s="348">
        <v>1519</v>
      </c>
      <c r="P348" s="348">
        <v>1519</v>
      </c>
      <c r="Q348" s="348">
        <v>1519</v>
      </c>
      <c r="R348" s="354">
        <v>1519</v>
      </c>
      <c r="S348" s="348">
        <v>1519</v>
      </c>
      <c r="T348" s="256">
        <v>1519</v>
      </c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</row>
    <row r="349" spans="1:63" ht="15.75">
      <c r="A349" s="423" t="s">
        <v>324</v>
      </c>
      <c r="B349" s="416" t="s">
        <v>329</v>
      </c>
      <c r="C349" s="186" t="s">
        <v>11</v>
      </c>
      <c r="D349" s="221"/>
      <c r="E349" s="221"/>
      <c r="F349" s="221"/>
      <c r="G349" s="222"/>
      <c r="H349" s="221"/>
      <c r="I349" s="221"/>
      <c r="J349" s="222">
        <v>0</v>
      </c>
      <c r="K349" s="223">
        <v>0</v>
      </c>
      <c r="L349" s="348">
        <v>35</v>
      </c>
      <c r="M349" s="348">
        <v>35.06</v>
      </c>
      <c r="N349" s="348">
        <v>146.37</v>
      </c>
      <c r="O349" s="348">
        <v>152</v>
      </c>
      <c r="P349" s="348">
        <v>152</v>
      </c>
      <c r="Q349" s="348">
        <v>152</v>
      </c>
      <c r="R349" s="354">
        <v>152</v>
      </c>
      <c r="S349" s="348">
        <v>152</v>
      </c>
      <c r="T349" s="256">
        <v>152</v>
      </c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</row>
    <row r="350" spans="1:63" ht="15.75">
      <c r="A350" s="423" t="s">
        <v>324</v>
      </c>
      <c r="B350" s="416" t="s">
        <v>331</v>
      </c>
      <c r="C350" s="186" t="s">
        <v>12</v>
      </c>
      <c r="D350" s="224"/>
      <c r="E350" s="224"/>
      <c r="F350" s="224"/>
      <c r="G350" s="225"/>
      <c r="H350" s="224"/>
      <c r="I350" s="224"/>
      <c r="J350" s="225">
        <v>0</v>
      </c>
      <c r="K350" s="226">
        <v>0</v>
      </c>
      <c r="L350" s="347">
        <v>5</v>
      </c>
      <c r="M350" s="347">
        <v>4.9</v>
      </c>
      <c r="N350" s="347">
        <v>20.49</v>
      </c>
      <c r="O350" s="347">
        <v>21</v>
      </c>
      <c r="P350" s="347">
        <v>21</v>
      </c>
      <c r="Q350" s="347">
        <v>21</v>
      </c>
      <c r="R350" s="355">
        <v>21</v>
      </c>
      <c r="S350" s="347">
        <v>21</v>
      </c>
      <c r="T350" s="258">
        <v>21</v>
      </c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</row>
    <row r="351" spans="1:63" ht="15.75">
      <c r="A351" s="423" t="s">
        <v>324</v>
      </c>
      <c r="B351" s="417" t="s">
        <v>332</v>
      </c>
      <c r="C351" s="186" t="s">
        <v>13</v>
      </c>
      <c r="D351" s="224"/>
      <c r="E351" s="224"/>
      <c r="F351" s="224"/>
      <c r="G351" s="225"/>
      <c r="H351" s="224"/>
      <c r="I351" s="224"/>
      <c r="J351" s="225">
        <v>0</v>
      </c>
      <c r="K351" s="226">
        <v>0</v>
      </c>
      <c r="L351" s="347">
        <v>49</v>
      </c>
      <c r="M351" s="347">
        <v>49.08</v>
      </c>
      <c r="N351" s="347">
        <v>204.91</v>
      </c>
      <c r="O351" s="347">
        <v>213</v>
      </c>
      <c r="P351" s="347">
        <v>213</v>
      </c>
      <c r="Q351" s="347">
        <v>213</v>
      </c>
      <c r="R351" s="355">
        <v>213</v>
      </c>
      <c r="S351" s="347">
        <v>213</v>
      </c>
      <c r="T351" s="258">
        <v>213</v>
      </c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</row>
    <row r="352" spans="1:63" ht="15.75">
      <c r="A352" s="423" t="s">
        <v>324</v>
      </c>
      <c r="B352" s="417" t="s">
        <v>333</v>
      </c>
      <c r="C352" s="186" t="s">
        <v>14</v>
      </c>
      <c r="D352" s="224"/>
      <c r="E352" s="224"/>
      <c r="F352" s="224"/>
      <c r="G352" s="225"/>
      <c r="H352" s="224"/>
      <c r="I352" s="224"/>
      <c r="J352" s="225">
        <v>0</v>
      </c>
      <c r="K352" s="226">
        <v>0</v>
      </c>
      <c r="L352" s="347">
        <v>3</v>
      </c>
      <c r="M352" s="347">
        <v>2.8</v>
      </c>
      <c r="N352" s="347">
        <v>11.71</v>
      </c>
      <c r="O352" s="347">
        <v>12</v>
      </c>
      <c r="P352" s="347">
        <v>12</v>
      </c>
      <c r="Q352" s="347">
        <v>12</v>
      </c>
      <c r="R352" s="355">
        <v>12</v>
      </c>
      <c r="S352" s="347">
        <v>12</v>
      </c>
      <c r="T352" s="258">
        <v>12</v>
      </c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</row>
    <row r="353" spans="1:63" ht="15.75">
      <c r="A353" s="423" t="s">
        <v>343</v>
      </c>
      <c r="B353" s="417" t="s">
        <v>334</v>
      </c>
      <c r="C353" s="186" t="s">
        <v>15</v>
      </c>
      <c r="D353" s="224"/>
      <c r="E353" s="224"/>
      <c r="F353" s="224"/>
      <c r="G353" s="225"/>
      <c r="H353" s="224"/>
      <c r="I353" s="224"/>
      <c r="J353" s="225">
        <v>0</v>
      </c>
      <c r="K353" s="226">
        <v>0</v>
      </c>
      <c r="L353" s="347">
        <v>10</v>
      </c>
      <c r="M353" s="347">
        <v>10.52</v>
      </c>
      <c r="N353" s="347">
        <v>43.91</v>
      </c>
      <c r="O353" s="347">
        <v>46</v>
      </c>
      <c r="P353" s="347">
        <v>46</v>
      </c>
      <c r="Q353" s="347">
        <v>46</v>
      </c>
      <c r="R353" s="355">
        <v>46</v>
      </c>
      <c r="S353" s="347">
        <v>46</v>
      </c>
      <c r="T353" s="258">
        <v>46</v>
      </c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</row>
    <row r="354" spans="1:63" ht="15.75">
      <c r="A354" s="423" t="s">
        <v>324</v>
      </c>
      <c r="B354" s="417" t="s">
        <v>335</v>
      </c>
      <c r="C354" s="186" t="s">
        <v>16</v>
      </c>
      <c r="D354" s="224"/>
      <c r="E354" s="224"/>
      <c r="F354" s="224"/>
      <c r="G354" s="225"/>
      <c r="H354" s="224"/>
      <c r="I354" s="224"/>
      <c r="J354" s="225">
        <v>0</v>
      </c>
      <c r="K354" s="226">
        <v>0</v>
      </c>
      <c r="L354" s="347">
        <v>3</v>
      </c>
      <c r="M354" s="347">
        <v>3.51</v>
      </c>
      <c r="N354" s="347">
        <v>14.64</v>
      </c>
      <c r="O354" s="347">
        <v>15</v>
      </c>
      <c r="P354" s="347">
        <v>15</v>
      </c>
      <c r="Q354" s="347">
        <v>15</v>
      </c>
      <c r="R354" s="355">
        <v>15</v>
      </c>
      <c r="S354" s="347">
        <v>15</v>
      </c>
      <c r="T354" s="258">
        <v>15</v>
      </c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</row>
    <row r="355" spans="1:63" ht="15.75">
      <c r="A355" s="422" t="s">
        <v>324</v>
      </c>
      <c r="B355" s="417" t="s">
        <v>336</v>
      </c>
      <c r="C355" s="186" t="s">
        <v>17</v>
      </c>
      <c r="D355" s="224"/>
      <c r="E355" s="224"/>
      <c r="F355" s="224"/>
      <c r="G355" s="225"/>
      <c r="H355" s="224"/>
      <c r="I355" s="224"/>
      <c r="J355" s="225">
        <v>0</v>
      </c>
      <c r="K355" s="226">
        <v>0</v>
      </c>
      <c r="L355" s="347">
        <v>17</v>
      </c>
      <c r="M355" s="347">
        <v>16.65</v>
      </c>
      <c r="N355" s="347">
        <v>69.52</v>
      </c>
      <c r="O355" s="347">
        <v>72</v>
      </c>
      <c r="P355" s="347">
        <v>72</v>
      </c>
      <c r="Q355" s="347">
        <v>72</v>
      </c>
      <c r="R355" s="355">
        <v>72</v>
      </c>
      <c r="S355" s="347">
        <v>72</v>
      </c>
      <c r="T355" s="258">
        <v>72</v>
      </c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</row>
    <row r="356" spans="1:63" ht="16.5" thickBot="1">
      <c r="A356" s="419" t="s">
        <v>324</v>
      </c>
      <c r="B356" s="201" t="s">
        <v>340</v>
      </c>
      <c r="C356" s="214" t="s">
        <v>341</v>
      </c>
      <c r="D356" s="212"/>
      <c r="E356" s="84"/>
      <c r="F356" s="93"/>
      <c r="G356" s="94"/>
      <c r="H356" s="93">
        <v>400</v>
      </c>
      <c r="I356" s="93">
        <v>210.87</v>
      </c>
      <c r="J356" s="94">
        <v>0</v>
      </c>
      <c r="K356" s="93">
        <v>0</v>
      </c>
      <c r="L356" s="94">
        <v>84</v>
      </c>
      <c r="M356" s="94">
        <v>83.49</v>
      </c>
      <c r="N356" s="94">
        <v>348.57</v>
      </c>
      <c r="O356" s="253">
        <v>362</v>
      </c>
      <c r="P356" s="253">
        <v>362</v>
      </c>
      <c r="Q356" s="253">
        <v>362</v>
      </c>
      <c r="R356" s="341">
        <v>362</v>
      </c>
      <c r="S356" s="253">
        <v>362</v>
      </c>
      <c r="T356" s="254">
        <v>362</v>
      </c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</row>
    <row r="357" spans="1:63" ht="16.5" thickBot="1">
      <c r="A357" s="309"/>
      <c r="B357" s="358"/>
      <c r="C357" s="359" t="s">
        <v>180</v>
      </c>
      <c r="D357" s="310">
        <f aca="true" t="shared" si="17" ref="D357:I357">SUM(D12:D81)+SUM(D287:D316)+D324+D325</f>
        <v>294026.92999999993</v>
      </c>
      <c r="E357" s="311">
        <f t="shared" si="17"/>
        <v>286560.72999999986</v>
      </c>
      <c r="F357" s="311">
        <f t="shared" si="17"/>
        <v>277921.7</v>
      </c>
      <c r="G357" s="311">
        <f t="shared" si="17"/>
        <v>334472.9799999999</v>
      </c>
      <c r="H357" s="310">
        <f t="shared" si="17"/>
        <v>338134</v>
      </c>
      <c r="I357" s="310">
        <f t="shared" si="17"/>
        <v>336074.17000000004</v>
      </c>
      <c r="J357" s="312">
        <f aca="true" t="shared" si="18" ref="J357:T357">J325+J323+J286+J183+J83+J327+J337+J347</f>
        <v>420497.24000000005</v>
      </c>
      <c r="K357" s="346">
        <f t="shared" si="18"/>
        <v>453298.54</v>
      </c>
      <c r="L357" s="313">
        <f t="shared" si="18"/>
        <v>508690</v>
      </c>
      <c r="M357" s="346">
        <f t="shared" si="18"/>
        <v>502564.6599999999</v>
      </c>
      <c r="N357" s="346">
        <f>N325+N323+N286+N183+N83+N327+N337+N347</f>
        <v>583279.6500000001</v>
      </c>
      <c r="O357" s="350">
        <f>O325+O323+O286+O183+O83+O327+O337+O347</f>
        <v>607871</v>
      </c>
      <c r="P357" s="350">
        <f t="shared" si="18"/>
        <v>635406</v>
      </c>
      <c r="Q357" s="346">
        <f t="shared" si="18"/>
        <v>609893.6100000001</v>
      </c>
      <c r="R357" s="352">
        <f t="shared" si="18"/>
        <v>626015</v>
      </c>
      <c r="S357" s="350">
        <f t="shared" si="18"/>
        <v>626015</v>
      </c>
      <c r="T357" s="357">
        <f t="shared" si="18"/>
        <v>626015</v>
      </c>
      <c r="V357" s="179"/>
      <c r="W357" s="179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</row>
    <row r="358" spans="22:63" ht="15.75"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</row>
    <row r="359" spans="14:63" ht="15.75" hidden="1">
      <c r="N359" s="180"/>
      <c r="O359" s="268">
        <v>607871</v>
      </c>
      <c r="P359" s="180"/>
      <c r="Q359" s="180"/>
      <c r="R359" s="344">
        <v>607871</v>
      </c>
      <c r="S359" s="180"/>
      <c r="T359" s="180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</row>
    <row r="360" spans="2:63" ht="15.75" hidden="1">
      <c r="B360" s="73"/>
      <c r="C360" s="73"/>
      <c r="D360" s="73"/>
      <c r="E360" s="73"/>
      <c r="F360" s="73"/>
      <c r="G360" s="73"/>
      <c r="H360" s="73"/>
      <c r="I360" s="73"/>
      <c r="J360" s="73"/>
      <c r="O360" s="268">
        <f>O359-O357</f>
        <v>0</v>
      </c>
      <c r="R360" s="344">
        <f>R359-R357</f>
        <v>-18144</v>
      </c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</row>
    <row r="361" spans="2:63" ht="15.75" hidden="1">
      <c r="B361" s="229"/>
      <c r="C361" s="73"/>
      <c r="D361" s="73"/>
      <c r="E361" s="73"/>
      <c r="F361"/>
      <c r="G361"/>
      <c r="H361"/>
      <c r="I361"/>
      <c r="J361"/>
      <c r="O361" s="268">
        <f>O360/2</f>
        <v>0</v>
      </c>
      <c r="R361" s="344">
        <f>R360/2</f>
        <v>-9072</v>
      </c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</row>
    <row r="362" spans="2:63" ht="15.75" hidden="1">
      <c r="B362" s="229"/>
      <c r="C362" s="73"/>
      <c r="D362" s="73"/>
      <c r="E362" s="73"/>
      <c r="F362"/>
      <c r="G362"/>
      <c r="H362"/>
      <c r="I362"/>
      <c r="J362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</row>
    <row r="363" spans="2:63" ht="15.75">
      <c r="B363" s="229"/>
      <c r="C363" s="73"/>
      <c r="D363" s="73"/>
      <c r="E363" s="73"/>
      <c r="F363"/>
      <c r="G363"/>
      <c r="H363"/>
      <c r="I363"/>
      <c r="J363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</row>
    <row r="364" spans="2:63" ht="15.75">
      <c r="B364" s="229"/>
      <c r="C364" s="73"/>
      <c r="D364" s="73"/>
      <c r="E364" s="3"/>
      <c r="F364" s="3"/>
      <c r="G364" s="3"/>
      <c r="H364" s="3"/>
      <c r="I364" s="3"/>
      <c r="J364" s="3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</row>
    <row r="365" spans="2:63" ht="15.75">
      <c r="B365" s="73"/>
      <c r="C365" s="3"/>
      <c r="D365" s="3"/>
      <c r="E365" s="3"/>
      <c r="F365" s="3"/>
      <c r="G365" s="3"/>
      <c r="H365" s="3"/>
      <c r="I365" s="3"/>
      <c r="J365" s="3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</row>
    <row r="366" spans="2:63" ht="15.75">
      <c r="B366" s="73"/>
      <c r="C366" s="47"/>
      <c r="D366" s="47"/>
      <c r="E366" s="47"/>
      <c r="F366" s="47"/>
      <c r="G366" s="47"/>
      <c r="H366" s="47"/>
      <c r="I366" s="47"/>
      <c r="J366" s="47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</row>
    <row r="367" spans="2:63" ht="15.75">
      <c r="B367" s="229"/>
      <c r="C367" s="3"/>
      <c r="D367" s="3"/>
      <c r="E367" s="3"/>
      <c r="F367" s="3"/>
      <c r="G367" s="3"/>
      <c r="H367" s="3"/>
      <c r="I367" s="3"/>
      <c r="J367" s="3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</row>
    <row r="368" spans="2:63" ht="15.75">
      <c r="B368" s="229"/>
      <c r="C368" s="3"/>
      <c r="D368"/>
      <c r="E368" s="3"/>
      <c r="F368" s="3"/>
      <c r="G368" s="3"/>
      <c r="H368" s="3"/>
      <c r="I368" s="3"/>
      <c r="J368" s="3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</row>
    <row r="369" spans="22:63" ht="15.75"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</row>
    <row r="370" spans="22:63" ht="15.75"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</row>
    <row r="371" spans="22:63" ht="15.75"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</row>
    <row r="372" spans="22:63" ht="15.75"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</row>
    <row r="373" spans="22:63" ht="15.75"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</row>
    <row r="374" spans="22:63" ht="15.75"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</row>
    <row r="375" spans="22:63" ht="15.75"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</row>
    <row r="376" spans="22:63" ht="15.75"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</row>
    <row r="377" spans="22:63" ht="15.75"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</row>
    <row r="378" spans="22:63" ht="15.75"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</row>
    <row r="379" spans="22:63" ht="15.75"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</row>
    <row r="380" spans="22:63" ht="15.75"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</row>
    <row r="381" spans="22:63" ht="15.75"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</row>
    <row r="382" spans="22:63" ht="15.75"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</row>
    <row r="383" spans="22:63" ht="15.75"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</row>
    <row r="384" spans="22:63" ht="15.75"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</row>
    <row r="385" spans="22:63" ht="15.75"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</row>
    <row r="386" spans="22:63" ht="15.75"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</row>
    <row r="387" spans="22:63" ht="15.75"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</row>
    <row r="388" spans="22:63" ht="15.75"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</row>
    <row r="389" spans="22:63" ht="15.75"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</row>
    <row r="390" spans="22:63" ht="15.75"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</row>
    <row r="391" spans="22:63" ht="15.75"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</row>
    <row r="392" spans="22:63" ht="15.75"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</row>
    <row r="393" spans="22:63" ht="15.75"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</row>
    <row r="394" spans="22:63" ht="15.75"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</row>
    <row r="395" spans="22:63" ht="15.75"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</row>
    <row r="396" spans="22:63" ht="15.75"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</row>
    <row r="397" spans="22:63" ht="15.75"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</row>
    <row r="398" spans="22:63" ht="15.75"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</row>
    <row r="399" spans="22:63" ht="15.75"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</row>
    <row r="400" spans="22:63" ht="15.75"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</row>
    <row r="401" spans="22:63" ht="15.75"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</row>
    <row r="402" spans="22:63" ht="15.75"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</row>
    <row r="403" spans="22:63" ht="15.75"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</row>
    <row r="404" spans="22:63" ht="15.75"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</row>
    <row r="405" spans="22:63" ht="15.75"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</row>
    <row r="406" spans="22:63" ht="15.75"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</row>
    <row r="407" spans="22:63" ht="15.75"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</row>
    <row r="408" spans="22:63" ht="15.75"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</row>
    <row r="409" spans="22:63" ht="15.75"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</row>
    <row r="410" spans="22:63" ht="15.75"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</row>
    <row r="411" spans="22:63" ht="15.75"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</row>
    <row r="412" spans="22:63" ht="15.75"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</row>
    <row r="413" spans="22:63" ht="15.75"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</row>
    <row r="414" spans="22:63" ht="15.75"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</row>
    <row r="415" spans="22:63" ht="15.75"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</row>
    <row r="416" spans="22:63" ht="15.75"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</row>
    <row r="417" spans="22:63" ht="15.75"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</row>
    <row r="418" spans="22:63" ht="15.75"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</row>
    <row r="419" spans="22:63" ht="15.75"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</row>
    <row r="420" spans="22:63" ht="15.75"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</row>
    <row r="421" spans="22:63" ht="15.75"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</row>
    <row r="422" spans="22:63" ht="15.75"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</row>
    <row r="423" spans="22:63" ht="15.75"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</row>
    <row r="424" spans="22:63" ht="15.75"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</row>
    <row r="425" spans="22:63" ht="15.75"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</row>
    <row r="426" spans="22:63" ht="15.75"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</row>
    <row r="427" spans="22:63" ht="15.75"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</row>
    <row r="428" spans="22:63" ht="15.75"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</row>
    <row r="429" spans="22:63" ht="15.75"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</row>
    <row r="430" spans="22:63" ht="15.75"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</row>
    <row r="431" spans="22:63" ht="15.75"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</row>
    <row r="432" spans="22:63" ht="15.75"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</row>
    <row r="433" spans="22:63" ht="15.75"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</row>
    <row r="434" spans="22:63" ht="15.75"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</row>
    <row r="435" spans="22:63" ht="15.75"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</row>
    <row r="436" spans="22:63" ht="15.75"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</row>
    <row r="437" spans="22:63" ht="15.75"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</row>
    <row r="438" spans="22:63" ht="15.75"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</row>
    <row r="439" spans="22:63" ht="15.75"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</row>
    <row r="440" spans="22:63" ht="15.75"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</row>
    <row r="441" spans="22:63" ht="15.75"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</row>
    <row r="442" spans="22:63" ht="15.75"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</row>
    <row r="443" spans="22:63" ht="15.75"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</row>
    <row r="444" spans="22:63" ht="15.75"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</row>
    <row r="445" spans="22:63" ht="15.75"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</row>
    <row r="446" spans="22:63" ht="15.75"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</row>
    <row r="447" spans="22:63" ht="15.75"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</row>
    <row r="448" spans="22:63" ht="15.75"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</row>
    <row r="449" spans="22:63" ht="15.75"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</row>
    <row r="450" spans="22:63" ht="15.75"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</row>
    <row r="451" spans="22:63" ht="15.75"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</row>
    <row r="452" spans="22:63" ht="15.75"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</row>
    <row r="453" spans="22:63" ht="15.75"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</row>
    <row r="454" spans="22:63" ht="15.75"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</row>
    <row r="455" spans="22:63" ht="15.75"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</row>
    <row r="456" spans="22:63" ht="15.75"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</row>
    <row r="457" spans="22:63" ht="15.75"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</row>
    <row r="458" spans="22:63" ht="15.75"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</row>
    <row r="459" spans="22:63" ht="15.75"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</row>
    <row r="460" spans="22:63" ht="15.75"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</row>
    <row r="461" spans="22:63" ht="15.75"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</row>
    <row r="462" spans="22:63" ht="15.75"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</row>
    <row r="463" spans="22:63" ht="15.75"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</row>
    <row r="464" spans="22:63" ht="15.75"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</row>
    <row r="465" spans="22:63" ht="15.75"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</row>
    <row r="466" spans="22:63" ht="15.75"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</row>
    <row r="467" spans="22:63" ht="15.75"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</row>
    <row r="468" spans="22:63" ht="15.75"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</row>
    <row r="469" spans="22:63" ht="15.75"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</row>
    <row r="470" spans="22:63" ht="15.75"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</row>
    <row r="471" spans="22:63" ht="15.75"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</row>
    <row r="472" spans="22:63" ht="15.75"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</row>
    <row r="473" spans="22:63" ht="15.75"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</row>
    <row r="474" spans="22:63" ht="15.75"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</row>
    <row r="475" spans="22:63" ht="15.75"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</row>
    <row r="476" spans="22:63" ht="15.75"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</row>
    <row r="477" spans="22:63" ht="15.75"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</row>
    <row r="478" spans="22:63" ht="15.75"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</row>
    <row r="479" spans="22:63" ht="15.75"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</row>
    <row r="480" spans="22:63" ht="15.75"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</row>
    <row r="481" spans="22:63" ht="15.75"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</row>
    <row r="482" spans="22:63" ht="15.75"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</row>
    <row r="483" spans="22:63" ht="15.75"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</row>
    <row r="484" spans="22:63" ht="15.75"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</row>
    <row r="485" spans="22:63" ht="15.75"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</row>
    <row r="486" spans="22:63" ht="15.75"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</row>
    <row r="487" spans="22:63" ht="15.75"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</row>
    <row r="488" spans="22:63" ht="15.75"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</row>
    <row r="489" spans="22:63" ht="15.75"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</row>
    <row r="490" spans="22:63" ht="15.75"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</row>
    <row r="491" spans="22:63" ht="15.75"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</row>
    <row r="492" spans="22:63" ht="15.75"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</row>
    <row r="493" spans="22:63" ht="15.75"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</row>
    <row r="494" spans="22:63" ht="15.75"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</row>
    <row r="495" spans="22:63" ht="15.75"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</row>
    <row r="496" spans="22:63" ht="15.75"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</row>
    <row r="497" spans="22:63" ht="15.75"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</row>
    <row r="498" spans="22:63" ht="15.75"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</row>
    <row r="499" spans="22:63" ht="15.75"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</row>
    <row r="500" spans="22:63" ht="15.75"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</row>
    <row r="501" spans="22:63" ht="15.75"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</row>
    <row r="502" spans="22:63" ht="15.75"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</row>
    <row r="503" spans="22:63" ht="15.75"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</row>
    <row r="504" spans="22:63" ht="15.75"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</row>
    <row r="505" spans="22:63" ht="15.75"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</row>
    <row r="506" spans="22:63" ht="15.75"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</row>
    <row r="507" spans="22:63" ht="15.75"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</row>
    <row r="508" spans="22:63" ht="15.75"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</row>
    <row r="509" spans="22:63" ht="15.75"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</row>
    <row r="510" spans="22:63" ht="15.75"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</row>
    <row r="511" spans="22:63" ht="15.75"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</row>
    <row r="512" spans="22:63" ht="15.75"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</row>
    <row r="513" spans="22:63" ht="15.75"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</row>
    <row r="514" spans="22:63" ht="15.75"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</row>
    <row r="515" spans="22:63" ht="15.75"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</row>
    <row r="516" spans="22:63" ht="15.75"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</row>
    <row r="517" spans="22:63" ht="15.75"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</row>
    <row r="518" spans="22:63" ht="15.75"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</row>
    <row r="519" spans="22:63" ht="15.75"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</row>
    <row r="520" spans="22:63" ht="15.75"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</row>
    <row r="521" spans="22:63" ht="15.75"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</row>
    <row r="522" spans="22:63" ht="15.75"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</row>
    <row r="523" spans="22:63" ht="15.75"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</row>
    <row r="524" spans="22:63" ht="15.75"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</row>
    <row r="525" spans="22:63" ht="15.75"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</row>
    <row r="526" spans="22:63" ht="15.75"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</row>
    <row r="527" spans="22:63" ht="15.75"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</row>
    <row r="528" spans="22:63" ht="15.75"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</row>
    <row r="529" spans="22:63" ht="15.75"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</row>
    <row r="530" spans="22:63" ht="15.75"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</row>
    <row r="531" spans="22:63" ht="15.75"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</row>
    <row r="532" spans="22:63" ht="15.75"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</row>
    <row r="533" spans="22:63" ht="15.75"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</row>
    <row r="534" spans="22:63" ht="15.75"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</row>
    <row r="535" spans="22:63" ht="15.75"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</row>
    <row r="536" spans="22:63" ht="15.75"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</row>
    <row r="537" spans="22:63" ht="15.75"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</row>
    <row r="538" spans="22:63" ht="15.75"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</row>
    <row r="539" spans="22:63" ht="15.75"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</row>
    <row r="540" spans="22:63" ht="15.75"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</row>
    <row r="541" spans="22:63" ht="15.75"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</row>
    <row r="542" spans="22:63" ht="15.75"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</row>
    <row r="543" spans="22:63" ht="15.75"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</row>
    <row r="544" spans="22:63" ht="15.75"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</row>
    <row r="545" spans="22:63" ht="15.75"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</row>
    <row r="546" spans="22:63" ht="15.75"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</row>
    <row r="547" spans="22:63" ht="15.75"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</row>
    <row r="548" spans="22:63" ht="15.75"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</row>
    <row r="549" spans="22:63" ht="15.75"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</row>
    <row r="550" spans="22:63" ht="15.75"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</row>
    <row r="551" spans="22:63" ht="15.75"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</row>
    <row r="552" spans="22:63" ht="15.75"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</row>
    <row r="553" spans="22:63" ht="15.75"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</row>
    <row r="554" spans="22:63" ht="15.75"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</row>
    <row r="555" spans="22:63" ht="15.75"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</row>
    <row r="556" spans="22:63" ht="15.75"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</row>
    <row r="557" spans="22:63" ht="15.75"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</row>
    <row r="558" spans="22:63" ht="15.75"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</row>
    <row r="559" spans="22:63" ht="15.75"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</row>
    <row r="560" spans="22:63" ht="15.75"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</row>
    <row r="561" spans="22:63" ht="15.75"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</row>
    <row r="562" spans="22:63" ht="15.75"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</row>
    <row r="563" spans="22:63" ht="15.75"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</row>
    <row r="564" spans="22:63" ht="15.75"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</row>
    <row r="565" spans="22:63" ht="15.75"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</row>
    <row r="566" spans="22:63" ht="15.75"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</row>
    <row r="567" spans="22:63" ht="15.75"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</row>
    <row r="568" spans="22:63" ht="15.75"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</row>
    <row r="569" spans="22:63" ht="15.75"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</row>
    <row r="570" spans="22:63" ht="15.75"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</row>
    <row r="571" spans="22:63" ht="15.75"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</row>
    <row r="572" spans="22:63" ht="15.75"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</row>
    <row r="573" spans="22:63" ht="15.75"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</row>
    <row r="574" spans="22:63" ht="15.75"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</row>
    <row r="575" spans="22:63" ht="15.75"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</row>
    <row r="576" spans="22:63" ht="15.75"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</row>
    <row r="577" spans="22:63" ht="15.75"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</row>
    <row r="578" spans="22:63" ht="15.75"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</row>
    <row r="579" spans="22:63" ht="15.75"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</row>
    <row r="580" spans="22:63" ht="15.75"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</row>
    <row r="581" spans="22:63" ht="15.75"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</row>
    <row r="582" spans="22:63" ht="15.75"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</row>
    <row r="583" spans="22:63" ht="15.75"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</row>
    <row r="584" spans="22:63" ht="15.75"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</row>
    <row r="585" spans="22:63" ht="15.75"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</row>
    <row r="586" spans="22:63" ht="15.75"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</row>
    <row r="587" spans="22:63" ht="15.75"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</row>
    <row r="588" spans="22:63" ht="15.75"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</row>
    <row r="589" spans="22:63" ht="15.75"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</row>
    <row r="590" spans="22:63" ht="15.75"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</row>
    <row r="591" spans="22:63" ht="15.75"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</row>
    <row r="592" spans="22:63" ht="15.75"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</row>
    <row r="593" spans="22:63" ht="15.75"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</row>
    <row r="594" spans="22:63" ht="15.75"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</row>
    <row r="595" spans="22:63" ht="15.75"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</row>
    <row r="596" spans="22:63" ht="15.75"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</row>
    <row r="597" spans="22:63" ht="15.75"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</row>
    <row r="598" spans="22:63" ht="15.75"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</row>
    <row r="599" spans="22:63" ht="15.75"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</row>
    <row r="600" spans="22:63" ht="15.75"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</row>
    <row r="601" spans="22:63" ht="15.75"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</row>
    <row r="602" spans="22:63" ht="15.75"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</row>
    <row r="603" spans="22:63" ht="15.75"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</row>
    <row r="604" spans="22:63" ht="15.75"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</row>
    <row r="605" spans="22:63" ht="15.75"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</row>
    <row r="606" spans="22:63" ht="15.75"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</row>
    <row r="607" spans="22:63" ht="15.75"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</row>
    <row r="608" spans="22:63" ht="15.75"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</row>
    <row r="609" spans="22:63" ht="15.75"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</row>
    <row r="610" spans="22:63" ht="15.75"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</row>
    <row r="611" spans="22:63" ht="15.75"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</row>
    <row r="612" spans="22:63" ht="15.75"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</row>
    <row r="613" spans="22:63" ht="15.75"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</row>
    <row r="614" spans="22:63" ht="15.75"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</row>
    <row r="615" spans="22:63" ht="15.75"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</row>
    <row r="616" spans="22:63" ht="15.75"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</row>
    <row r="617" spans="22:63" ht="15.75"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</row>
    <row r="618" spans="22:63" ht="15.75"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</row>
    <row r="619" spans="22:63" ht="15.75"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</row>
    <row r="620" spans="22:63" ht="15.75"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</row>
    <row r="621" spans="22:63" ht="15.75"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</row>
    <row r="622" spans="22:63" ht="15.75"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</row>
    <row r="623" spans="22:63" ht="15.75"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</row>
    <row r="624" spans="22:63" ht="15.75"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</row>
    <row r="625" spans="22:63" ht="15.75"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</row>
    <row r="626" spans="22:63" ht="15.75"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</row>
    <row r="627" spans="22:63" ht="15.75"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</row>
    <row r="628" spans="22:63" ht="15.75"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</row>
    <row r="629" spans="22:63" ht="15.75"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</row>
    <row r="630" spans="22:63" ht="15.75"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</row>
    <row r="631" spans="22:63" ht="15.75"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</row>
    <row r="632" spans="22:63" ht="15.75"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</row>
    <row r="633" spans="22:63" ht="15.75"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</row>
    <row r="634" spans="22:63" ht="15.75"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</row>
    <row r="635" spans="22:63" ht="15.75"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</row>
    <row r="636" spans="22:63" ht="15.75"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</row>
    <row r="637" spans="22:63" ht="15.75"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</row>
    <row r="638" spans="22:63" ht="15.75"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</row>
    <row r="639" spans="22:63" ht="15.75"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</row>
    <row r="640" spans="22:63" ht="15.75"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</row>
    <row r="641" spans="22:63" ht="15.75"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</row>
    <row r="642" spans="22:63" ht="15.75"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</row>
    <row r="643" spans="22:63" ht="15.75"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</row>
    <row r="644" spans="22:63" ht="15.75"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</row>
    <row r="645" spans="22:63" ht="15.75"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</row>
    <row r="646" spans="22:63" ht="15.75"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</row>
    <row r="647" spans="22:63" ht="15.75"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</row>
    <row r="648" spans="22:63" ht="15.75"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</row>
    <row r="649" spans="22:63" ht="15.75"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</row>
    <row r="650" spans="22:63" ht="15.75"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</row>
    <row r="651" spans="22:63" ht="15.75"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</row>
    <row r="652" spans="22:63" ht="15.75"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</row>
    <row r="653" spans="22:63" ht="15.75"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</row>
    <row r="654" spans="22:63" ht="15.75"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</row>
    <row r="655" spans="22:63" ht="15.75"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</row>
    <row r="656" spans="22:63" ht="15.75"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</row>
    <row r="657" spans="22:63" ht="15.75"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</row>
    <row r="658" spans="22:63" ht="15.75"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</row>
    <row r="659" spans="22:63" ht="15.75"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</row>
    <row r="660" spans="22:63" ht="15.75"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</row>
    <row r="661" spans="22:63" ht="15.75"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</row>
    <row r="662" spans="22:63" ht="15.75"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</row>
    <row r="663" spans="22:63" ht="15.75"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</row>
    <row r="664" spans="22:63" ht="15.75"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</row>
    <row r="665" spans="22:63" ht="15.75"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</row>
    <row r="666" spans="22:63" ht="15.75"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</row>
    <row r="667" spans="22:63" ht="15.75"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</row>
    <row r="668" spans="22:63" ht="15.75"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</row>
    <row r="669" spans="22:63" ht="15.75"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</row>
    <row r="670" spans="22:63" ht="15.75"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</row>
    <row r="671" spans="22:63" ht="15.75"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</row>
    <row r="672" spans="22:63" ht="15.75"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</row>
    <row r="673" spans="22:63" ht="15.75"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</row>
    <row r="674" spans="22:63" ht="15.75"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</row>
    <row r="675" spans="22:63" ht="15.75"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</row>
    <row r="676" spans="22:63" ht="15.75"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</row>
    <row r="677" spans="22:63" ht="15.75"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</row>
    <row r="678" spans="22:63" ht="15.75"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</row>
    <row r="679" spans="22:63" ht="15.75"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</row>
    <row r="680" spans="22:63" ht="15.75"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</row>
    <row r="681" spans="22:63" ht="15.75"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</row>
    <row r="682" spans="22:63" ht="15.75"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</row>
    <row r="683" spans="22:63" ht="15.75"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</row>
    <row r="684" spans="22:63" ht="15.75"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</row>
    <row r="685" spans="22:63" ht="15.75"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</row>
    <row r="686" spans="22:63" ht="15.75"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</row>
    <row r="687" spans="22:63" ht="15.75"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</row>
    <row r="688" spans="22:63" ht="15.75"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</row>
    <row r="689" spans="22:63" ht="15.75"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</row>
    <row r="690" spans="22:63" ht="15.75"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</row>
    <row r="691" spans="22:63" ht="15.75"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</row>
    <row r="692" spans="22:63" ht="15.75"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</row>
    <row r="693" spans="22:63" ht="15.75"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</row>
    <row r="694" spans="22:63" ht="15.75"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</row>
    <row r="695" spans="22:63" ht="15.75"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</row>
    <row r="696" spans="22:63" ht="15.75"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</row>
    <row r="697" spans="22:63" ht="15.75"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</row>
    <row r="698" spans="22:63" ht="15.75"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</row>
    <row r="699" spans="22:63" ht="15.75"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</row>
    <row r="700" spans="22:63" ht="15.75"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</row>
    <row r="701" spans="22:63" ht="15.75"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</row>
    <row r="702" spans="22:63" ht="15.75"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</row>
    <row r="703" spans="22:63" ht="15.75"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</row>
    <row r="704" spans="22:63" ht="15.75"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</row>
    <row r="705" spans="22:63" ht="15.75"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</row>
    <row r="706" spans="22:63" ht="15.75"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</row>
    <row r="707" spans="22:63" ht="15.75"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</row>
    <row r="708" spans="22:63" ht="15.75"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</row>
    <row r="709" spans="22:63" ht="15.75"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</row>
    <row r="710" spans="22:63" ht="15.75"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</row>
    <row r="711" spans="22:63" ht="15.75"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</row>
    <row r="712" spans="22:63" ht="15.75"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</row>
    <row r="713" spans="22:63" ht="15.75"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</row>
    <row r="714" spans="22:63" ht="15.75"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</row>
    <row r="715" spans="22:63" ht="15.75"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</row>
    <row r="716" spans="22:63" ht="15.75"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</row>
    <row r="717" spans="22:63" ht="15.75"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</row>
    <row r="718" spans="22:63" ht="15.75"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</row>
    <row r="719" spans="22:63" ht="15.75"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</row>
    <row r="720" spans="22:63" ht="15.75"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</row>
    <row r="721" spans="22:63" ht="15.75"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</row>
    <row r="722" spans="22:63" ht="15.75"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</row>
    <row r="723" spans="22:63" ht="15.75"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</row>
    <row r="724" spans="22:63" ht="15.75"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</row>
    <row r="725" spans="22:63" ht="15.75"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</row>
    <row r="726" spans="22:63" ht="15.75"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</row>
    <row r="727" spans="22:63" ht="15.75"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</row>
    <row r="728" spans="22:63" ht="15.75"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</row>
    <row r="729" spans="22:63" ht="15.75"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</row>
    <row r="730" spans="22:63" ht="15.75"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</row>
    <row r="731" spans="22:63" ht="15.75"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</row>
    <row r="732" spans="22:63" ht="15.75"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</row>
    <row r="733" spans="22:63" ht="15.75"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</row>
    <row r="734" spans="22:63" ht="15.75"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</row>
    <row r="735" spans="22:63" ht="15.75"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</row>
    <row r="736" spans="22:63" ht="15.75"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</row>
    <row r="737" spans="22:63" ht="15.75"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</row>
    <row r="738" spans="22:63" ht="15.75"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</row>
    <row r="739" spans="22:63" ht="15.75"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</row>
    <row r="740" spans="22:63" ht="15.75"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</row>
    <row r="741" spans="22:63" ht="15.75"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</row>
    <row r="742" spans="22:63" ht="15.75"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</row>
    <row r="743" spans="22:63" ht="15.75"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</row>
    <row r="744" spans="22:63" ht="15.75"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</row>
    <row r="745" spans="22:63" ht="15.75"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</row>
    <row r="746" spans="22:63" ht="15.75"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</row>
    <row r="747" spans="22:63" ht="15.75"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</row>
    <row r="748" spans="22:63" ht="15.75"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</row>
    <row r="749" spans="22:63" ht="15.75"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</row>
    <row r="750" spans="22:63" ht="15.75"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</row>
    <row r="751" spans="22:63" ht="15.75"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</row>
    <row r="752" spans="22:63" ht="15.75"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</row>
    <row r="753" spans="22:63" ht="15.75"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</row>
    <row r="754" spans="22:63" ht="15.75"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</row>
    <row r="755" spans="22:63" ht="15.75"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</row>
    <row r="756" spans="22:63" ht="15.75"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</row>
    <row r="757" spans="22:63" ht="15.75"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</row>
    <row r="758" spans="22:63" ht="15.75"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</row>
    <row r="759" spans="22:63" ht="15.75"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</row>
    <row r="760" spans="22:63" ht="15.75"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</row>
    <row r="761" spans="22:63" ht="15.75"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</row>
    <row r="762" spans="22:63" ht="15.75"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</row>
    <row r="763" spans="22:63" ht="15.75"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</row>
    <row r="764" spans="22:63" ht="15.75"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</row>
    <row r="765" spans="22:63" ht="15.75"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</row>
    <row r="766" spans="22:63" ht="15.75"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</row>
    <row r="767" spans="22:63" ht="15.75"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</row>
    <row r="768" spans="22:63" ht="15.75"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</row>
    <row r="769" spans="22:63" ht="15.75"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</row>
    <row r="770" spans="22:63" ht="15.75"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</row>
    <row r="771" spans="22:63" ht="15.75"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</row>
    <row r="772" spans="22:63" ht="15.75"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</row>
    <row r="773" spans="22:63" ht="15.75"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</row>
    <row r="774" spans="22:63" ht="15.75"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</row>
    <row r="775" spans="22:63" ht="15.75"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</row>
    <row r="776" spans="22:63" ht="15.75"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</row>
    <row r="777" spans="22:63" ht="15.75"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</row>
    <row r="778" spans="22:63" ht="15.75"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</row>
    <row r="779" spans="22:63" ht="15.75"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</row>
    <row r="780" spans="22:63" ht="15.75"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</row>
    <row r="781" spans="22:63" ht="15.75"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</row>
    <row r="782" spans="22:63" ht="15.75"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</row>
    <row r="783" spans="22:63" ht="15.75"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</row>
    <row r="784" spans="22:63" ht="15.75"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</row>
    <row r="785" spans="22:63" ht="15.75"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</row>
    <row r="786" spans="22:63" ht="15.75"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</row>
    <row r="787" spans="22:63" ht="15.75"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</row>
    <row r="788" spans="22:63" ht="15.75"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</row>
    <row r="789" spans="22:63" ht="15.75"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</row>
    <row r="790" spans="22:63" ht="15.75"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</row>
    <row r="791" spans="22:63" ht="15.75"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</row>
    <row r="792" spans="22:63" ht="15.75"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</row>
    <row r="793" spans="22:63" ht="15.75"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</row>
    <row r="794" spans="22:63" ht="15.75"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</row>
    <row r="795" spans="22:63" ht="15.75"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</row>
    <row r="796" spans="22:63" ht="15.75"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</row>
    <row r="797" spans="22:63" ht="15.75"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</row>
    <row r="798" spans="22:63" ht="15.75"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</row>
    <row r="799" spans="22:63" ht="15.75"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</row>
    <row r="800" spans="22:63" ht="15.75"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</row>
    <row r="801" spans="22:63" ht="15.75"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</row>
    <row r="802" spans="22:63" ht="15.75"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</row>
    <row r="803" spans="22:63" ht="15.75"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</row>
    <row r="804" spans="22:63" ht="15.75"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</row>
    <row r="805" spans="22:63" ht="15.75"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</row>
    <row r="806" spans="22:63" ht="15.75"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</row>
    <row r="807" spans="22:63" ht="15.75"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</row>
    <row r="808" spans="22:63" ht="15.75"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</row>
    <row r="809" spans="22:63" ht="15.75"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</row>
    <row r="810" spans="22:63" ht="15.75"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</row>
    <row r="811" spans="22:63" ht="15.75"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</row>
    <row r="812" spans="22:63" ht="15.75"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</row>
    <row r="813" spans="22:63" ht="15.75"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</row>
    <row r="814" spans="22:63" ht="15.75"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</row>
    <row r="815" spans="22:63" ht="15.75"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</row>
    <row r="816" spans="22:63" ht="15.75"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</row>
    <row r="817" spans="22:63" ht="15.75"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</row>
    <row r="818" spans="22:63" ht="15.75"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</row>
    <row r="819" spans="22:63" ht="15.75"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</row>
    <row r="820" spans="22:63" ht="15.75"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</row>
    <row r="821" spans="22:63" ht="15.75"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</row>
    <row r="822" spans="22:63" ht="15.75"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</row>
    <row r="823" spans="22:63" ht="15.75"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</row>
    <row r="824" spans="22:63" ht="15.75"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</row>
    <row r="825" spans="22:63" ht="15.75"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</row>
    <row r="826" spans="22:63" ht="15.75"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</row>
    <row r="827" spans="22:63" ht="15.75"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</row>
    <row r="828" spans="22:63" ht="15.75"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</row>
    <row r="829" spans="22:63" ht="15.75"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</row>
    <row r="830" spans="22:63" ht="15.75"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</row>
    <row r="831" spans="22:63" ht="15.75"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</row>
    <row r="832" spans="22:63" ht="15.75"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</row>
    <row r="833" spans="22:63" ht="15.75"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</row>
    <row r="834" spans="22:63" ht="15.75"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</row>
    <row r="835" spans="22:63" ht="15.75"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</row>
    <row r="836" spans="22:63" ht="15.75"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</row>
    <row r="837" spans="22:63" ht="15.75"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</row>
    <row r="838" spans="22:63" ht="15.75"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</row>
    <row r="839" spans="22:63" ht="15.75"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</row>
    <row r="840" spans="22:63" ht="15.75"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</row>
    <row r="841" spans="22:63" ht="15.75"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</row>
    <row r="842" spans="22:63" ht="15.75"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</row>
    <row r="843" spans="22:63" ht="15.75"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</row>
    <row r="844" spans="22:63" ht="15.75"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</row>
    <row r="845" spans="22:63" ht="15.75"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</row>
    <row r="846" spans="22:63" ht="15.75"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</row>
    <row r="847" spans="22:63" ht="15.75"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</row>
    <row r="848" spans="22:63" ht="15.75"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</row>
    <row r="849" spans="22:63" ht="15.75"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</row>
    <row r="850" spans="22:63" ht="15.75"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</row>
    <row r="851" spans="22:63" ht="15.75"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</row>
    <row r="852" spans="22:63" ht="15.75"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</row>
    <row r="853" spans="22:63" ht="15.75"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</row>
    <row r="854" spans="22:63" ht="15.75"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</row>
    <row r="855" spans="22:63" ht="15.75"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</row>
    <row r="856" spans="22:63" ht="15.75"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</row>
    <row r="857" spans="22:63" ht="15.75"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</row>
    <row r="858" spans="22:63" ht="15.75"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</row>
    <row r="859" spans="22:63" ht="15.75"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</row>
    <row r="860" spans="22:63" ht="15.75"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</row>
    <row r="861" spans="22:63" ht="15.75"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</row>
    <row r="862" spans="22:63" ht="15.75"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</row>
    <row r="863" spans="22:63" ht="15.75"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</row>
    <row r="864" spans="22:63" ht="15.75"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</row>
    <row r="865" spans="22:63" ht="15.75"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</row>
    <row r="866" spans="22:63" ht="15.75"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</row>
    <row r="867" spans="22:63" ht="15.75"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</row>
    <row r="868" spans="22:63" ht="15.75"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</row>
    <row r="869" spans="22:63" ht="15.75"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</row>
    <row r="870" spans="22:63" ht="15.75"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</row>
    <row r="871" spans="22:63" ht="15.75"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</row>
    <row r="872" spans="22:63" ht="15.75"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</row>
    <row r="873" spans="22:63" ht="15.75"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</row>
    <row r="874" spans="22:63" ht="15.75"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</row>
    <row r="875" spans="22:63" ht="15.75"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</row>
    <row r="876" spans="22:63" ht="15.75"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</row>
    <row r="877" spans="22:63" ht="15.75"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</row>
    <row r="878" spans="22:63" ht="15.75"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</row>
    <row r="879" spans="22:63" ht="15.75"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</row>
    <row r="880" spans="22:63" ht="15.75"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</row>
    <row r="881" spans="22:63" ht="15.75"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</row>
    <row r="882" spans="22:63" ht="15.75"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</row>
    <row r="883" spans="22:63" ht="15.75"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</row>
    <row r="884" spans="22:63" ht="15.75"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</row>
    <row r="885" spans="22:63" ht="15.75"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</row>
    <row r="886" spans="22:63" ht="15.75"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</row>
    <row r="887" spans="22:63" ht="15.75"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</row>
    <row r="888" spans="22:63" ht="15.75"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</row>
    <row r="889" spans="22:63" ht="15.75"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</row>
    <row r="890" spans="22:63" ht="15.75"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</row>
    <row r="891" spans="22:63" ht="15.75"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</row>
    <row r="892" spans="22:63" ht="15.75"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</row>
    <row r="893" spans="22:63" ht="15.75"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</row>
    <row r="894" spans="22:63" ht="15.75"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</row>
    <row r="895" spans="22:63" ht="15.75"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</row>
    <row r="896" spans="22:63" ht="15.75"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</row>
    <row r="897" spans="22:63" ht="15.75"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</row>
    <row r="898" spans="22:63" ht="15.75"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</row>
    <row r="899" spans="22:63" ht="15.75"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</row>
    <row r="900" spans="22:63" ht="15.75"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</row>
    <row r="901" spans="22:63" ht="15.75"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</row>
    <row r="902" spans="22:63" ht="15.75"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</row>
    <row r="903" spans="22:63" ht="15.75"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</row>
    <row r="904" spans="22:63" ht="15.75"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</row>
    <row r="905" spans="22:63" ht="15.75"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</row>
    <row r="906" spans="22:63" ht="15.75"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</row>
    <row r="907" spans="22:63" ht="15.75"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</row>
    <row r="908" spans="22:63" ht="15.75"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</row>
    <row r="909" spans="22:63" ht="15.75"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</row>
    <row r="910" spans="22:63" ht="15.75"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</row>
    <row r="911" spans="22:63" ht="15.75"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</row>
    <row r="912" spans="22:63" ht="15.75"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</row>
    <row r="913" spans="22:63" ht="15.75"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</row>
    <row r="914" spans="22:63" ht="15.75"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</row>
    <row r="915" spans="22:63" ht="15.75"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</row>
    <row r="916" spans="22:63" ht="15.75"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</row>
    <row r="917" spans="22:63" ht="15.75"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</row>
    <row r="918" spans="22:63" ht="15.75"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</row>
    <row r="919" spans="22:63" ht="15.75"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</row>
    <row r="920" spans="22:63" ht="15.75"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</row>
    <row r="921" spans="22:63" ht="15.75"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</row>
    <row r="922" spans="22:63" ht="15.75"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</row>
    <row r="923" spans="22:63" ht="15.75"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</row>
    <row r="924" spans="22:63" ht="15.75"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</row>
    <row r="925" spans="22:63" ht="15.75"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</row>
    <row r="926" spans="22:63" ht="15.75"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</row>
    <row r="927" spans="22:63" ht="15.75"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</row>
    <row r="928" spans="22:63" ht="15.75"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</row>
    <row r="929" spans="22:63" ht="15.75"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</row>
    <row r="930" spans="22:63" ht="15.75"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</row>
    <row r="931" spans="22:63" ht="15.75"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</row>
    <row r="932" spans="22:63" ht="15.75"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</row>
    <row r="933" spans="22:63" ht="15.75"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</row>
    <row r="934" spans="22:63" ht="15.75"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</row>
    <row r="935" spans="22:63" ht="15.75"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</row>
    <row r="936" spans="22:63" ht="15.75"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</row>
    <row r="937" spans="22:63" ht="15.75"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</row>
    <row r="938" spans="22:63" ht="15.75"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</row>
    <row r="939" spans="22:63" ht="15.75"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</row>
    <row r="940" spans="22:63" ht="15.75"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</row>
    <row r="941" spans="22:63" ht="15.75"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</row>
    <row r="942" spans="22:63" ht="15.75"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</row>
    <row r="943" spans="22:63" ht="15.75"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</row>
    <row r="944" spans="22:63" ht="15.75"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</row>
    <row r="945" spans="22:63" ht="15.75"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</row>
    <row r="946" spans="22:63" ht="15.75"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</row>
    <row r="947" spans="22:63" ht="15.75"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</row>
    <row r="948" spans="22:63" ht="15.75"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</row>
    <row r="949" spans="22:63" ht="15.75"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</row>
    <row r="950" spans="22:63" ht="15.75"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</row>
    <row r="951" spans="22:63" ht="15.75"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</row>
    <row r="952" spans="22:63" ht="15.75"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</row>
    <row r="953" spans="22:63" ht="15.75"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</row>
    <row r="954" spans="22:63" ht="15.75"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</row>
    <row r="955" spans="22:63" ht="15.75"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</row>
    <row r="956" spans="22:63" ht="15.75"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</row>
    <row r="957" spans="22:63" ht="15.75"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</row>
    <row r="958" spans="22:63" ht="15.75"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</row>
    <row r="959" spans="22:63" ht="15.75"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</row>
    <row r="960" spans="22:63" ht="15.75"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</row>
    <row r="961" spans="22:63" ht="15.75"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</row>
    <row r="962" spans="22:63" ht="15.75"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</row>
    <row r="963" spans="22:63" ht="15.75"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</row>
    <row r="964" spans="22:63" ht="15.75"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</row>
    <row r="965" spans="22:63" ht="15.75"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</row>
    <row r="966" spans="22:63" ht="15.75"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</row>
    <row r="967" spans="22:63" ht="15.75"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</row>
    <row r="968" spans="22:63" ht="15.75"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</row>
    <row r="969" spans="22:63" ht="15.75"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</row>
    <row r="970" spans="22:63" ht="15.75"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</row>
    <row r="971" spans="22:63" ht="15.75"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</row>
    <row r="972" spans="22:63" ht="15.75"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</row>
    <row r="973" spans="22:63" ht="15.75"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</row>
    <row r="974" spans="22:63" ht="15.75"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</row>
    <row r="975" spans="22:63" ht="15.75"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</row>
    <row r="976" spans="22:63" ht="15.75"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</row>
    <row r="977" spans="22:63" ht="15.75"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</row>
    <row r="978" spans="22:63" ht="15.75"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</row>
    <row r="979" spans="22:63" ht="15.75"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</row>
    <row r="980" spans="22:63" ht="15.75"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</row>
    <row r="981" spans="22:63" ht="15.75"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</row>
    <row r="982" spans="22:63" ht="15.75"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</row>
    <row r="983" spans="22:63" ht="15.75"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</row>
    <row r="984" spans="22:63" ht="15.75"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</row>
    <row r="985" spans="22:63" ht="15.75"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</row>
    <row r="986" spans="22:63" ht="15.75"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</row>
    <row r="987" spans="22:63" ht="15.75"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</row>
    <row r="988" spans="22:63" ht="15.75"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</row>
    <row r="989" spans="22:63" ht="15.75"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</row>
    <row r="990" spans="22:63" ht="15.75"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</row>
    <row r="991" spans="22:63" ht="15.75"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</row>
    <row r="992" spans="22:63" ht="15.75"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</row>
    <row r="993" spans="22:63" ht="15.75"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</row>
    <row r="994" spans="22:63" ht="15.75"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</row>
    <row r="995" spans="22:63" ht="15.75"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</row>
    <row r="996" spans="22:63" ht="15.75"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</row>
    <row r="997" spans="22:63" ht="15.75"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</row>
    <row r="998" spans="22:63" ht="15.75"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</row>
    <row r="999" spans="22:63" ht="15.75"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</row>
    <row r="1000" spans="22:63" ht="15.75"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</row>
    <row r="1001" spans="22:63" ht="15.75"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</row>
    <row r="1002" spans="22:63" ht="15.75"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</row>
    <row r="1003" spans="22:63" ht="15.75"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</row>
    <row r="1004" spans="22:63" ht="15.75"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</row>
    <row r="1005" spans="22:63" ht="15.75"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</row>
    <row r="1006" spans="22:63" ht="15.75"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</row>
    <row r="1007" spans="22:63" ht="15.75"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</row>
    <row r="1008" spans="22:63" ht="15.75"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</row>
    <row r="1009" spans="22:63" ht="15.75"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</row>
    <row r="1010" spans="22:63" ht="15.75"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</row>
    <row r="1011" spans="22:63" ht="15.75"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</row>
    <row r="1012" spans="22:63" ht="15.75"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</row>
    <row r="1013" spans="22:63" ht="15.75"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</row>
    <row r="1014" spans="22:63" ht="15.75"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</row>
    <row r="1015" spans="22:63" ht="15.75"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</row>
    <row r="1016" spans="22:63" ht="15.75"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</row>
    <row r="1017" spans="22:63" ht="15.75"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</row>
    <row r="1018" spans="22:63" ht="15.75"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</row>
    <row r="1019" spans="22:63" ht="15.75"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</row>
    <row r="1020" spans="22:63" ht="15.75"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</row>
    <row r="1021" spans="22:63" ht="15.75"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</row>
    <row r="1022" spans="22:63" ht="15.75"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</row>
    <row r="1023" spans="22:63" ht="15.75"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</row>
    <row r="1024" spans="22:63" ht="15.75"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</row>
    <row r="1025" spans="22:63" ht="15.75"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</row>
    <row r="1026" spans="22:63" ht="15.75"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</row>
    <row r="1027" spans="22:63" ht="15.75"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</row>
    <row r="1028" spans="22:63" ht="15.75"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</row>
    <row r="1029" spans="22:63" ht="15.75"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</row>
    <row r="1030" spans="22:63" ht="15.75"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</row>
    <row r="1031" spans="22:63" ht="15.75"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</row>
    <row r="1032" spans="22:63" ht="15.75"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</row>
    <row r="1033" spans="22:63" ht="15.75"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</row>
    <row r="1034" spans="22:63" ht="15.75"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</row>
    <row r="1035" spans="22:63" ht="15.75"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</row>
    <row r="1036" spans="22:63" ht="15.75"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</row>
    <row r="1037" spans="22:63" ht="15.75"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</row>
    <row r="1038" spans="22:63" ht="15.75"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</row>
    <row r="1039" spans="22:63" ht="15.75"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</row>
    <row r="1040" spans="22:63" ht="15.75"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</row>
    <row r="1041" spans="22:63" ht="15.75"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</row>
    <row r="1042" spans="22:63" ht="15.75"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</row>
    <row r="1043" spans="22:63" ht="15.75"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</row>
    <row r="1044" spans="22:63" ht="15.75"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</row>
    <row r="1045" spans="22:63" ht="15.75"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</row>
    <row r="1046" spans="22:63" ht="15.75"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</row>
    <row r="1047" spans="22:63" ht="15.75"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</row>
    <row r="1048" spans="22:63" ht="15.75"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</row>
    <row r="1049" spans="22:63" ht="15.75"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</row>
    <row r="1050" spans="22:63" ht="15.75"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</row>
    <row r="1051" spans="22:63" ht="15.75"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</row>
    <row r="1052" spans="22:63" ht="15.75"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</row>
    <row r="1053" spans="22:63" ht="15.75"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</row>
    <row r="1054" spans="22:63" ht="15.75"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</row>
    <row r="1055" spans="22:63" ht="15.75"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</row>
    <row r="1056" spans="22:63" ht="15.75"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</row>
    <row r="1057" spans="22:63" ht="15.75"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</row>
    <row r="1058" spans="22:63" ht="15.75"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</row>
    <row r="1059" spans="22:63" ht="15.75"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</row>
    <row r="1060" spans="22:63" ht="15.75"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</row>
    <row r="1061" spans="22:63" ht="15.75"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</row>
    <row r="1062" spans="22:63" ht="15.75"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</row>
    <row r="1063" spans="22:63" ht="15.75"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</row>
    <row r="1064" spans="22:63" ht="15.75"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</row>
    <row r="1065" spans="22:63" ht="15.75"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</row>
    <row r="1066" spans="22:63" ht="15.75"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</row>
    <row r="1067" spans="22:63" ht="15.75"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</row>
    <row r="1068" spans="22:63" ht="15.75"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</row>
    <row r="1069" spans="22:63" ht="15.75"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</row>
    <row r="1070" spans="22:63" ht="15.75"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</row>
    <row r="1071" spans="22:63" ht="15.75"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</row>
    <row r="1072" spans="22:63" ht="15.75"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</row>
    <row r="1073" spans="22:63" ht="15.75"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</row>
    <row r="1074" spans="22:63" ht="15.75"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</row>
    <row r="1075" spans="22:63" ht="15.75"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</row>
    <row r="1076" spans="22:63" ht="15.75"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</row>
    <row r="1077" spans="22:63" ht="15.75"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</row>
    <row r="1078" spans="22:63" ht="15.75"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</row>
    <row r="1079" spans="22:63" ht="15.75"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</row>
    <row r="1080" spans="22:63" ht="15.75"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</row>
    <row r="1081" spans="22:63" ht="15.75"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</row>
    <row r="1082" spans="22:63" ht="15.75"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</row>
    <row r="1083" spans="22:63" ht="15.75"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</row>
    <row r="1084" spans="22:63" ht="15.75"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</row>
    <row r="1085" spans="22:63" ht="15.75"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</row>
    <row r="1086" spans="22:63" ht="15.75"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</row>
    <row r="1087" spans="22:63" ht="15.75"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</row>
    <row r="1088" spans="22:63" ht="15.75"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</row>
    <row r="1089" spans="22:63" ht="15.75"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</row>
    <row r="1090" spans="22:63" ht="15.75"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</row>
    <row r="1091" spans="22:63" ht="15.75"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</row>
    <row r="1092" spans="22:63" ht="15.75"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</row>
    <row r="1093" spans="22:63" ht="15.75"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</row>
    <row r="1094" spans="22:63" ht="15.75"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</row>
    <row r="1095" spans="22:63" ht="15.75"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</row>
    <row r="1096" spans="22:63" ht="15.75"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</row>
    <row r="1097" spans="22:63" ht="15.75"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</row>
    <row r="1098" spans="22:63" ht="15.75"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</row>
    <row r="1099" spans="22:63" ht="15.75"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</row>
    <row r="1100" spans="22:63" ht="15.75"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</row>
    <row r="1101" spans="22:63" ht="15.75"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</row>
    <row r="1102" spans="22:63" ht="15.75"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</row>
    <row r="1103" spans="22:63" ht="15.75"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</row>
    <row r="1104" spans="22:63" ht="15.75"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</row>
    <row r="1105" spans="22:63" ht="15.75"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</row>
    <row r="1106" spans="22:63" ht="15.75"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</row>
    <row r="1107" spans="22:63" ht="15.75"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  <c r="BK1107" s="15"/>
    </row>
    <row r="1108" spans="22:63" ht="15.75"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  <c r="BK1108" s="15"/>
    </row>
    <row r="1109" spans="22:63" ht="15.75"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/>
      <c r="BF1109" s="15"/>
      <c r="BG1109" s="15"/>
      <c r="BH1109" s="15"/>
      <c r="BI1109" s="15"/>
      <c r="BJ1109" s="15"/>
      <c r="BK1109" s="15"/>
    </row>
    <row r="1110" spans="22:63" ht="15.75"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  <c r="BH1110" s="15"/>
      <c r="BI1110" s="15"/>
      <c r="BJ1110" s="15"/>
      <c r="BK1110" s="15"/>
    </row>
    <row r="1111" spans="22:63" ht="15.75"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  <c r="AZ1111" s="15"/>
      <c r="BA1111" s="15"/>
      <c r="BB1111" s="15"/>
      <c r="BC1111" s="15"/>
      <c r="BD1111" s="15"/>
      <c r="BE1111" s="15"/>
      <c r="BF1111" s="15"/>
      <c r="BG1111" s="15"/>
      <c r="BH1111" s="15"/>
      <c r="BI1111" s="15"/>
      <c r="BJ1111" s="15"/>
      <c r="BK1111" s="15"/>
    </row>
    <row r="1112" spans="22:63" ht="15.75"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  <c r="BH1112" s="15"/>
      <c r="BI1112" s="15"/>
      <c r="BJ1112" s="15"/>
      <c r="BK1112" s="15"/>
    </row>
    <row r="1113" spans="22:63" ht="15.75"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  <c r="AY1113" s="15"/>
      <c r="AZ1113" s="15"/>
      <c r="BA1113" s="15"/>
      <c r="BB1113" s="15"/>
      <c r="BC1113" s="15"/>
      <c r="BD1113" s="15"/>
      <c r="BE1113" s="15"/>
      <c r="BF1113" s="15"/>
      <c r="BG1113" s="15"/>
      <c r="BH1113" s="15"/>
      <c r="BI1113" s="15"/>
      <c r="BJ1113" s="15"/>
      <c r="BK1113" s="15"/>
    </row>
    <row r="1114" spans="22:63" ht="15.75"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/>
      <c r="AY1114" s="15"/>
      <c r="AZ1114" s="15"/>
      <c r="BA1114" s="15"/>
      <c r="BB1114" s="15"/>
      <c r="BC1114" s="15"/>
      <c r="BD1114" s="15"/>
      <c r="BE1114" s="15"/>
      <c r="BF1114" s="15"/>
      <c r="BG1114" s="15"/>
      <c r="BH1114" s="15"/>
      <c r="BI1114" s="15"/>
      <c r="BJ1114" s="15"/>
      <c r="BK1114" s="15"/>
    </row>
    <row r="1115" spans="22:63" ht="15.75"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15"/>
      <c r="AY1115" s="15"/>
      <c r="AZ1115" s="15"/>
      <c r="BA1115" s="15"/>
      <c r="BB1115" s="15"/>
      <c r="BC1115" s="15"/>
      <c r="BD1115" s="15"/>
      <c r="BE1115" s="15"/>
      <c r="BF1115" s="15"/>
      <c r="BG1115" s="15"/>
      <c r="BH1115" s="15"/>
      <c r="BI1115" s="15"/>
      <c r="BJ1115" s="15"/>
      <c r="BK1115" s="15"/>
    </row>
    <row r="1116" spans="22:63" ht="15.75"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  <c r="AZ1116" s="15"/>
      <c r="BA1116" s="15"/>
      <c r="BB1116" s="15"/>
      <c r="BC1116" s="15"/>
      <c r="BD1116" s="15"/>
      <c r="BE1116" s="15"/>
      <c r="BF1116" s="15"/>
      <c r="BG1116" s="15"/>
      <c r="BH1116" s="15"/>
      <c r="BI1116" s="15"/>
      <c r="BJ1116" s="15"/>
      <c r="BK1116" s="15"/>
    </row>
    <row r="1117" spans="22:63" ht="15.75"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  <c r="AY1117" s="15"/>
      <c r="AZ1117" s="15"/>
      <c r="BA1117" s="15"/>
      <c r="BB1117" s="15"/>
      <c r="BC1117" s="15"/>
      <c r="BD1117" s="15"/>
      <c r="BE1117" s="15"/>
      <c r="BF1117" s="15"/>
      <c r="BG1117" s="15"/>
      <c r="BH1117" s="15"/>
      <c r="BI1117" s="15"/>
      <c r="BJ1117" s="15"/>
      <c r="BK1117" s="15"/>
    </row>
    <row r="1118" spans="22:63" ht="15.75"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5"/>
      <c r="AZ1118" s="15"/>
      <c r="BA1118" s="15"/>
      <c r="BB1118" s="15"/>
      <c r="BC1118" s="15"/>
      <c r="BD1118" s="15"/>
      <c r="BE1118" s="15"/>
      <c r="BF1118" s="15"/>
      <c r="BG1118" s="15"/>
      <c r="BH1118" s="15"/>
      <c r="BI1118" s="15"/>
      <c r="BJ1118" s="15"/>
      <c r="BK1118" s="15"/>
    </row>
    <row r="1119" spans="22:63" ht="15.75"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  <c r="AY1119" s="15"/>
      <c r="AZ1119" s="15"/>
      <c r="BA1119" s="15"/>
      <c r="BB1119" s="15"/>
      <c r="BC1119" s="15"/>
      <c r="BD1119" s="15"/>
      <c r="BE1119" s="15"/>
      <c r="BF1119" s="15"/>
      <c r="BG1119" s="15"/>
      <c r="BH1119" s="15"/>
      <c r="BI1119" s="15"/>
      <c r="BJ1119" s="15"/>
      <c r="BK1119" s="15"/>
    </row>
    <row r="1120" spans="22:63" ht="15.75"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  <c r="AS1120" s="15"/>
      <c r="AT1120" s="15"/>
      <c r="AU1120" s="15"/>
      <c r="AV1120" s="15"/>
      <c r="AW1120" s="15"/>
      <c r="AX1120" s="15"/>
      <c r="AY1120" s="15"/>
      <c r="AZ1120" s="15"/>
      <c r="BA1120" s="15"/>
      <c r="BB1120" s="15"/>
      <c r="BC1120" s="15"/>
      <c r="BD1120" s="15"/>
      <c r="BE1120" s="15"/>
      <c r="BF1120" s="15"/>
      <c r="BG1120" s="15"/>
      <c r="BH1120" s="15"/>
      <c r="BI1120" s="15"/>
      <c r="BJ1120" s="15"/>
      <c r="BK1120" s="15"/>
    </row>
    <row r="1121" spans="22:63" ht="15.75"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  <c r="AS1121" s="15"/>
      <c r="AT1121" s="15"/>
      <c r="AU1121" s="15"/>
      <c r="AV1121" s="15"/>
      <c r="AW1121" s="15"/>
      <c r="AX1121" s="15"/>
      <c r="AY1121" s="15"/>
      <c r="AZ1121" s="15"/>
      <c r="BA1121" s="15"/>
      <c r="BB1121" s="15"/>
      <c r="BC1121" s="15"/>
      <c r="BD1121" s="15"/>
      <c r="BE1121" s="15"/>
      <c r="BF1121" s="15"/>
      <c r="BG1121" s="15"/>
      <c r="BH1121" s="15"/>
      <c r="BI1121" s="15"/>
      <c r="BJ1121" s="15"/>
      <c r="BK1121" s="15"/>
    </row>
    <row r="1122" spans="22:63" ht="15.75"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5"/>
      <c r="AS1122" s="15"/>
      <c r="AT1122" s="15"/>
      <c r="AU1122" s="15"/>
      <c r="AV1122" s="15"/>
      <c r="AW1122" s="15"/>
      <c r="AX1122" s="15"/>
      <c r="AY1122" s="15"/>
      <c r="AZ1122" s="15"/>
      <c r="BA1122" s="15"/>
      <c r="BB1122" s="15"/>
      <c r="BC1122" s="15"/>
      <c r="BD1122" s="15"/>
      <c r="BE1122" s="15"/>
      <c r="BF1122" s="15"/>
      <c r="BG1122" s="15"/>
      <c r="BH1122" s="15"/>
      <c r="BI1122" s="15"/>
      <c r="BJ1122" s="15"/>
      <c r="BK1122" s="15"/>
    </row>
    <row r="1123" spans="22:63" ht="15.75"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T1123" s="15"/>
      <c r="AU1123" s="15"/>
      <c r="AV1123" s="15"/>
      <c r="AW1123" s="15"/>
      <c r="AX1123" s="15"/>
      <c r="AY1123" s="15"/>
      <c r="AZ1123" s="15"/>
      <c r="BA1123" s="15"/>
      <c r="BB1123" s="15"/>
      <c r="BC1123" s="15"/>
      <c r="BD1123" s="15"/>
      <c r="BE1123" s="15"/>
      <c r="BF1123" s="15"/>
      <c r="BG1123" s="15"/>
      <c r="BH1123" s="15"/>
      <c r="BI1123" s="15"/>
      <c r="BJ1123" s="15"/>
      <c r="BK1123" s="15"/>
    </row>
    <row r="1124" spans="22:63" ht="15.75"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5"/>
      <c r="AS1124" s="15"/>
      <c r="AT1124" s="15"/>
      <c r="AU1124" s="15"/>
      <c r="AV1124" s="15"/>
      <c r="AW1124" s="15"/>
      <c r="AX1124" s="15"/>
      <c r="AY1124" s="15"/>
      <c r="AZ1124" s="15"/>
      <c r="BA1124" s="15"/>
      <c r="BB1124" s="15"/>
      <c r="BC1124" s="15"/>
      <c r="BD1124" s="15"/>
      <c r="BE1124" s="15"/>
      <c r="BF1124" s="15"/>
      <c r="BG1124" s="15"/>
      <c r="BH1124" s="15"/>
      <c r="BI1124" s="15"/>
      <c r="BJ1124" s="15"/>
      <c r="BK1124" s="15"/>
    </row>
    <row r="1125" spans="22:63" ht="15.75"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T1125" s="15"/>
      <c r="AU1125" s="15"/>
      <c r="AV1125" s="15"/>
      <c r="AW1125" s="15"/>
      <c r="AX1125" s="15"/>
      <c r="AY1125" s="15"/>
      <c r="AZ1125" s="15"/>
      <c r="BA1125" s="15"/>
      <c r="BB1125" s="15"/>
      <c r="BC1125" s="15"/>
      <c r="BD1125" s="15"/>
      <c r="BE1125" s="15"/>
      <c r="BF1125" s="15"/>
      <c r="BG1125" s="15"/>
      <c r="BH1125" s="15"/>
      <c r="BI1125" s="15"/>
      <c r="BJ1125" s="15"/>
      <c r="BK1125" s="15"/>
    </row>
    <row r="1126" spans="22:63" ht="15.75"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  <c r="AS1126" s="15"/>
      <c r="AT1126" s="15"/>
      <c r="AU1126" s="15"/>
      <c r="AV1126" s="15"/>
      <c r="AW1126" s="15"/>
      <c r="AX1126" s="15"/>
      <c r="AY1126" s="15"/>
      <c r="AZ1126" s="15"/>
      <c r="BA1126" s="15"/>
      <c r="BB1126" s="15"/>
      <c r="BC1126" s="15"/>
      <c r="BD1126" s="15"/>
      <c r="BE1126" s="15"/>
      <c r="BF1126" s="15"/>
      <c r="BG1126" s="15"/>
      <c r="BH1126" s="15"/>
      <c r="BI1126" s="15"/>
      <c r="BJ1126" s="15"/>
      <c r="BK1126" s="15"/>
    </row>
    <row r="1127" spans="22:63" ht="15.75"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  <c r="AS1127" s="15"/>
      <c r="AT1127" s="15"/>
      <c r="AU1127" s="15"/>
      <c r="AV1127" s="15"/>
      <c r="AW1127" s="15"/>
      <c r="AX1127" s="15"/>
      <c r="AY1127" s="15"/>
      <c r="AZ1127" s="15"/>
      <c r="BA1127" s="15"/>
      <c r="BB1127" s="15"/>
      <c r="BC1127" s="15"/>
      <c r="BD1127" s="15"/>
      <c r="BE1127" s="15"/>
      <c r="BF1127" s="15"/>
      <c r="BG1127" s="15"/>
      <c r="BH1127" s="15"/>
      <c r="BI1127" s="15"/>
      <c r="BJ1127" s="15"/>
      <c r="BK1127" s="15"/>
    </row>
    <row r="1128" spans="22:63" ht="15.75"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15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5"/>
      <c r="AS1128" s="15"/>
      <c r="AT1128" s="15"/>
      <c r="AU1128" s="15"/>
      <c r="AV1128" s="15"/>
      <c r="AW1128" s="15"/>
      <c r="AX1128" s="15"/>
      <c r="AY1128" s="15"/>
      <c r="AZ1128" s="15"/>
      <c r="BA1128" s="15"/>
      <c r="BB1128" s="15"/>
      <c r="BC1128" s="15"/>
      <c r="BD1128" s="15"/>
      <c r="BE1128" s="15"/>
      <c r="BF1128" s="15"/>
      <c r="BG1128" s="15"/>
      <c r="BH1128" s="15"/>
      <c r="BI1128" s="15"/>
      <c r="BJ1128" s="15"/>
      <c r="BK1128" s="15"/>
    </row>
    <row r="1129" spans="22:63" ht="15.75"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  <c r="AS1129" s="15"/>
      <c r="AT1129" s="15"/>
      <c r="AU1129" s="15"/>
      <c r="AV1129" s="15"/>
      <c r="AW1129" s="15"/>
      <c r="AX1129" s="15"/>
      <c r="AY1129" s="15"/>
      <c r="AZ1129" s="15"/>
      <c r="BA1129" s="15"/>
      <c r="BB1129" s="15"/>
      <c r="BC1129" s="15"/>
      <c r="BD1129" s="15"/>
      <c r="BE1129" s="15"/>
      <c r="BF1129" s="15"/>
      <c r="BG1129" s="15"/>
      <c r="BH1129" s="15"/>
      <c r="BI1129" s="15"/>
      <c r="BJ1129" s="15"/>
      <c r="BK1129" s="15"/>
    </row>
    <row r="1130" spans="22:63" ht="15.75"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  <c r="AS1130" s="15"/>
      <c r="AT1130" s="15"/>
      <c r="AU1130" s="15"/>
      <c r="AV1130" s="15"/>
      <c r="AW1130" s="15"/>
      <c r="AX1130" s="15"/>
      <c r="AY1130" s="15"/>
      <c r="AZ1130" s="15"/>
      <c r="BA1130" s="15"/>
      <c r="BB1130" s="15"/>
      <c r="BC1130" s="15"/>
      <c r="BD1130" s="15"/>
      <c r="BE1130" s="15"/>
      <c r="BF1130" s="15"/>
      <c r="BG1130" s="15"/>
      <c r="BH1130" s="15"/>
      <c r="BI1130" s="15"/>
      <c r="BJ1130" s="15"/>
      <c r="BK1130" s="15"/>
    </row>
    <row r="1131" spans="22:63" ht="15.75"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T1131" s="15"/>
      <c r="AU1131" s="15"/>
      <c r="AV1131" s="15"/>
      <c r="AW1131" s="15"/>
      <c r="AX1131" s="15"/>
      <c r="AY1131" s="15"/>
      <c r="AZ1131" s="15"/>
      <c r="BA1131" s="15"/>
      <c r="BB1131" s="15"/>
      <c r="BC1131" s="15"/>
      <c r="BD1131" s="15"/>
      <c r="BE1131" s="15"/>
      <c r="BF1131" s="15"/>
      <c r="BG1131" s="15"/>
      <c r="BH1131" s="15"/>
      <c r="BI1131" s="15"/>
      <c r="BJ1131" s="15"/>
      <c r="BK1131" s="15"/>
    </row>
    <row r="1132" spans="22:63" ht="15.75"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T1132" s="15"/>
      <c r="AU1132" s="15"/>
      <c r="AV1132" s="15"/>
      <c r="AW1132" s="15"/>
      <c r="AX1132" s="15"/>
      <c r="AY1132" s="15"/>
      <c r="AZ1132" s="15"/>
      <c r="BA1132" s="15"/>
      <c r="BB1132" s="15"/>
      <c r="BC1132" s="15"/>
      <c r="BD1132" s="15"/>
      <c r="BE1132" s="15"/>
      <c r="BF1132" s="15"/>
      <c r="BG1132" s="15"/>
      <c r="BH1132" s="15"/>
      <c r="BI1132" s="15"/>
      <c r="BJ1132" s="15"/>
      <c r="BK1132" s="15"/>
    </row>
    <row r="1133" spans="22:63" ht="15.75"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T1133" s="15"/>
      <c r="AU1133" s="15"/>
      <c r="AV1133" s="15"/>
      <c r="AW1133" s="15"/>
      <c r="AX1133" s="15"/>
      <c r="AY1133" s="15"/>
      <c r="AZ1133" s="15"/>
      <c r="BA1133" s="15"/>
      <c r="BB1133" s="15"/>
      <c r="BC1133" s="15"/>
      <c r="BD1133" s="15"/>
      <c r="BE1133" s="15"/>
      <c r="BF1133" s="15"/>
      <c r="BG1133" s="15"/>
      <c r="BH1133" s="15"/>
      <c r="BI1133" s="15"/>
      <c r="BJ1133" s="15"/>
      <c r="BK1133" s="15"/>
    </row>
    <row r="1134" spans="22:63" ht="15.75"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T1134" s="15"/>
      <c r="AU1134" s="15"/>
      <c r="AV1134" s="15"/>
      <c r="AW1134" s="15"/>
      <c r="AX1134" s="15"/>
      <c r="AY1134" s="15"/>
      <c r="AZ1134" s="15"/>
      <c r="BA1134" s="15"/>
      <c r="BB1134" s="15"/>
      <c r="BC1134" s="15"/>
      <c r="BD1134" s="15"/>
      <c r="BE1134" s="15"/>
      <c r="BF1134" s="15"/>
      <c r="BG1134" s="15"/>
      <c r="BH1134" s="15"/>
      <c r="BI1134" s="15"/>
      <c r="BJ1134" s="15"/>
      <c r="BK1134" s="15"/>
    </row>
    <row r="1135" spans="22:63" ht="15.75"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15"/>
      <c r="AY1135" s="15"/>
      <c r="AZ1135" s="15"/>
      <c r="BA1135" s="15"/>
      <c r="BB1135" s="15"/>
      <c r="BC1135" s="15"/>
      <c r="BD1135" s="15"/>
      <c r="BE1135" s="15"/>
      <c r="BF1135" s="15"/>
      <c r="BG1135" s="15"/>
      <c r="BH1135" s="15"/>
      <c r="BI1135" s="15"/>
      <c r="BJ1135" s="15"/>
      <c r="BK1135" s="15"/>
    </row>
    <row r="1136" spans="22:63" ht="15.75"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T1136" s="15"/>
      <c r="AU1136" s="15"/>
      <c r="AV1136" s="15"/>
      <c r="AW1136" s="15"/>
      <c r="AX1136" s="15"/>
      <c r="AY1136" s="15"/>
      <c r="AZ1136" s="15"/>
      <c r="BA1136" s="15"/>
      <c r="BB1136" s="15"/>
      <c r="BC1136" s="15"/>
      <c r="BD1136" s="15"/>
      <c r="BE1136" s="15"/>
      <c r="BF1136" s="15"/>
      <c r="BG1136" s="15"/>
      <c r="BH1136" s="15"/>
      <c r="BI1136" s="15"/>
      <c r="BJ1136" s="15"/>
      <c r="BK1136" s="15"/>
    </row>
    <row r="1137" spans="22:63" ht="15.75"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  <c r="AS1137" s="15"/>
      <c r="AT1137" s="15"/>
      <c r="AU1137" s="15"/>
      <c r="AV1137" s="15"/>
      <c r="AW1137" s="15"/>
      <c r="AX1137" s="15"/>
      <c r="AY1137" s="15"/>
      <c r="AZ1137" s="15"/>
      <c r="BA1137" s="15"/>
      <c r="BB1137" s="15"/>
      <c r="BC1137" s="15"/>
      <c r="BD1137" s="15"/>
      <c r="BE1137" s="15"/>
      <c r="BF1137" s="15"/>
      <c r="BG1137" s="15"/>
      <c r="BH1137" s="15"/>
      <c r="BI1137" s="15"/>
      <c r="BJ1137" s="15"/>
      <c r="BK1137" s="15"/>
    </row>
    <row r="1138" spans="22:63" ht="15.75"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15"/>
      <c r="AY1138" s="15"/>
      <c r="AZ1138" s="15"/>
      <c r="BA1138" s="15"/>
      <c r="BB1138" s="15"/>
      <c r="BC1138" s="15"/>
      <c r="BD1138" s="15"/>
      <c r="BE1138" s="15"/>
      <c r="BF1138" s="15"/>
      <c r="BG1138" s="15"/>
      <c r="BH1138" s="15"/>
      <c r="BI1138" s="15"/>
      <c r="BJ1138" s="15"/>
      <c r="BK1138" s="15"/>
    </row>
    <row r="1139" spans="22:63" ht="15.75"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5"/>
      <c r="AS1139" s="15"/>
      <c r="AT1139" s="15"/>
      <c r="AU1139" s="15"/>
      <c r="AV1139" s="15"/>
      <c r="AW1139" s="15"/>
      <c r="AX1139" s="15"/>
      <c r="AY1139" s="15"/>
      <c r="AZ1139" s="15"/>
      <c r="BA1139" s="15"/>
      <c r="BB1139" s="15"/>
      <c r="BC1139" s="15"/>
      <c r="BD1139" s="15"/>
      <c r="BE1139" s="15"/>
      <c r="BF1139" s="15"/>
      <c r="BG1139" s="15"/>
      <c r="BH1139" s="15"/>
      <c r="BI1139" s="15"/>
      <c r="BJ1139" s="15"/>
      <c r="BK1139" s="15"/>
    </row>
    <row r="1140" spans="22:63" ht="15.75"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  <c r="AS1140" s="15"/>
      <c r="AT1140" s="15"/>
      <c r="AU1140" s="15"/>
      <c r="AV1140" s="15"/>
      <c r="AW1140" s="15"/>
      <c r="AX1140" s="15"/>
      <c r="AY1140" s="15"/>
      <c r="AZ1140" s="15"/>
      <c r="BA1140" s="15"/>
      <c r="BB1140" s="15"/>
      <c r="BC1140" s="15"/>
      <c r="BD1140" s="15"/>
      <c r="BE1140" s="15"/>
      <c r="BF1140" s="15"/>
      <c r="BG1140" s="15"/>
      <c r="BH1140" s="15"/>
      <c r="BI1140" s="15"/>
      <c r="BJ1140" s="15"/>
      <c r="BK1140" s="15"/>
    </row>
    <row r="1141" spans="22:63" ht="15.75"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  <c r="AX1141" s="15"/>
      <c r="AY1141" s="15"/>
      <c r="AZ1141" s="15"/>
      <c r="BA1141" s="15"/>
      <c r="BB1141" s="15"/>
      <c r="BC1141" s="15"/>
      <c r="BD1141" s="15"/>
      <c r="BE1141" s="15"/>
      <c r="BF1141" s="15"/>
      <c r="BG1141" s="15"/>
      <c r="BH1141" s="15"/>
      <c r="BI1141" s="15"/>
      <c r="BJ1141" s="15"/>
      <c r="BK1141" s="15"/>
    </row>
    <row r="1142" spans="22:63" ht="15.75"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T1142" s="15"/>
      <c r="AU1142" s="15"/>
      <c r="AV1142" s="15"/>
      <c r="AW1142" s="15"/>
      <c r="AX1142" s="15"/>
      <c r="AY1142" s="15"/>
      <c r="AZ1142" s="15"/>
      <c r="BA1142" s="15"/>
      <c r="BB1142" s="15"/>
      <c r="BC1142" s="15"/>
      <c r="BD1142" s="15"/>
      <c r="BE1142" s="15"/>
      <c r="BF1142" s="15"/>
      <c r="BG1142" s="15"/>
      <c r="BH1142" s="15"/>
      <c r="BI1142" s="15"/>
      <c r="BJ1142" s="15"/>
      <c r="BK1142" s="15"/>
    </row>
    <row r="1143" spans="22:63" ht="15.75"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  <c r="AS1143" s="15"/>
      <c r="AT1143" s="15"/>
      <c r="AU1143" s="15"/>
      <c r="AV1143" s="15"/>
      <c r="AW1143" s="15"/>
      <c r="AX1143" s="15"/>
      <c r="AY1143" s="15"/>
      <c r="AZ1143" s="15"/>
      <c r="BA1143" s="15"/>
      <c r="BB1143" s="15"/>
      <c r="BC1143" s="15"/>
      <c r="BD1143" s="15"/>
      <c r="BE1143" s="15"/>
      <c r="BF1143" s="15"/>
      <c r="BG1143" s="15"/>
      <c r="BH1143" s="15"/>
      <c r="BI1143" s="15"/>
      <c r="BJ1143" s="15"/>
      <c r="BK1143" s="15"/>
    </row>
    <row r="1144" spans="22:63" ht="15.75"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  <c r="AS1144" s="15"/>
      <c r="AT1144" s="15"/>
      <c r="AU1144" s="15"/>
      <c r="AV1144" s="15"/>
      <c r="AW1144" s="15"/>
      <c r="AX1144" s="15"/>
      <c r="AY1144" s="15"/>
      <c r="AZ1144" s="15"/>
      <c r="BA1144" s="15"/>
      <c r="BB1144" s="15"/>
      <c r="BC1144" s="15"/>
      <c r="BD1144" s="15"/>
      <c r="BE1144" s="15"/>
      <c r="BF1144" s="15"/>
      <c r="BG1144" s="15"/>
      <c r="BH1144" s="15"/>
      <c r="BI1144" s="15"/>
      <c r="BJ1144" s="15"/>
      <c r="BK1144" s="15"/>
    </row>
    <row r="1145" spans="22:63" ht="15.75"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  <c r="AS1145" s="15"/>
      <c r="AT1145" s="15"/>
      <c r="AU1145" s="15"/>
      <c r="AV1145" s="15"/>
      <c r="AW1145" s="15"/>
      <c r="AX1145" s="15"/>
      <c r="AY1145" s="15"/>
      <c r="AZ1145" s="15"/>
      <c r="BA1145" s="15"/>
      <c r="BB1145" s="15"/>
      <c r="BC1145" s="15"/>
      <c r="BD1145" s="15"/>
      <c r="BE1145" s="15"/>
      <c r="BF1145" s="15"/>
      <c r="BG1145" s="15"/>
      <c r="BH1145" s="15"/>
      <c r="BI1145" s="15"/>
      <c r="BJ1145" s="15"/>
      <c r="BK1145" s="15"/>
    </row>
    <row r="1146" spans="22:63" ht="15.75"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  <c r="AS1146" s="15"/>
      <c r="AT1146" s="15"/>
      <c r="AU1146" s="15"/>
      <c r="AV1146" s="15"/>
      <c r="AW1146" s="15"/>
      <c r="AX1146" s="15"/>
      <c r="AY1146" s="15"/>
      <c r="AZ1146" s="15"/>
      <c r="BA1146" s="15"/>
      <c r="BB1146" s="15"/>
      <c r="BC1146" s="15"/>
      <c r="BD1146" s="15"/>
      <c r="BE1146" s="15"/>
      <c r="BF1146" s="15"/>
      <c r="BG1146" s="15"/>
      <c r="BH1146" s="15"/>
      <c r="BI1146" s="15"/>
      <c r="BJ1146" s="15"/>
      <c r="BK1146" s="15"/>
    </row>
    <row r="1147" spans="22:63" ht="15.75"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  <c r="AS1147" s="15"/>
      <c r="AT1147" s="15"/>
      <c r="AU1147" s="15"/>
      <c r="AV1147" s="15"/>
      <c r="AW1147" s="15"/>
      <c r="AX1147" s="15"/>
      <c r="AY1147" s="15"/>
      <c r="AZ1147" s="15"/>
      <c r="BA1147" s="15"/>
      <c r="BB1147" s="15"/>
      <c r="BC1147" s="15"/>
      <c r="BD1147" s="15"/>
      <c r="BE1147" s="15"/>
      <c r="BF1147" s="15"/>
      <c r="BG1147" s="15"/>
      <c r="BH1147" s="15"/>
      <c r="BI1147" s="15"/>
      <c r="BJ1147" s="15"/>
      <c r="BK1147" s="15"/>
    </row>
    <row r="1148" spans="22:63" ht="15.75"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s="15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5"/>
      <c r="AS1148" s="15"/>
      <c r="AT1148" s="15"/>
      <c r="AU1148" s="15"/>
      <c r="AV1148" s="15"/>
      <c r="AW1148" s="15"/>
      <c r="AX1148" s="15"/>
      <c r="AY1148" s="15"/>
      <c r="AZ1148" s="15"/>
      <c r="BA1148" s="15"/>
      <c r="BB1148" s="15"/>
      <c r="BC1148" s="15"/>
      <c r="BD1148" s="15"/>
      <c r="BE1148" s="15"/>
      <c r="BF1148" s="15"/>
      <c r="BG1148" s="15"/>
      <c r="BH1148" s="15"/>
      <c r="BI1148" s="15"/>
      <c r="BJ1148" s="15"/>
      <c r="BK1148" s="15"/>
    </row>
    <row r="1149" spans="22:63" ht="15.75"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15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5"/>
      <c r="AS1149" s="15"/>
      <c r="AT1149" s="15"/>
      <c r="AU1149" s="15"/>
      <c r="AV1149" s="15"/>
      <c r="AW1149" s="15"/>
      <c r="AX1149" s="15"/>
      <c r="AY1149" s="15"/>
      <c r="AZ1149" s="15"/>
      <c r="BA1149" s="15"/>
      <c r="BB1149" s="15"/>
      <c r="BC1149" s="15"/>
      <c r="BD1149" s="15"/>
      <c r="BE1149" s="15"/>
      <c r="BF1149" s="15"/>
      <c r="BG1149" s="15"/>
      <c r="BH1149" s="15"/>
      <c r="BI1149" s="15"/>
      <c r="BJ1149" s="15"/>
      <c r="BK1149" s="15"/>
    </row>
    <row r="1150" spans="22:63" ht="15.75"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s="15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5"/>
      <c r="AS1150" s="15"/>
      <c r="AT1150" s="15"/>
      <c r="AU1150" s="15"/>
      <c r="AV1150" s="15"/>
      <c r="AW1150" s="15"/>
      <c r="AX1150" s="15"/>
      <c r="AY1150" s="15"/>
      <c r="AZ1150" s="15"/>
      <c r="BA1150" s="15"/>
      <c r="BB1150" s="15"/>
      <c r="BC1150" s="15"/>
      <c r="BD1150" s="15"/>
      <c r="BE1150" s="15"/>
      <c r="BF1150" s="15"/>
      <c r="BG1150" s="15"/>
      <c r="BH1150" s="15"/>
      <c r="BI1150" s="15"/>
      <c r="BJ1150" s="15"/>
      <c r="BK1150" s="15"/>
    </row>
    <row r="1151" spans="22:63" ht="15.75"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  <c r="AS1151" s="15"/>
      <c r="AT1151" s="15"/>
      <c r="AU1151" s="15"/>
      <c r="AV1151" s="15"/>
      <c r="AW1151" s="15"/>
      <c r="AX1151" s="15"/>
      <c r="AY1151" s="15"/>
      <c r="AZ1151" s="15"/>
      <c r="BA1151" s="15"/>
      <c r="BB1151" s="15"/>
      <c r="BC1151" s="15"/>
      <c r="BD1151" s="15"/>
      <c r="BE1151" s="15"/>
      <c r="BF1151" s="15"/>
      <c r="BG1151" s="15"/>
      <c r="BH1151" s="15"/>
      <c r="BI1151" s="15"/>
      <c r="BJ1151" s="15"/>
      <c r="BK1151" s="15"/>
    </row>
    <row r="1152" spans="22:63" ht="15.75"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  <c r="AH1152" s="15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5"/>
      <c r="AS1152" s="15"/>
      <c r="AT1152" s="15"/>
      <c r="AU1152" s="15"/>
      <c r="AV1152" s="15"/>
      <c r="AW1152" s="15"/>
      <c r="AX1152" s="15"/>
      <c r="AY1152" s="15"/>
      <c r="AZ1152" s="15"/>
      <c r="BA1152" s="15"/>
      <c r="BB1152" s="15"/>
      <c r="BC1152" s="15"/>
      <c r="BD1152" s="15"/>
      <c r="BE1152" s="15"/>
      <c r="BF1152" s="15"/>
      <c r="BG1152" s="15"/>
      <c r="BH1152" s="15"/>
      <c r="BI1152" s="15"/>
      <c r="BJ1152" s="15"/>
      <c r="BK1152" s="15"/>
    </row>
    <row r="1153" spans="22:63" ht="15.75"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5"/>
      <c r="AS1153" s="15"/>
      <c r="AT1153" s="15"/>
      <c r="AU1153" s="15"/>
      <c r="AV1153" s="15"/>
      <c r="AW1153" s="15"/>
      <c r="AX1153" s="15"/>
      <c r="AY1153" s="15"/>
      <c r="AZ1153" s="15"/>
      <c r="BA1153" s="15"/>
      <c r="BB1153" s="15"/>
      <c r="BC1153" s="15"/>
      <c r="BD1153" s="15"/>
      <c r="BE1153" s="15"/>
      <c r="BF1153" s="15"/>
      <c r="BG1153" s="15"/>
      <c r="BH1153" s="15"/>
      <c r="BI1153" s="15"/>
      <c r="BJ1153" s="15"/>
      <c r="BK1153" s="15"/>
    </row>
    <row r="1154" spans="22:63" ht="15.75"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T1154" s="15"/>
      <c r="AU1154" s="15"/>
      <c r="AV1154" s="15"/>
      <c r="AW1154" s="15"/>
      <c r="AX1154" s="15"/>
      <c r="AY1154" s="15"/>
      <c r="AZ1154" s="15"/>
      <c r="BA1154" s="15"/>
      <c r="BB1154" s="15"/>
      <c r="BC1154" s="15"/>
      <c r="BD1154" s="15"/>
      <c r="BE1154" s="15"/>
      <c r="BF1154" s="15"/>
      <c r="BG1154" s="15"/>
      <c r="BH1154" s="15"/>
      <c r="BI1154" s="15"/>
      <c r="BJ1154" s="15"/>
      <c r="BK1154" s="15"/>
    </row>
    <row r="1155" spans="22:63" ht="15.75"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  <c r="AS1155" s="15"/>
      <c r="AT1155" s="15"/>
      <c r="AU1155" s="15"/>
      <c r="AV1155" s="15"/>
      <c r="AW1155" s="15"/>
      <c r="AX1155" s="15"/>
      <c r="AY1155" s="15"/>
      <c r="AZ1155" s="15"/>
      <c r="BA1155" s="15"/>
      <c r="BB1155" s="15"/>
      <c r="BC1155" s="15"/>
      <c r="BD1155" s="15"/>
      <c r="BE1155" s="15"/>
      <c r="BF1155" s="15"/>
      <c r="BG1155" s="15"/>
      <c r="BH1155" s="15"/>
      <c r="BI1155" s="15"/>
      <c r="BJ1155" s="15"/>
      <c r="BK1155" s="15"/>
    </row>
    <row r="1156" spans="22:63" ht="15.75"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  <c r="AH1156" s="15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5"/>
      <c r="AS1156" s="15"/>
      <c r="AT1156" s="15"/>
      <c r="AU1156" s="15"/>
      <c r="AV1156" s="15"/>
      <c r="AW1156" s="15"/>
      <c r="AX1156" s="15"/>
      <c r="AY1156" s="15"/>
      <c r="AZ1156" s="15"/>
      <c r="BA1156" s="15"/>
      <c r="BB1156" s="15"/>
      <c r="BC1156" s="15"/>
      <c r="BD1156" s="15"/>
      <c r="BE1156" s="15"/>
      <c r="BF1156" s="15"/>
      <c r="BG1156" s="15"/>
      <c r="BH1156" s="15"/>
      <c r="BI1156" s="15"/>
      <c r="BJ1156" s="15"/>
      <c r="BK1156" s="15"/>
    </row>
    <row r="1157" spans="22:63" ht="15.75"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  <c r="AS1157" s="15"/>
      <c r="AT1157" s="15"/>
      <c r="AU1157" s="15"/>
      <c r="AV1157" s="15"/>
      <c r="AW1157" s="15"/>
      <c r="AX1157" s="15"/>
      <c r="AY1157" s="15"/>
      <c r="AZ1157" s="15"/>
      <c r="BA1157" s="15"/>
      <c r="BB1157" s="15"/>
      <c r="BC1157" s="15"/>
      <c r="BD1157" s="15"/>
      <c r="BE1157" s="15"/>
      <c r="BF1157" s="15"/>
      <c r="BG1157" s="15"/>
      <c r="BH1157" s="15"/>
      <c r="BI1157" s="15"/>
      <c r="BJ1157" s="15"/>
      <c r="BK1157" s="15"/>
    </row>
    <row r="1158" spans="22:63" ht="15.75"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  <c r="AS1158" s="15"/>
      <c r="AT1158" s="15"/>
      <c r="AU1158" s="15"/>
      <c r="AV1158" s="15"/>
      <c r="AW1158" s="15"/>
      <c r="AX1158" s="15"/>
      <c r="AY1158" s="15"/>
      <c r="AZ1158" s="15"/>
      <c r="BA1158" s="15"/>
      <c r="BB1158" s="15"/>
      <c r="BC1158" s="15"/>
      <c r="BD1158" s="15"/>
      <c r="BE1158" s="15"/>
      <c r="BF1158" s="15"/>
      <c r="BG1158" s="15"/>
      <c r="BH1158" s="15"/>
      <c r="BI1158" s="15"/>
      <c r="BJ1158" s="15"/>
      <c r="BK1158" s="15"/>
    </row>
    <row r="1159" spans="22:63" ht="15.75"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s="15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5"/>
      <c r="AS1159" s="15"/>
      <c r="AT1159" s="15"/>
      <c r="AU1159" s="15"/>
      <c r="AV1159" s="15"/>
      <c r="AW1159" s="15"/>
      <c r="AX1159" s="15"/>
      <c r="AY1159" s="15"/>
      <c r="AZ1159" s="15"/>
      <c r="BA1159" s="15"/>
      <c r="BB1159" s="15"/>
      <c r="BC1159" s="15"/>
      <c r="BD1159" s="15"/>
      <c r="BE1159" s="15"/>
      <c r="BF1159" s="15"/>
      <c r="BG1159" s="15"/>
      <c r="BH1159" s="15"/>
      <c r="BI1159" s="15"/>
      <c r="BJ1159" s="15"/>
      <c r="BK1159" s="15"/>
    </row>
    <row r="1160" spans="22:63" ht="15.75"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  <c r="AS1160" s="15"/>
      <c r="AT1160" s="15"/>
      <c r="AU1160" s="15"/>
      <c r="AV1160" s="15"/>
      <c r="AW1160" s="15"/>
      <c r="AX1160" s="15"/>
      <c r="AY1160" s="15"/>
      <c r="AZ1160" s="15"/>
      <c r="BA1160" s="15"/>
      <c r="BB1160" s="15"/>
      <c r="BC1160" s="15"/>
      <c r="BD1160" s="15"/>
      <c r="BE1160" s="15"/>
      <c r="BF1160" s="15"/>
      <c r="BG1160" s="15"/>
      <c r="BH1160" s="15"/>
      <c r="BI1160" s="15"/>
      <c r="BJ1160" s="15"/>
      <c r="BK1160" s="15"/>
    </row>
    <row r="1161" spans="22:63" ht="15.75"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  <c r="AH1161" s="15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5"/>
      <c r="AS1161" s="15"/>
      <c r="AT1161" s="15"/>
      <c r="AU1161" s="15"/>
      <c r="AV1161" s="15"/>
      <c r="AW1161" s="15"/>
      <c r="AX1161" s="15"/>
      <c r="AY1161" s="15"/>
      <c r="AZ1161" s="15"/>
      <c r="BA1161" s="15"/>
      <c r="BB1161" s="15"/>
      <c r="BC1161" s="15"/>
      <c r="BD1161" s="15"/>
      <c r="BE1161" s="15"/>
      <c r="BF1161" s="15"/>
      <c r="BG1161" s="15"/>
      <c r="BH1161" s="15"/>
      <c r="BI1161" s="15"/>
      <c r="BJ1161" s="15"/>
      <c r="BK1161" s="15"/>
    </row>
    <row r="1162" spans="22:63" ht="15.75"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F1162" s="15"/>
      <c r="AG1162" s="15"/>
      <c r="AH1162" s="15"/>
      <c r="AI1162" s="15"/>
      <c r="AJ1162" s="15"/>
      <c r="AK1162" s="15"/>
      <c r="AL1162" s="15"/>
      <c r="AM1162" s="15"/>
      <c r="AN1162" s="15"/>
      <c r="AO1162" s="15"/>
      <c r="AP1162" s="15"/>
      <c r="AQ1162" s="15"/>
      <c r="AR1162" s="15"/>
      <c r="AS1162" s="15"/>
      <c r="AT1162" s="15"/>
      <c r="AU1162" s="15"/>
      <c r="AV1162" s="15"/>
      <c r="AW1162" s="15"/>
      <c r="AX1162" s="15"/>
      <c r="AY1162" s="15"/>
      <c r="AZ1162" s="15"/>
      <c r="BA1162" s="15"/>
      <c r="BB1162" s="15"/>
      <c r="BC1162" s="15"/>
      <c r="BD1162" s="15"/>
      <c r="BE1162" s="15"/>
      <c r="BF1162" s="15"/>
      <c r="BG1162" s="15"/>
      <c r="BH1162" s="15"/>
      <c r="BI1162" s="15"/>
      <c r="BJ1162" s="15"/>
      <c r="BK1162" s="15"/>
    </row>
    <row r="1163" spans="22:63" ht="15.75"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  <c r="AH1163" s="15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5"/>
      <c r="AS1163" s="15"/>
      <c r="AT1163" s="15"/>
      <c r="AU1163" s="15"/>
      <c r="AV1163" s="15"/>
      <c r="AW1163" s="15"/>
      <c r="AX1163" s="15"/>
      <c r="AY1163" s="15"/>
      <c r="AZ1163" s="15"/>
      <c r="BA1163" s="15"/>
      <c r="BB1163" s="15"/>
      <c r="BC1163" s="15"/>
      <c r="BD1163" s="15"/>
      <c r="BE1163" s="15"/>
      <c r="BF1163" s="15"/>
      <c r="BG1163" s="15"/>
      <c r="BH1163" s="15"/>
      <c r="BI1163" s="15"/>
      <c r="BJ1163" s="15"/>
      <c r="BK1163" s="15"/>
    </row>
    <row r="1164" spans="22:63" ht="15.75"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5"/>
      <c r="AF1164" s="15"/>
      <c r="AG1164" s="15"/>
      <c r="AH1164" s="15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5"/>
      <c r="AS1164" s="15"/>
      <c r="AT1164" s="15"/>
      <c r="AU1164" s="15"/>
      <c r="AV1164" s="15"/>
      <c r="AW1164" s="15"/>
      <c r="AX1164" s="15"/>
      <c r="AY1164" s="15"/>
      <c r="AZ1164" s="15"/>
      <c r="BA1164" s="15"/>
      <c r="BB1164" s="15"/>
      <c r="BC1164" s="15"/>
      <c r="BD1164" s="15"/>
      <c r="BE1164" s="15"/>
      <c r="BF1164" s="15"/>
      <c r="BG1164" s="15"/>
      <c r="BH1164" s="15"/>
      <c r="BI1164" s="15"/>
      <c r="BJ1164" s="15"/>
      <c r="BK1164" s="15"/>
    </row>
    <row r="1165" spans="22:63" ht="15.75"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  <c r="AH1165" s="15"/>
      <c r="AI1165" s="15"/>
      <c r="AJ1165" s="15"/>
      <c r="AK1165" s="15"/>
      <c r="AL1165" s="15"/>
      <c r="AM1165" s="15"/>
      <c r="AN1165" s="15"/>
      <c r="AO1165" s="15"/>
      <c r="AP1165" s="15"/>
      <c r="AQ1165" s="15"/>
      <c r="AR1165" s="15"/>
      <c r="AS1165" s="15"/>
      <c r="AT1165" s="15"/>
      <c r="AU1165" s="15"/>
      <c r="AV1165" s="15"/>
      <c r="AW1165" s="15"/>
      <c r="AX1165" s="15"/>
      <c r="AY1165" s="15"/>
      <c r="AZ1165" s="15"/>
      <c r="BA1165" s="15"/>
      <c r="BB1165" s="15"/>
      <c r="BC1165" s="15"/>
      <c r="BD1165" s="15"/>
      <c r="BE1165" s="15"/>
      <c r="BF1165" s="15"/>
      <c r="BG1165" s="15"/>
      <c r="BH1165" s="15"/>
      <c r="BI1165" s="15"/>
      <c r="BJ1165" s="15"/>
      <c r="BK1165" s="15"/>
    </row>
    <row r="1166" spans="22:63" ht="15.75"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  <c r="AH1166" s="15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5"/>
      <c r="AS1166" s="15"/>
      <c r="AT1166" s="15"/>
      <c r="AU1166" s="15"/>
      <c r="AV1166" s="15"/>
      <c r="AW1166" s="15"/>
      <c r="AX1166" s="15"/>
      <c r="AY1166" s="15"/>
      <c r="AZ1166" s="15"/>
      <c r="BA1166" s="15"/>
      <c r="BB1166" s="15"/>
      <c r="BC1166" s="15"/>
      <c r="BD1166" s="15"/>
      <c r="BE1166" s="15"/>
      <c r="BF1166" s="15"/>
      <c r="BG1166" s="15"/>
      <c r="BH1166" s="15"/>
      <c r="BI1166" s="15"/>
      <c r="BJ1166" s="15"/>
      <c r="BK1166" s="15"/>
    </row>
    <row r="1167" spans="22:63" ht="15.75"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5"/>
      <c r="AS1167" s="15"/>
      <c r="AT1167" s="15"/>
      <c r="AU1167" s="15"/>
      <c r="AV1167" s="15"/>
      <c r="AW1167" s="15"/>
      <c r="AX1167" s="15"/>
      <c r="AY1167" s="15"/>
      <c r="AZ1167" s="15"/>
      <c r="BA1167" s="15"/>
      <c r="BB1167" s="15"/>
      <c r="BC1167" s="15"/>
      <c r="BD1167" s="15"/>
      <c r="BE1167" s="15"/>
      <c r="BF1167" s="15"/>
      <c r="BG1167" s="15"/>
      <c r="BH1167" s="15"/>
      <c r="BI1167" s="15"/>
      <c r="BJ1167" s="15"/>
      <c r="BK1167" s="15"/>
    </row>
    <row r="1168" spans="22:63" ht="15.75"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s="15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5"/>
      <c r="AS1168" s="15"/>
      <c r="AT1168" s="15"/>
      <c r="AU1168" s="15"/>
      <c r="AV1168" s="15"/>
      <c r="AW1168" s="15"/>
      <c r="AX1168" s="15"/>
      <c r="AY1168" s="15"/>
      <c r="AZ1168" s="15"/>
      <c r="BA1168" s="15"/>
      <c r="BB1168" s="15"/>
      <c r="BC1168" s="15"/>
      <c r="BD1168" s="15"/>
      <c r="BE1168" s="15"/>
      <c r="BF1168" s="15"/>
      <c r="BG1168" s="15"/>
      <c r="BH1168" s="15"/>
      <c r="BI1168" s="15"/>
      <c r="BJ1168" s="15"/>
      <c r="BK1168" s="15"/>
    </row>
    <row r="1169" spans="22:63" ht="15.75"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5"/>
      <c r="AS1169" s="15"/>
      <c r="AT1169" s="15"/>
      <c r="AU1169" s="15"/>
      <c r="AV1169" s="15"/>
      <c r="AW1169" s="15"/>
      <c r="AX1169" s="15"/>
      <c r="AY1169" s="15"/>
      <c r="AZ1169" s="15"/>
      <c r="BA1169" s="15"/>
      <c r="BB1169" s="15"/>
      <c r="BC1169" s="15"/>
      <c r="BD1169" s="15"/>
      <c r="BE1169" s="15"/>
      <c r="BF1169" s="15"/>
      <c r="BG1169" s="15"/>
      <c r="BH1169" s="15"/>
      <c r="BI1169" s="15"/>
      <c r="BJ1169" s="15"/>
      <c r="BK1169" s="15"/>
    </row>
    <row r="1170" spans="22:63" ht="15.75"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F1170" s="15"/>
      <c r="AG1170" s="15"/>
      <c r="AH1170" s="15"/>
      <c r="AI1170" s="15"/>
      <c r="AJ1170" s="15"/>
      <c r="AK1170" s="15"/>
      <c r="AL1170" s="15"/>
      <c r="AM1170" s="15"/>
      <c r="AN1170" s="15"/>
      <c r="AO1170" s="15"/>
      <c r="AP1170" s="15"/>
      <c r="AQ1170" s="15"/>
      <c r="AR1170" s="15"/>
      <c r="AS1170" s="15"/>
      <c r="AT1170" s="15"/>
      <c r="AU1170" s="15"/>
      <c r="AV1170" s="15"/>
      <c r="AW1170" s="15"/>
      <c r="AX1170" s="15"/>
      <c r="AY1170" s="15"/>
      <c r="AZ1170" s="15"/>
      <c r="BA1170" s="15"/>
      <c r="BB1170" s="15"/>
      <c r="BC1170" s="15"/>
      <c r="BD1170" s="15"/>
      <c r="BE1170" s="15"/>
      <c r="BF1170" s="15"/>
      <c r="BG1170" s="15"/>
      <c r="BH1170" s="15"/>
      <c r="BI1170" s="15"/>
      <c r="BJ1170" s="15"/>
      <c r="BK1170" s="15"/>
    </row>
    <row r="1171" spans="22:63" ht="15.75"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5"/>
      <c r="AS1171" s="15"/>
      <c r="AT1171" s="15"/>
      <c r="AU1171" s="15"/>
      <c r="AV1171" s="15"/>
      <c r="AW1171" s="15"/>
      <c r="AX1171" s="15"/>
      <c r="AY1171" s="15"/>
      <c r="AZ1171" s="15"/>
      <c r="BA1171" s="15"/>
      <c r="BB1171" s="15"/>
      <c r="BC1171" s="15"/>
      <c r="BD1171" s="15"/>
      <c r="BE1171" s="15"/>
      <c r="BF1171" s="15"/>
      <c r="BG1171" s="15"/>
      <c r="BH1171" s="15"/>
      <c r="BI1171" s="15"/>
      <c r="BJ1171" s="15"/>
      <c r="BK1171" s="15"/>
    </row>
    <row r="1172" spans="22:63" ht="15.75"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  <c r="AS1172" s="15"/>
      <c r="AT1172" s="15"/>
      <c r="AU1172" s="15"/>
      <c r="AV1172" s="15"/>
      <c r="AW1172" s="15"/>
      <c r="AX1172" s="15"/>
      <c r="AY1172" s="15"/>
      <c r="AZ1172" s="15"/>
      <c r="BA1172" s="15"/>
      <c r="BB1172" s="15"/>
      <c r="BC1172" s="15"/>
      <c r="BD1172" s="15"/>
      <c r="BE1172" s="15"/>
      <c r="BF1172" s="15"/>
      <c r="BG1172" s="15"/>
      <c r="BH1172" s="15"/>
      <c r="BI1172" s="15"/>
      <c r="BJ1172" s="15"/>
      <c r="BK1172" s="15"/>
    </row>
    <row r="1173" spans="22:63" ht="15.75"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T1173" s="15"/>
      <c r="AU1173" s="15"/>
      <c r="AV1173" s="15"/>
      <c r="AW1173" s="15"/>
      <c r="AX1173" s="15"/>
      <c r="AY1173" s="15"/>
      <c r="AZ1173" s="15"/>
      <c r="BA1173" s="15"/>
      <c r="BB1173" s="15"/>
      <c r="BC1173" s="15"/>
      <c r="BD1173" s="15"/>
      <c r="BE1173" s="15"/>
      <c r="BF1173" s="15"/>
      <c r="BG1173" s="15"/>
      <c r="BH1173" s="15"/>
      <c r="BI1173" s="15"/>
      <c r="BJ1173" s="15"/>
      <c r="BK1173" s="15"/>
    </row>
    <row r="1174" spans="22:63" ht="15.75"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  <c r="AS1174" s="15"/>
      <c r="AT1174" s="15"/>
      <c r="AU1174" s="15"/>
      <c r="AV1174" s="15"/>
      <c r="AW1174" s="15"/>
      <c r="AX1174" s="15"/>
      <c r="AY1174" s="15"/>
      <c r="AZ1174" s="15"/>
      <c r="BA1174" s="15"/>
      <c r="BB1174" s="15"/>
      <c r="BC1174" s="15"/>
      <c r="BD1174" s="15"/>
      <c r="BE1174" s="15"/>
      <c r="BF1174" s="15"/>
      <c r="BG1174" s="15"/>
      <c r="BH1174" s="15"/>
      <c r="BI1174" s="15"/>
      <c r="BJ1174" s="15"/>
      <c r="BK1174" s="15"/>
    </row>
    <row r="1175" spans="22:63" ht="15.75"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  <c r="AX1175" s="15"/>
      <c r="AY1175" s="15"/>
      <c r="AZ1175" s="15"/>
      <c r="BA1175" s="15"/>
      <c r="BB1175" s="15"/>
      <c r="BC1175" s="15"/>
      <c r="BD1175" s="15"/>
      <c r="BE1175" s="15"/>
      <c r="BF1175" s="15"/>
      <c r="BG1175" s="15"/>
      <c r="BH1175" s="15"/>
      <c r="BI1175" s="15"/>
      <c r="BJ1175" s="15"/>
      <c r="BK1175" s="15"/>
    </row>
    <row r="1176" spans="22:63" ht="15.75"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T1176" s="15"/>
      <c r="AU1176" s="15"/>
      <c r="AV1176" s="15"/>
      <c r="AW1176" s="15"/>
      <c r="AX1176" s="15"/>
      <c r="AY1176" s="15"/>
      <c r="AZ1176" s="15"/>
      <c r="BA1176" s="15"/>
      <c r="BB1176" s="15"/>
      <c r="BC1176" s="15"/>
      <c r="BD1176" s="15"/>
      <c r="BE1176" s="15"/>
      <c r="BF1176" s="15"/>
      <c r="BG1176" s="15"/>
      <c r="BH1176" s="15"/>
      <c r="BI1176" s="15"/>
      <c r="BJ1176" s="15"/>
      <c r="BK1176" s="15"/>
    </row>
    <row r="1177" spans="22:63" ht="15.75"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T1177" s="15"/>
      <c r="AU1177" s="15"/>
      <c r="AV1177" s="15"/>
      <c r="AW1177" s="15"/>
      <c r="AX1177" s="15"/>
      <c r="AY1177" s="15"/>
      <c r="AZ1177" s="15"/>
      <c r="BA1177" s="15"/>
      <c r="BB1177" s="15"/>
      <c r="BC1177" s="15"/>
      <c r="BD1177" s="15"/>
      <c r="BE1177" s="15"/>
      <c r="BF1177" s="15"/>
      <c r="BG1177" s="15"/>
      <c r="BH1177" s="15"/>
      <c r="BI1177" s="15"/>
      <c r="BJ1177" s="15"/>
      <c r="BK1177" s="15"/>
    </row>
    <row r="1178" spans="22:63" ht="15.75"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  <c r="AS1178" s="15"/>
      <c r="AT1178" s="15"/>
      <c r="AU1178" s="15"/>
      <c r="AV1178" s="15"/>
      <c r="AW1178" s="15"/>
      <c r="AX1178" s="15"/>
      <c r="AY1178" s="15"/>
      <c r="AZ1178" s="15"/>
      <c r="BA1178" s="15"/>
      <c r="BB1178" s="15"/>
      <c r="BC1178" s="15"/>
      <c r="BD1178" s="15"/>
      <c r="BE1178" s="15"/>
      <c r="BF1178" s="15"/>
      <c r="BG1178" s="15"/>
      <c r="BH1178" s="15"/>
      <c r="BI1178" s="15"/>
      <c r="BJ1178" s="15"/>
      <c r="BK1178" s="15"/>
    </row>
    <row r="1179" spans="22:63" ht="15.75"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T1179" s="15"/>
      <c r="AU1179" s="15"/>
      <c r="AV1179" s="15"/>
      <c r="AW1179" s="15"/>
      <c r="AX1179" s="15"/>
      <c r="AY1179" s="15"/>
      <c r="AZ1179" s="15"/>
      <c r="BA1179" s="15"/>
      <c r="BB1179" s="15"/>
      <c r="BC1179" s="15"/>
      <c r="BD1179" s="15"/>
      <c r="BE1179" s="15"/>
      <c r="BF1179" s="15"/>
      <c r="BG1179" s="15"/>
      <c r="BH1179" s="15"/>
      <c r="BI1179" s="15"/>
      <c r="BJ1179" s="15"/>
      <c r="BK1179" s="15"/>
    </row>
    <row r="1180" spans="22:63" ht="15.75"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  <c r="AS1180" s="15"/>
      <c r="AT1180" s="15"/>
      <c r="AU1180" s="15"/>
      <c r="AV1180" s="15"/>
      <c r="AW1180" s="15"/>
      <c r="AX1180" s="15"/>
      <c r="AY1180" s="15"/>
      <c r="AZ1180" s="15"/>
      <c r="BA1180" s="15"/>
      <c r="BB1180" s="15"/>
      <c r="BC1180" s="15"/>
      <c r="BD1180" s="15"/>
      <c r="BE1180" s="15"/>
      <c r="BF1180" s="15"/>
      <c r="BG1180" s="15"/>
      <c r="BH1180" s="15"/>
      <c r="BI1180" s="15"/>
      <c r="BJ1180" s="15"/>
      <c r="BK1180" s="15"/>
    </row>
    <row r="1181" spans="22:63" ht="15.75"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  <c r="AS1181" s="15"/>
      <c r="AT1181" s="15"/>
      <c r="AU1181" s="15"/>
      <c r="AV1181" s="15"/>
      <c r="AW1181" s="15"/>
      <c r="AX1181" s="15"/>
      <c r="AY1181" s="15"/>
      <c r="AZ1181" s="15"/>
      <c r="BA1181" s="15"/>
      <c r="BB1181" s="15"/>
      <c r="BC1181" s="15"/>
      <c r="BD1181" s="15"/>
      <c r="BE1181" s="15"/>
      <c r="BF1181" s="15"/>
      <c r="BG1181" s="15"/>
      <c r="BH1181" s="15"/>
      <c r="BI1181" s="15"/>
      <c r="BJ1181" s="15"/>
      <c r="BK1181" s="15"/>
    </row>
    <row r="1182" spans="22:63" ht="15.75"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T1182" s="15"/>
      <c r="AU1182" s="15"/>
      <c r="AV1182" s="15"/>
      <c r="AW1182" s="15"/>
      <c r="AX1182" s="15"/>
      <c r="AY1182" s="15"/>
      <c r="AZ1182" s="15"/>
      <c r="BA1182" s="15"/>
      <c r="BB1182" s="15"/>
      <c r="BC1182" s="15"/>
      <c r="BD1182" s="15"/>
      <c r="BE1182" s="15"/>
      <c r="BF1182" s="15"/>
      <c r="BG1182" s="15"/>
      <c r="BH1182" s="15"/>
      <c r="BI1182" s="15"/>
      <c r="BJ1182" s="15"/>
      <c r="BK1182" s="15"/>
    </row>
    <row r="1183" spans="22:63" ht="15.75"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  <c r="AS1183" s="15"/>
      <c r="AT1183" s="15"/>
      <c r="AU1183" s="15"/>
      <c r="AV1183" s="15"/>
      <c r="AW1183" s="15"/>
      <c r="AX1183" s="15"/>
      <c r="AY1183" s="15"/>
      <c r="AZ1183" s="15"/>
      <c r="BA1183" s="15"/>
      <c r="BB1183" s="15"/>
      <c r="BC1183" s="15"/>
      <c r="BD1183" s="15"/>
      <c r="BE1183" s="15"/>
      <c r="BF1183" s="15"/>
      <c r="BG1183" s="15"/>
      <c r="BH1183" s="15"/>
      <c r="BI1183" s="15"/>
      <c r="BJ1183" s="15"/>
      <c r="BK1183" s="15"/>
    </row>
    <row r="1184" spans="22:63" ht="15.75"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  <c r="AH1184" s="15"/>
      <c r="AI1184" s="15"/>
      <c r="AJ1184" s="15"/>
      <c r="AK1184" s="15"/>
      <c r="AL1184" s="15"/>
      <c r="AM1184" s="15"/>
      <c r="AN1184" s="15"/>
      <c r="AO1184" s="15"/>
      <c r="AP1184" s="15"/>
      <c r="AQ1184" s="15"/>
      <c r="AR1184" s="15"/>
      <c r="AS1184" s="15"/>
      <c r="AT1184" s="15"/>
      <c r="AU1184" s="15"/>
      <c r="AV1184" s="15"/>
      <c r="AW1184" s="15"/>
      <c r="AX1184" s="15"/>
      <c r="AY1184" s="15"/>
      <c r="AZ1184" s="15"/>
      <c r="BA1184" s="15"/>
      <c r="BB1184" s="15"/>
      <c r="BC1184" s="15"/>
      <c r="BD1184" s="15"/>
      <c r="BE1184" s="15"/>
      <c r="BF1184" s="15"/>
      <c r="BG1184" s="15"/>
      <c r="BH1184" s="15"/>
      <c r="BI1184" s="15"/>
      <c r="BJ1184" s="15"/>
      <c r="BK1184" s="15"/>
    </row>
    <row r="1185" spans="22:63" ht="15.75"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  <c r="AV1185" s="15"/>
      <c r="AW1185" s="15"/>
      <c r="AX1185" s="15"/>
      <c r="AY1185" s="15"/>
      <c r="AZ1185" s="15"/>
      <c r="BA1185" s="15"/>
      <c r="BB1185" s="15"/>
      <c r="BC1185" s="15"/>
      <c r="BD1185" s="15"/>
      <c r="BE1185" s="15"/>
      <c r="BF1185" s="15"/>
      <c r="BG1185" s="15"/>
      <c r="BH1185" s="15"/>
      <c r="BI1185" s="15"/>
      <c r="BJ1185" s="15"/>
      <c r="BK1185" s="15"/>
    </row>
    <row r="1186" spans="22:63" ht="15.75"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  <c r="AS1186" s="15"/>
      <c r="AT1186" s="15"/>
      <c r="AU1186" s="15"/>
      <c r="AV1186" s="15"/>
      <c r="AW1186" s="15"/>
      <c r="AX1186" s="15"/>
      <c r="AY1186" s="15"/>
      <c r="AZ1186" s="15"/>
      <c r="BA1186" s="15"/>
      <c r="BB1186" s="15"/>
      <c r="BC1186" s="15"/>
      <c r="BD1186" s="15"/>
      <c r="BE1186" s="15"/>
      <c r="BF1186" s="15"/>
      <c r="BG1186" s="15"/>
      <c r="BH1186" s="15"/>
      <c r="BI1186" s="15"/>
      <c r="BJ1186" s="15"/>
      <c r="BK1186" s="15"/>
    </row>
    <row r="1187" spans="22:63" ht="15.75"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T1187" s="15"/>
      <c r="AU1187" s="15"/>
      <c r="AV1187" s="15"/>
      <c r="AW1187" s="15"/>
      <c r="AX1187" s="15"/>
      <c r="AY1187" s="15"/>
      <c r="AZ1187" s="15"/>
      <c r="BA1187" s="15"/>
      <c r="BB1187" s="15"/>
      <c r="BC1187" s="15"/>
      <c r="BD1187" s="15"/>
      <c r="BE1187" s="15"/>
      <c r="BF1187" s="15"/>
      <c r="BG1187" s="15"/>
      <c r="BH1187" s="15"/>
      <c r="BI1187" s="15"/>
      <c r="BJ1187" s="15"/>
      <c r="BK1187" s="15"/>
    </row>
    <row r="1188" spans="22:63" ht="15.75"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T1188" s="15"/>
      <c r="AU1188" s="15"/>
      <c r="AV1188" s="15"/>
      <c r="AW1188" s="15"/>
      <c r="AX1188" s="15"/>
      <c r="AY1188" s="15"/>
      <c r="AZ1188" s="15"/>
      <c r="BA1188" s="15"/>
      <c r="BB1188" s="15"/>
      <c r="BC1188" s="15"/>
      <c r="BD1188" s="15"/>
      <c r="BE1188" s="15"/>
      <c r="BF1188" s="15"/>
      <c r="BG1188" s="15"/>
      <c r="BH1188" s="15"/>
      <c r="BI1188" s="15"/>
      <c r="BJ1188" s="15"/>
      <c r="BK1188" s="15"/>
    </row>
    <row r="1189" spans="22:63" ht="15.75"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T1189" s="15"/>
      <c r="AU1189" s="15"/>
      <c r="AV1189" s="15"/>
      <c r="AW1189" s="15"/>
      <c r="AX1189" s="15"/>
      <c r="AY1189" s="15"/>
      <c r="AZ1189" s="15"/>
      <c r="BA1189" s="15"/>
      <c r="BB1189" s="15"/>
      <c r="BC1189" s="15"/>
      <c r="BD1189" s="15"/>
      <c r="BE1189" s="15"/>
      <c r="BF1189" s="15"/>
      <c r="BG1189" s="15"/>
      <c r="BH1189" s="15"/>
      <c r="BI1189" s="15"/>
      <c r="BJ1189" s="15"/>
      <c r="BK1189" s="15"/>
    </row>
    <row r="1190" spans="22:63" ht="15.75"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  <c r="AS1190" s="15"/>
      <c r="AT1190" s="15"/>
      <c r="AU1190" s="15"/>
      <c r="AV1190" s="15"/>
      <c r="AW1190" s="15"/>
      <c r="AX1190" s="15"/>
      <c r="AY1190" s="15"/>
      <c r="AZ1190" s="15"/>
      <c r="BA1190" s="15"/>
      <c r="BB1190" s="15"/>
      <c r="BC1190" s="15"/>
      <c r="BD1190" s="15"/>
      <c r="BE1190" s="15"/>
      <c r="BF1190" s="15"/>
      <c r="BG1190" s="15"/>
      <c r="BH1190" s="15"/>
      <c r="BI1190" s="15"/>
      <c r="BJ1190" s="15"/>
      <c r="BK1190" s="15"/>
    </row>
    <row r="1191" spans="22:63" ht="15.75"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5"/>
      <c r="AS1191" s="15"/>
      <c r="AT1191" s="15"/>
      <c r="AU1191" s="15"/>
      <c r="AV1191" s="15"/>
      <c r="AW1191" s="15"/>
      <c r="AX1191" s="15"/>
      <c r="AY1191" s="15"/>
      <c r="AZ1191" s="15"/>
      <c r="BA1191" s="15"/>
      <c r="BB1191" s="15"/>
      <c r="BC1191" s="15"/>
      <c r="BD1191" s="15"/>
      <c r="BE1191" s="15"/>
      <c r="BF1191" s="15"/>
      <c r="BG1191" s="15"/>
      <c r="BH1191" s="15"/>
      <c r="BI1191" s="15"/>
      <c r="BJ1191" s="15"/>
      <c r="BK1191" s="15"/>
    </row>
    <row r="1192" spans="22:63" ht="15.75"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15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5"/>
      <c r="AS1192" s="15"/>
      <c r="AT1192" s="15"/>
      <c r="AU1192" s="15"/>
      <c r="AV1192" s="15"/>
      <c r="AW1192" s="15"/>
      <c r="AX1192" s="15"/>
      <c r="AY1192" s="15"/>
      <c r="AZ1192" s="15"/>
      <c r="BA1192" s="15"/>
      <c r="BB1192" s="15"/>
      <c r="BC1192" s="15"/>
      <c r="BD1192" s="15"/>
      <c r="BE1192" s="15"/>
      <c r="BF1192" s="15"/>
      <c r="BG1192" s="15"/>
      <c r="BH1192" s="15"/>
      <c r="BI1192" s="15"/>
      <c r="BJ1192" s="15"/>
      <c r="BK1192" s="15"/>
    </row>
    <row r="1193" spans="22:63" ht="15.75"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  <c r="AS1193" s="15"/>
      <c r="AT1193" s="15"/>
      <c r="AU1193" s="15"/>
      <c r="AV1193" s="15"/>
      <c r="AW1193" s="15"/>
      <c r="AX1193" s="15"/>
      <c r="AY1193" s="15"/>
      <c r="AZ1193" s="15"/>
      <c r="BA1193" s="15"/>
      <c r="BB1193" s="15"/>
      <c r="BC1193" s="15"/>
      <c r="BD1193" s="15"/>
      <c r="BE1193" s="15"/>
      <c r="BF1193" s="15"/>
      <c r="BG1193" s="15"/>
      <c r="BH1193" s="15"/>
      <c r="BI1193" s="15"/>
      <c r="BJ1193" s="15"/>
      <c r="BK1193" s="15"/>
    </row>
    <row r="1194" spans="22:63" ht="15.75"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F1194" s="15"/>
      <c r="AG1194" s="15"/>
      <c r="AH1194" s="15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5"/>
      <c r="AS1194" s="15"/>
      <c r="AT1194" s="15"/>
      <c r="AU1194" s="15"/>
      <c r="AV1194" s="15"/>
      <c r="AW1194" s="15"/>
      <c r="AX1194" s="15"/>
      <c r="AY1194" s="15"/>
      <c r="AZ1194" s="15"/>
      <c r="BA1194" s="15"/>
      <c r="BB1194" s="15"/>
      <c r="BC1194" s="15"/>
      <c r="BD1194" s="15"/>
      <c r="BE1194" s="15"/>
      <c r="BF1194" s="15"/>
      <c r="BG1194" s="15"/>
      <c r="BH1194" s="15"/>
      <c r="BI1194" s="15"/>
      <c r="BJ1194" s="15"/>
      <c r="BK1194" s="15"/>
    </row>
    <row r="1195" spans="22:63" ht="15.75"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  <c r="AS1195" s="15"/>
      <c r="AT1195" s="15"/>
      <c r="AU1195" s="15"/>
      <c r="AV1195" s="15"/>
      <c r="AW1195" s="15"/>
      <c r="AX1195" s="15"/>
      <c r="AY1195" s="15"/>
      <c r="AZ1195" s="15"/>
      <c r="BA1195" s="15"/>
      <c r="BB1195" s="15"/>
      <c r="BC1195" s="15"/>
      <c r="BD1195" s="15"/>
      <c r="BE1195" s="15"/>
      <c r="BF1195" s="15"/>
      <c r="BG1195" s="15"/>
      <c r="BH1195" s="15"/>
      <c r="BI1195" s="15"/>
      <c r="BJ1195" s="15"/>
      <c r="BK1195" s="15"/>
    </row>
    <row r="1196" spans="22:63" ht="15.75"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  <c r="AH1196" s="15"/>
      <c r="AI1196" s="15"/>
      <c r="AJ1196" s="15"/>
      <c r="AK1196" s="15"/>
      <c r="AL1196" s="15"/>
      <c r="AM1196" s="15"/>
      <c r="AN1196" s="15"/>
      <c r="AO1196" s="15"/>
      <c r="AP1196" s="15"/>
      <c r="AQ1196" s="15"/>
      <c r="AR1196" s="15"/>
      <c r="AS1196" s="15"/>
      <c r="AT1196" s="15"/>
      <c r="AU1196" s="15"/>
      <c r="AV1196" s="15"/>
      <c r="AW1196" s="15"/>
      <c r="AX1196" s="15"/>
      <c r="AY1196" s="15"/>
      <c r="AZ1196" s="15"/>
      <c r="BA1196" s="15"/>
      <c r="BB1196" s="15"/>
      <c r="BC1196" s="15"/>
      <c r="BD1196" s="15"/>
      <c r="BE1196" s="15"/>
      <c r="BF1196" s="15"/>
      <c r="BG1196" s="15"/>
      <c r="BH1196" s="15"/>
      <c r="BI1196" s="15"/>
      <c r="BJ1196" s="15"/>
      <c r="BK1196" s="15"/>
    </row>
    <row r="1197" spans="22:63" ht="15.75"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15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5"/>
      <c r="AS1197" s="15"/>
      <c r="AT1197" s="15"/>
      <c r="AU1197" s="15"/>
      <c r="AV1197" s="15"/>
      <c r="AW1197" s="15"/>
      <c r="AX1197" s="15"/>
      <c r="AY1197" s="15"/>
      <c r="AZ1197" s="15"/>
      <c r="BA1197" s="15"/>
      <c r="BB1197" s="15"/>
      <c r="BC1197" s="15"/>
      <c r="BD1197" s="15"/>
      <c r="BE1197" s="15"/>
      <c r="BF1197" s="15"/>
      <c r="BG1197" s="15"/>
      <c r="BH1197" s="15"/>
      <c r="BI1197" s="15"/>
      <c r="BJ1197" s="15"/>
      <c r="BK1197" s="15"/>
    </row>
    <row r="1198" spans="22:63" ht="15.75"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  <c r="AH1198" s="15"/>
      <c r="AI1198" s="15"/>
      <c r="AJ1198" s="15"/>
      <c r="AK1198" s="15"/>
      <c r="AL1198" s="15"/>
      <c r="AM1198" s="15"/>
      <c r="AN1198" s="15"/>
      <c r="AO1198" s="15"/>
      <c r="AP1198" s="15"/>
      <c r="AQ1198" s="15"/>
      <c r="AR1198" s="15"/>
      <c r="AS1198" s="15"/>
      <c r="AT1198" s="15"/>
      <c r="AU1198" s="15"/>
      <c r="AV1198" s="15"/>
      <c r="AW1198" s="15"/>
      <c r="AX1198" s="15"/>
      <c r="AY1198" s="15"/>
      <c r="AZ1198" s="15"/>
      <c r="BA1198" s="15"/>
      <c r="BB1198" s="15"/>
      <c r="BC1198" s="15"/>
      <c r="BD1198" s="15"/>
      <c r="BE1198" s="15"/>
      <c r="BF1198" s="15"/>
      <c r="BG1198" s="15"/>
      <c r="BH1198" s="15"/>
      <c r="BI1198" s="15"/>
      <c r="BJ1198" s="15"/>
      <c r="BK1198" s="15"/>
    </row>
    <row r="1199" spans="22:63" ht="15.75"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s="15"/>
      <c r="AI1199" s="15"/>
      <c r="AJ1199" s="15"/>
      <c r="AK1199" s="15"/>
      <c r="AL1199" s="15"/>
      <c r="AM1199" s="15"/>
      <c r="AN1199" s="15"/>
      <c r="AO1199" s="15"/>
      <c r="AP1199" s="15"/>
      <c r="AQ1199" s="15"/>
      <c r="AR1199" s="15"/>
      <c r="AS1199" s="15"/>
      <c r="AT1199" s="15"/>
      <c r="AU1199" s="15"/>
      <c r="AV1199" s="15"/>
      <c r="AW1199" s="15"/>
      <c r="AX1199" s="15"/>
      <c r="AY1199" s="15"/>
      <c r="AZ1199" s="15"/>
      <c r="BA1199" s="15"/>
      <c r="BB1199" s="15"/>
      <c r="BC1199" s="15"/>
      <c r="BD1199" s="15"/>
      <c r="BE1199" s="15"/>
      <c r="BF1199" s="15"/>
      <c r="BG1199" s="15"/>
      <c r="BH1199" s="15"/>
      <c r="BI1199" s="15"/>
      <c r="BJ1199" s="15"/>
      <c r="BK1199" s="15"/>
    </row>
    <row r="1200" spans="22:63" ht="15.75"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F1200" s="15"/>
      <c r="AG1200" s="15"/>
      <c r="AH1200" s="15"/>
      <c r="AI1200" s="15"/>
      <c r="AJ1200" s="15"/>
      <c r="AK1200" s="15"/>
      <c r="AL1200" s="15"/>
      <c r="AM1200" s="15"/>
      <c r="AN1200" s="15"/>
      <c r="AO1200" s="15"/>
      <c r="AP1200" s="15"/>
      <c r="AQ1200" s="15"/>
      <c r="AR1200" s="15"/>
      <c r="AS1200" s="15"/>
      <c r="AT1200" s="15"/>
      <c r="AU1200" s="15"/>
      <c r="AV1200" s="15"/>
      <c r="AW1200" s="15"/>
      <c r="AX1200" s="15"/>
      <c r="AY1200" s="15"/>
      <c r="AZ1200" s="15"/>
      <c r="BA1200" s="15"/>
      <c r="BB1200" s="15"/>
      <c r="BC1200" s="15"/>
      <c r="BD1200" s="15"/>
      <c r="BE1200" s="15"/>
      <c r="BF1200" s="15"/>
      <c r="BG1200" s="15"/>
      <c r="BH1200" s="15"/>
      <c r="BI1200" s="15"/>
      <c r="BJ1200" s="15"/>
      <c r="BK1200" s="15"/>
    </row>
    <row r="1201" spans="22:63" ht="15.75"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15"/>
      <c r="AI1201" s="15"/>
      <c r="AJ1201" s="15"/>
      <c r="AK1201" s="15"/>
      <c r="AL1201" s="15"/>
      <c r="AM1201" s="15"/>
      <c r="AN1201" s="15"/>
      <c r="AO1201" s="15"/>
      <c r="AP1201" s="15"/>
      <c r="AQ1201" s="15"/>
      <c r="AR1201" s="15"/>
      <c r="AS1201" s="15"/>
      <c r="AT1201" s="15"/>
      <c r="AU1201" s="15"/>
      <c r="AV1201" s="15"/>
      <c r="AW1201" s="15"/>
      <c r="AX1201" s="15"/>
      <c r="AY1201" s="15"/>
      <c r="AZ1201" s="15"/>
      <c r="BA1201" s="15"/>
      <c r="BB1201" s="15"/>
      <c r="BC1201" s="15"/>
      <c r="BD1201" s="15"/>
      <c r="BE1201" s="15"/>
      <c r="BF1201" s="15"/>
      <c r="BG1201" s="15"/>
      <c r="BH1201" s="15"/>
      <c r="BI1201" s="15"/>
      <c r="BJ1201" s="15"/>
      <c r="BK1201" s="15"/>
    </row>
    <row r="1202" spans="22:63" ht="15.75"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15"/>
      <c r="AI1202" s="15"/>
      <c r="AJ1202" s="15"/>
      <c r="AK1202" s="15"/>
      <c r="AL1202" s="15"/>
      <c r="AM1202" s="15"/>
      <c r="AN1202" s="15"/>
      <c r="AO1202" s="15"/>
      <c r="AP1202" s="15"/>
      <c r="AQ1202" s="15"/>
      <c r="AR1202" s="15"/>
      <c r="AS1202" s="15"/>
      <c r="AT1202" s="15"/>
      <c r="AU1202" s="15"/>
      <c r="AV1202" s="15"/>
      <c r="AW1202" s="15"/>
      <c r="AX1202" s="15"/>
      <c r="AY1202" s="15"/>
      <c r="AZ1202" s="15"/>
      <c r="BA1202" s="15"/>
      <c r="BB1202" s="15"/>
      <c r="BC1202" s="15"/>
      <c r="BD1202" s="15"/>
      <c r="BE1202" s="15"/>
      <c r="BF1202" s="15"/>
      <c r="BG1202" s="15"/>
      <c r="BH1202" s="15"/>
      <c r="BI1202" s="15"/>
      <c r="BJ1202" s="15"/>
      <c r="BK1202" s="15"/>
    </row>
    <row r="1203" spans="22:63" ht="15.75"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  <c r="AS1203" s="15"/>
      <c r="AT1203" s="15"/>
      <c r="AU1203" s="15"/>
      <c r="AV1203" s="15"/>
      <c r="AW1203" s="15"/>
      <c r="AX1203" s="15"/>
      <c r="AY1203" s="15"/>
      <c r="AZ1203" s="15"/>
      <c r="BA1203" s="15"/>
      <c r="BB1203" s="15"/>
      <c r="BC1203" s="15"/>
      <c r="BD1203" s="15"/>
      <c r="BE1203" s="15"/>
      <c r="BF1203" s="15"/>
      <c r="BG1203" s="15"/>
      <c r="BH1203" s="15"/>
      <c r="BI1203" s="15"/>
      <c r="BJ1203" s="15"/>
      <c r="BK1203" s="15"/>
    </row>
    <row r="1204" spans="22:63" ht="15.75"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15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  <c r="AS1204" s="15"/>
      <c r="AT1204" s="15"/>
      <c r="AU1204" s="15"/>
      <c r="AV1204" s="15"/>
      <c r="AW1204" s="15"/>
      <c r="AX1204" s="15"/>
      <c r="AY1204" s="15"/>
      <c r="AZ1204" s="15"/>
      <c r="BA1204" s="15"/>
      <c r="BB1204" s="15"/>
      <c r="BC1204" s="15"/>
      <c r="BD1204" s="15"/>
      <c r="BE1204" s="15"/>
      <c r="BF1204" s="15"/>
      <c r="BG1204" s="15"/>
      <c r="BH1204" s="15"/>
      <c r="BI1204" s="15"/>
      <c r="BJ1204" s="15"/>
      <c r="BK1204" s="15"/>
    </row>
    <row r="1205" spans="22:63" ht="15.75"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s="15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5"/>
      <c r="AS1205" s="15"/>
      <c r="AT1205" s="15"/>
      <c r="AU1205" s="15"/>
      <c r="AV1205" s="15"/>
      <c r="AW1205" s="15"/>
      <c r="AX1205" s="15"/>
      <c r="AY1205" s="15"/>
      <c r="AZ1205" s="15"/>
      <c r="BA1205" s="15"/>
      <c r="BB1205" s="15"/>
      <c r="BC1205" s="15"/>
      <c r="BD1205" s="15"/>
      <c r="BE1205" s="15"/>
      <c r="BF1205" s="15"/>
      <c r="BG1205" s="15"/>
      <c r="BH1205" s="15"/>
      <c r="BI1205" s="15"/>
      <c r="BJ1205" s="15"/>
      <c r="BK1205" s="15"/>
    </row>
    <row r="1206" spans="22:63" ht="15.75"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s="15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5"/>
      <c r="AS1206" s="15"/>
      <c r="AT1206" s="15"/>
      <c r="AU1206" s="15"/>
      <c r="AV1206" s="15"/>
      <c r="AW1206" s="15"/>
      <c r="AX1206" s="15"/>
      <c r="AY1206" s="15"/>
      <c r="AZ1206" s="15"/>
      <c r="BA1206" s="15"/>
      <c r="BB1206" s="15"/>
      <c r="BC1206" s="15"/>
      <c r="BD1206" s="15"/>
      <c r="BE1206" s="15"/>
      <c r="BF1206" s="15"/>
      <c r="BG1206" s="15"/>
      <c r="BH1206" s="15"/>
      <c r="BI1206" s="15"/>
      <c r="BJ1206" s="15"/>
      <c r="BK1206" s="15"/>
    </row>
    <row r="1207" spans="22:63" ht="15.75"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15"/>
      <c r="AI1207" s="15"/>
      <c r="AJ1207" s="15"/>
      <c r="AK1207" s="15"/>
      <c r="AL1207" s="15"/>
      <c r="AM1207" s="15"/>
      <c r="AN1207" s="15"/>
      <c r="AO1207" s="15"/>
      <c r="AP1207" s="15"/>
      <c r="AQ1207" s="15"/>
      <c r="AR1207" s="15"/>
      <c r="AS1207" s="15"/>
      <c r="AT1207" s="15"/>
      <c r="AU1207" s="15"/>
      <c r="AV1207" s="15"/>
      <c r="AW1207" s="15"/>
      <c r="AX1207" s="15"/>
      <c r="AY1207" s="15"/>
      <c r="AZ1207" s="15"/>
      <c r="BA1207" s="15"/>
      <c r="BB1207" s="15"/>
      <c r="BC1207" s="15"/>
      <c r="BD1207" s="15"/>
      <c r="BE1207" s="15"/>
      <c r="BF1207" s="15"/>
      <c r="BG1207" s="15"/>
      <c r="BH1207" s="15"/>
      <c r="BI1207" s="15"/>
      <c r="BJ1207" s="15"/>
      <c r="BK1207" s="15"/>
    </row>
    <row r="1208" spans="22:63" ht="15.75"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  <c r="AH1208" s="15"/>
      <c r="AI1208" s="15"/>
      <c r="AJ1208" s="15"/>
      <c r="AK1208" s="15"/>
      <c r="AL1208" s="15"/>
      <c r="AM1208" s="15"/>
      <c r="AN1208" s="15"/>
      <c r="AO1208" s="15"/>
      <c r="AP1208" s="15"/>
      <c r="AQ1208" s="15"/>
      <c r="AR1208" s="15"/>
      <c r="AS1208" s="15"/>
      <c r="AT1208" s="15"/>
      <c r="AU1208" s="15"/>
      <c r="AV1208" s="15"/>
      <c r="AW1208" s="15"/>
      <c r="AX1208" s="15"/>
      <c r="AY1208" s="15"/>
      <c r="AZ1208" s="15"/>
      <c r="BA1208" s="15"/>
      <c r="BB1208" s="15"/>
      <c r="BC1208" s="15"/>
      <c r="BD1208" s="15"/>
      <c r="BE1208" s="15"/>
      <c r="BF1208" s="15"/>
      <c r="BG1208" s="15"/>
      <c r="BH1208" s="15"/>
      <c r="BI1208" s="15"/>
      <c r="BJ1208" s="15"/>
      <c r="BK1208" s="15"/>
    </row>
    <row r="1209" spans="22:63" ht="15.75"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s="15"/>
      <c r="AI1209" s="15"/>
      <c r="AJ1209" s="15"/>
      <c r="AK1209" s="15"/>
      <c r="AL1209" s="15"/>
      <c r="AM1209" s="15"/>
      <c r="AN1209" s="15"/>
      <c r="AO1209" s="15"/>
      <c r="AP1209" s="15"/>
      <c r="AQ1209" s="15"/>
      <c r="AR1209" s="15"/>
      <c r="AS1209" s="15"/>
      <c r="AT1209" s="15"/>
      <c r="AU1209" s="15"/>
      <c r="AV1209" s="15"/>
      <c r="AW1209" s="15"/>
      <c r="AX1209" s="15"/>
      <c r="AY1209" s="15"/>
      <c r="AZ1209" s="15"/>
      <c r="BA1209" s="15"/>
      <c r="BB1209" s="15"/>
      <c r="BC1209" s="15"/>
      <c r="BD1209" s="15"/>
      <c r="BE1209" s="15"/>
      <c r="BF1209" s="15"/>
      <c r="BG1209" s="15"/>
      <c r="BH1209" s="15"/>
      <c r="BI1209" s="15"/>
      <c r="BJ1209" s="15"/>
      <c r="BK1209" s="15"/>
    </row>
    <row r="1210" spans="22:63" ht="15.75"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  <c r="AH1210" s="15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5"/>
      <c r="AS1210" s="15"/>
      <c r="AT1210" s="15"/>
      <c r="AU1210" s="15"/>
      <c r="AV1210" s="15"/>
      <c r="AW1210" s="15"/>
      <c r="AX1210" s="15"/>
      <c r="AY1210" s="15"/>
      <c r="AZ1210" s="15"/>
      <c r="BA1210" s="15"/>
      <c r="BB1210" s="15"/>
      <c r="BC1210" s="15"/>
      <c r="BD1210" s="15"/>
      <c r="BE1210" s="15"/>
      <c r="BF1210" s="15"/>
      <c r="BG1210" s="15"/>
      <c r="BH1210" s="15"/>
      <c r="BI1210" s="15"/>
      <c r="BJ1210" s="15"/>
      <c r="BK1210" s="15"/>
    </row>
    <row r="1211" spans="22:63" ht="15.75"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15"/>
      <c r="AI1211" s="15"/>
      <c r="AJ1211" s="15"/>
      <c r="AK1211" s="15"/>
      <c r="AL1211" s="15"/>
      <c r="AM1211" s="15"/>
      <c r="AN1211" s="15"/>
      <c r="AO1211" s="15"/>
      <c r="AP1211" s="15"/>
      <c r="AQ1211" s="15"/>
      <c r="AR1211" s="15"/>
      <c r="AS1211" s="15"/>
      <c r="AT1211" s="15"/>
      <c r="AU1211" s="15"/>
      <c r="AV1211" s="15"/>
      <c r="AW1211" s="15"/>
      <c r="AX1211" s="15"/>
      <c r="AY1211" s="15"/>
      <c r="AZ1211" s="15"/>
      <c r="BA1211" s="15"/>
      <c r="BB1211" s="15"/>
      <c r="BC1211" s="15"/>
      <c r="BD1211" s="15"/>
      <c r="BE1211" s="15"/>
      <c r="BF1211" s="15"/>
      <c r="BG1211" s="15"/>
      <c r="BH1211" s="15"/>
      <c r="BI1211" s="15"/>
      <c r="BJ1211" s="15"/>
      <c r="BK1211" s="15"/>
    </row>
    <row r="1212" spans="22:63" ht="15.75"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s="15"/>
      <c r="AI1212" s="15"/>
      <c r="AJ1212" s="15"/>
      <c r="AK1212" s="15"/>
      <c r="AL1212" s="15"/>
      <c r="AM1212" s="15"/>
      <c r="AN1212" s="15"/>
      <c r="AO1212" s="15"/>
      <c r="AP1212" s="15"/>
      <c r="AQ1212" s="15"/>
      <c r="AR1212" s="15"/>
      <c r="AS1212" s="15"/>
      <c r="AT1212" s="15"/>
      <c r="AU1212" s="15"/>
      <c r="AV1212" s="15"/>
      <c r="AW1212" s="15"/>
      <c r="AX1212" s="15"/>
      <c r="AY1212" s="15"/>
      <c r="AZ1212" s="15"/>
      <c r="BA1212" s="15"/>
      <c r="BB1212" s="15"/>
      <c r="BC1212" s="15"/>
      <c r="BD1212" s="15"/>
      <c r="BE1212" s="15"/>
      <c r="BF1212" s="15"/>
      <c r="BG1212" s="15"/>
      <c r="BH1212" s="15"/>
      <c r="BI1212" s="15"/>
      <c r="BJ1212" s="15"/>
      <c r="BK1212" s="15"/>
    </row>
    <row r="1213" spans="22:63" ht="15.75"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15"/>
      <c r="AI1213" s="15"/>
      <c r="AJ1213" s="15"/>
      <c r="AK1213" s="15"/>
      <c r="AL1213" s="15"/>
      <c r="AM1213" s="15"/>
      <c r="AN1213" s="15"/>
      <c r="AO1213" s="15"/>
      <c r="AP1213" s="15"/>
      <c r="AQ1213" s="15"/>
      <c r="AR1213" s="15"/>
      <c r="AS1213" s="15"/>
      <c r="AT1213" s="15"/>
      <c r="AU1213" s="15"/>
      <c r="AV1213" s="15"/>
      <c r="AW1213" s="15"/>
      <c r="AX1213" s="15"/>
      <c r="AY1213" s="15"/>
      <c r="AZ1213" s="15"/>
      <c r="BA1213" s="15"/>
      <c r="BB1213" s="15"/>
      <c r="BC1213" s="15"/>
      <c r="BD1213" s="15"/>
      <c r="BE1213" s="15"/>
      <c r="BF1213" s="15"/>
      <c r="BG1213" s="15"/>
      <c r="BH1213" s="15"/>
      <c r="BI1213" s="15"/>
      <c r="BJ1213" s="15"/>
      <c r="BK1213" s="15"/>
    </row>
    <row r="1214" spans="22:63" ht="15.75"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  <c r="AH1214" s="15"/>
      <c r="AI1214" s="15"/>
      <c r="AJ1214" s="15"/>
      <c r="AK1214" s="15"/>
      <c r="AL1214" s="15"/>
      <c r="AM1214" s="15"/>
      <c r="AN1214" s="15"/>
      <c r="AO1214" s="15"/>
      <c r="AP1214" s="15"/>
      <c r="AQ1214" s="15"/>
      <c r="AR1214" s="15"/>
      <c r="AS1214" s="15"/>
      <c r="AT1214" s="15"/>
      <c r="AU1214" s="15"/>
      <c r="AV1214" s="15"/>
      <c r="AW1214" s="15"/>
      <c r="AX1214" s="15"/>
      <c r="AY1214" s="15"/>
      <c r="AZ1214" s="15"/>
      <c r="BA1214" s="15"/>
      <c r="BB1214" s="15"/>
      <c r="BC1214" s="15"/>
      <c r="BD1214" s="15"/>
      <c r="BE1214" s="15"/>
      <c r="BF1214" s="15"/>
      <c r="BG1214" s="15"/>
      <c r="BH1214" s="15"/>
      <c r="BI1214" s="15"/>
      <c r="BJ1214" s="15"/>
      <c r="BK1214" s="15"/>
    </row>
    <row r="1215" spans="22:63" ht="15.75"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5"/>
      <c r="AQ1215" s="15"/>
      <c r="AR1215" s="15"/>
      <c r="AS1215" s="15"/>
      <c r="AT1215" s="15"/>
      <c r="AU1215" s="15"/>
      <c r="AV1215" s="15"/>
      <c r="AW1215" s="15"/>
      <c r="AX1215" s="15"/>
      <c r="AY1215" s="15"/>
      <c r="AZ1215" s="15"/>
      <c r="BA1215" s="15"/>
      <c r="BB1215" s="15"/>
      <c r="BC1215" s="15"/>
      <c r="BD1215" s="15"/>
      <c r="BE1215" s="15"/>
      <c r="BF1215" s="15"/>
      <c r="BG1215" s="15"/>
      <c r="BH1215" s="15"/>
      <c r="BI1215" s="15"/>
      <c r="BJ1215" s="15"/>
      <c r="BK1215" s="15"/>
    </row>
    <row r="1216" spans="22:63" ht="15.75"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15"/>
      <c r="AI1216" s="15"/>
      <c r="AJ1216" s="15"/>
      <c r="AK1216" s="15"/>
      <c r="AL1216" s="15"/>
      <c r="AM1216" s="15"/>
      <c r="AN1216" s="15"/>
      <c r="AO1216" s="15"/>
      <c r="AP1216" s="15"/>
      <c r="AQ1216" s="15"/>
      <c r="AR1216" s="15"/>
      <c r="AS1216" s="15"/>
      <c r="AT1216" s="15"/>
      <c r="AU1216" s="15"/>
      <c r="AV1216" s="15"/>
      <c r="AW1216" s="15"/>
      <c r="AX1216" s="15"/>
      <c r="AY1216" s="15"/>
      <c r="AZ1216" s="15"/>
      <c r="BA1216" s="15"/>
      <c r="BB1216" s="15"/>
      <c r="BC1216" s="15"/>
      <c r="BD1216" s="15"/>
      <c r="BE1216" s="15"/>
      <c r="BF1216" s="15"/>
      <c r="BG1216" s="15"/>
      <c r="BH1216" s="15"/>
      <c r="BI1216" s="15"/>
      <c r="BJ1216" s="15"/>
      <c r="BK1216" s="15"/>
    </row>
    <row r="1217" spans="22:63" ht="15.75"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15"/>
      <c r="AI1217" s="15"/>
      <c r="AJ1217" s="15"/>
      <c r="AK1217" s="15"/>
      <c r="AL1217" s="15"/>
      <c r="AM1217" s="15"/>
      <c r="AN1217" s="15"/>
      <c r="AO1217" s="15"/>
      <c r="AP1217" s="15"/>
      <c r="AQ1217" s="15"/>
      <c r="AR1217" s="15"/>
      <c r="AS1217" s="15"/>
      <c r="AT1217" s="15"/>
      <c r="AU1217" s="15"/>
      <c r="AV1217" s="15"/>
      <c r="AW1217" s="15"/>
      <c r="AX1217" s="15"/>
      <c r="AY1217" s="15"/>
      <c r="AZ1217" s="15"/>
      <c r="BA1217" s="15"/>
      <c r="BB1217" s="15"/>
      <c r="BC1217" s="15"/>
      <c r="BD1217" s="15"/>
      <c r="BE1217" s="15"/>
      <c r="BF1217" s="15"/>
      <c r="BG1217" s="15"/>
      <c r="BH1217" s="15"/>
      <c r="BI1217" s="15"/>
      <c r="BJ1217" s="15"/>
      <c r="BK1217" s="15"/>
    </row>
    <row r="1218" spans="22:63" ht="15.75"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  <c r="AH1218" s="15"/>
      <c r="AI1218" s="15"/>
      <c r="AJ1218" s="15"/>
      <c r="AK1218" s="15"/>
      <c r="AL1218" s="15"/>
      <c r="AM1218" s="15"/>
      <c r="AN1218" s="15"/>
      <c r="AO1218" s="15"/>
      <c r="AP1218" s="15"/>
      <c r="AQ1218" s="15"/>
      <c r="AR1218" s="15"/>
      <c r="AS1218" s="15"/>
      <c r="AT1218" s="15"/>
      <c r="AU1218" s="15"/>
      <c r="AV1218" s="15"/>
      <c r="AW1218" s="15"/>
      <c r="AX1218" s="15"/>
      <c r="AY1218" s="15"/>
      <c r="AZ1218" s="15"/>
      <c r="BA1218" s="15"/>
      <c r="BB1218" s="15"/>
      <c r="BC1218" s="15"/>
      <c r="BD1218" s="15"/>
      <c r="BE1218" s="15"/>
      <c r="BF1218" s="15"/>
      <c r="BG1218" s="15"/>
      <c r="BH1218" s="15"/>
      <c r="BI1218" s="15"/>
      <c r="BJ1218" s="15"/>
      <c r="BK1218" s="15"/>
    </row>
    <row r="1219" spans="22:63" ht="15.75"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5"/>
      <c r="AK1219" s="15"/>
      <c r="AL1219" s="15"/>
      <c r="AM1219" s="15"/>
      <c r="AN1219" s="15"/>
      <c r="AO1219" s="15"/>
      <c r="AP1219" s="15"/>
      <c r="AQ1219" s="15"/>
      <c r="AR1219" s="15"/>
      <c r="AS1219" s="15"/>
      <c r="AT1219" s="15"/>
      <c r="AU1219" s="15"/>
      <c r="AV1219" s="15"/>
      <c r="AW1219" s="15"/>
      <c r="AX1219" s="15"/>
      <c r="AY1219" s="15"/>
      <c r="AZ1219" s="15"/>
      <c r="BA1219" s="15"/>
      <c r="BB1219" s="15"/>
      <c r="BC1219" s="15"/>
      <c r="BD1219" s="15"/>
      <c r="BE1219" s="15"/>
      <c r="BF1219" s="15"/>
      <c r="BG1219" s="15"/>
      <c r="BH1219" s="15"/>
      <c r="BI1219" s="15"/>
      <c r="BJ1219" s="15"/>
      <c r="BK1219" s="15"/>
    </row>
    <row r="1220" spans="22:63" ht="15.75"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F1220" s="15"/>
      <c r="AG1220" s="15"/>
      <c r="AH1220" s="15"/>
      <c r="AI1220" s="15"/>
      <c r="AJ1220" s="15"/>
      <c r="AK1220" s="15"/>
      <c r="AL1220" s="15"/>
      <c r="AM1220" s="15"/>
      <c r="AN1220" s="15"/>
      <c r="AO1220" s="15"/>
      <c r="AP1220" s="15"/>
      <c r="AQ1220" s="15"/>
      <c r="AR1220" s="15"/>
      <c r="AS1220" s="15"/>
      <c r="AT1220" s="15"/>
      <c r="AU1220" s="15"/>
      <c r="AV1220" s="15"/>
      <c r="AW1220" s="15"/>
      <c r="AX1220" s="15"/>
      <c r="AY1220" s="15"/>
      <c r="AZ1220" s="15"/>
      <c r="BA1220" s="15"/>
      <c r="BB1220" s="15"/>
      <c r="BC1220" s="15"/>
      <c r="BD1220" s="15"/>
      <c r="BE1220" s="15"/>
      <c r="BF1220" s="15"/>
      <c r="BG1220" s="15"/>
      <c r="BH1220" s="15"/>
      <c r="BI1220" s="15"/>
      <c r="BJ1220" s="15"/>
      <c r="BK1220" s="15"/>
    </row>
    <row r="1221" spans="22:63" ht="15.75"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15"/>
      <c r="AI1221" s="15"/>
      <c r="AJ1221" s="15"/>
      <c r="AK1221" s="15"/>
      <c r="AL1221" s="15"/>
      <c r="AM1221" s="15"/>
      <c r="AN1221" s="15"/>
      <c r="AO1221" s="15"/>
      <c r="AP1221" s="15"/>
      <c r="AQ1221" s="15"/>
      <c r="AR1221" s="15"/>
      <c r="AS1221" s="15"/>
      <c r="AT1221" s="15"/>
      <c r="AU1221" s="15"/>
      <c r="AV1221" s="15"/>
      <c r="AW1221" s="15"/>
      <c r="AX1221" s="15"/>
      <c r="AY1221" s="15"/>
      <c r="AZ1221" s="15"/>
      <c r="BA1221" s="15"/>
      <c r="BB1221" s="15"/>
      <c r="BC1221" s="15"/>
      <c r="BD1221" s="15"/>
      <c r="BE1221" s="15"/>
      <c r="BF1221" s="15"/>
      <c r="BG1221" s="15"/>
      <c r="BH1221" s="15"/>
      <c r="BI1221" s="15"/>
      <c r="BJ1221" s="15"/>
      <c r="BK1221" s="15"/>
    </row>
    <row r="1222" spans="22:63" ht="15.75"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F1222" s="15"/>
      <c r="AG1222" s="15"/>
      <c r="AH1222" s="15"/>
      <c r="AI1222" s="15"/>
      <c r="AJ1222" s="15"/>
      <c r="AK1222" s="15"/>
      <c r="AL1222" s="15"/>
      <c r="AM1222" s="15"/>
      <c r="AN1222" s="15"/>
      <c r="AO1222" s="15"/>
      <c r="AP1222" s="15"/>
      <c r="AQ1222" s="15"/>
      <c r="AR1222" s="15"/>
      <c r="AS1222" s="15"/>
      <c r="AT1222" s="15"/>
      <c r="AU1222" s="15"/>
      <c r="AV1222" s="15"/>
      <c r="AW1222" s="15"/>
      <c r="AX1222" s="15"/>
      <c r="AY1222" s="15"/>
      <c r="AZ1222" s="15"/>
      <c r="BA1222" s="15"/>
      <c r="BB1222" s="15"/>
      <c r="BC1222" s="15"/>
      <c r="BD1222" s="15"/>
      <c r="BE1222" s="15"/>
      <c r="BF1222" s="15"/>
      <c r="BG1222" s="15"/>
      <c r="BH1222" s="15"/>
      <c r="BI1222" s="15"/>
      <c r="BJ1222" s="15"/>
      <c r="BK1222" s="15"/>
    </row>
    <row r="1223" spans="22:63" ht="15.75"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  <c r="AH1223" s="15"/>
      <c r="AI1223" s="15"/>
      <c r="AJ1223" s="15"/>
      <c r="AK1223" s="15"/>
      <c r="AL1223" s="15"/>
      <c r="AM1223" s="15"/>
      <c r="AN1223" s="15"/>
      <c r="AO1223" s="15"/>
      <c r="AP1223" s="15"/>
      <c r="AQ1223" s="15"/>
      <c r="AR1223" s="15"/>
      <c r="AS1223" s="15"/>
      <c r="AT1223" s="15"/>
      <c r="AU1223" s="15"/>
      <c r="AV1223" s="15"/>
      <c r="AW1223" s="15"/>
      <c r="AX1223" s="15"/>
      <c r="AY1223" s="15"/>
      <c r="AZ1223" s="15"/>
      <c r="BA1223" s="15"/>
      <c r="BB1223" s="15"/>
      <c r="BC1223" s="15"/>
      <c r="BD1223" s="15"/>
      <c r="BE1223" s="15"/>
      <c r="BF1223" s="15"/>
      <c r="BG1223" s="15"/>
      <c r="BH1223" s="15"/>
      <c r="BI1223" s="15"/>
      <c r="BJ1223" s="15"/>
      <c r="BK1223" s="15"/>
    </row>
    <row r="1224" spans="22:63" ht="15.75"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  <c r="AH1224" s="15"/>
      <c r="AI1224" s="15"/>
      <c r="AJ1224" s="15"/>
      <c r="AK1224" s="15"/>
      <c r="AL1224" s="15"/>
      <c r="AM1224" s="15"/>
      <c r="AN1224" s="15"/>
      <c r="AO1224" s="15"/>
      <c r="AP1224" s="15"/>
      <c r="AQ1224" s="15"/>
      <c r="AR1224" s="15"/>
      <c r="AS1224" s="15"/>
      <c r="AT1224" s="15"/>
      <c r="AU1224" s="15"/>
      <c r="AV1224" s="15"/>
      <c r="AW1224" s="15"/>
      <c r="AX1224" s="15"/>
      <c r="AY1224" s="15"/>
      <c r="AZ1224" s="15"/>
      <c r="BA1224" s="15"/>
      <c r="BB1224" s="15"/>
      <c r="BC1224" s="15"/>
      <c r="BD1224" s="15"/>
      <c r="BE1224" s="15"/>
      <c r="BF1224" s="15"/>
      <c r="BG1224" s="15"/>
      <c r="BH1224" s="15"/>
      <c r="BI1224" s="15"/>
      <c r="BJ1224" s="15"/>
      <c r="BK1224" s="15"/>
    </row>
    <row r="1225" spans="22:63" ht="15.75"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s="15"/>
      <c r="AI1225" s="15"/>
      <c r="AJ1225" s="15"/>
      <c r="AK1225" s="15"/>
      <c r="AL1225" s="15"/>
      <c r="AM1225" s="15"/>
      <c r="AN1225" s="15"/>
      <c r="AO1225" s="15"/>
      <c r="AP1225" s="15"/>
      <c r="AQ1225" s="15"/>
      <c r="AR1225" s="15"/>
      <c r="AS1225" s="15"/>
      <c r="AT1225" s="15"/>
      <c r="AU1225" s="15"/>
      <c r="AV1225" s="15"/>
      <c r="AW1225" s="15"/>
      <c r="AX1225" s="15"/>
      <c r="AY1225" s="15"/>
      <c r="AZ1225" s="15"/>
      <c r="BA1225" s="15"/>
      <c r="BB1225" s="15"/>
      <c r="BC1225" s="15"/>
      <c r="BD1225" s="15"/>
      <c r="BE1225" s="15"/>
      <c r="BF1225" s="15"/>
      <c r="BG1225" s="15"/>
      <c r="BH1225" s="15"/>
      <c r="BI1225" s="15"/>
      <c r="BJ1225" s="15"/>
      <c r="BK1225" s="15"/>
    </row>
    <row r="1226" spans="22:63" ht="15.75"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5"/>
      <c r="AF1226" s="15"/>
      <c r="AG1226" s="15"/>
      <c r="AH1226" s="15"/>
      <c r="AI1226" s="15"/>
      <c r="AJ1226" s="15"/>
      <c r="AK1226" s="15"/>
      <c r="AL1226" s="15"/>
      <c r="AM1226" s="15"/>
      <c r="AN1226" s="15"/>
      <c r="AO1226" s="15"/>
      <c r="AP1226" s="15"/>
      <c r="AQ1226" s="15"/>
      <c r="AR1226" s="15"/>
      <c r="AS1226" s="15"/>
      <c r="AT1226" s="15"/>
      <c r="AU1226" s="15"/>
      <c r="AV1226" s="15"/>
      <c r="AW1226" s="15"/>
      <c r="AX1226" s="15"/>
      <c r="AY1226" s="15"/>
      <c r="AZ1226" s="15"/>
      <c r="BA1226" s="15"/>
      <c r="BB1226" s="15"/>
      <c r="BC1226" s="15"/>
      <c r="BD1226" s="15"/>
      <c r="BE1226" s="15"/>
      <c r="BF1226" s="15"/>
      <c r="BG1226" s="15"/>
      <c r="BH1226" s="15"/>
      <c r="BI1226" s="15"/>
      <c r="BJ1226" s="15"/>
      <c r="BK1226" s="15"/>
    </row>
    <row r="1227" spans="22:63" ht="15.75"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F1227" s="15"/>
      <c r="AG1227" s="15"/>
      <c r="AH1227" s="15"/>
      <c r="AI1227" s="15"/>
      <c r="AJ1227" s="15"/>
      <c r="AK1227" s="15"/>
      <c r="AL1227" s="15"/>
      <c r="AM1227" s="15"/>
      <c r="AN1227" s="15"/>
      <c r="AO1227" s="15"/>
      <c r="AP1227" s="15"/>
      <c r="AQ1227" s="15"/>
      <c r="AR1227" s="15"/>
      <c r="AS1227" s="15"/>
      <c r="AT1227" s="15"/>
      <c r="AU1227" s="15"/>
      <c r="AV1227" s="15"/>
      <c r="AW1227" s="15"/>
      <c r="AX1227" s="15"/>
      <c r="AY1227" s="15"/>
      <c r="AZ1227" s="15"/>
      <c r="BA1227" s="15"/>
      <c r="BB1227" s="15"/>
      <c r="BC1227" s="15"/>
      <c r="BD1227" s="15"/>
      <c r="BE1227" s="15"/>
      <c r="BF1227" s="15"/>
      <c r="BG1227" s="15"/>
      <c r="BH1227" s="15"/>
      <c r="BI1227" s="15"/>
      <c r="BJ1227" s="15"/>
      <c r="BK1227" s="15"/>
    </row>
    <row r="1228" spans="22:63" ht="15.75"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F1228" s="15"/>
      <c r="AG1228" s="15"/>
      <c r="AH1228" s="15"/>
      <c r="AI1228" s="15"/>
      <c r="AJ1228" s="15"/>
      <c r="AK1228" s="15"/>
      <c r="AL1228" s="15"/>
      <c r="AM1228" s="15"/>
      <c r="AN1228" s="15"/>
      <c r="AO1228" s="15"/>
      <c r="AP1228" s="15"/>
      <c r="AQ1228" s="15"/>
      <c r="AR1228" s="15"/>
      <c r="AS1228" s="15"/>
      <c r="AT1228" s="15"/>
      <c r="AU1228" s="15"/>
      <c r="AV1228" s="15"/>
      <c r="AW1228" s="15"/>
      <c r="AX1228" s="15"/>
      <c r="AY1228" s="15"/>
      <c r="AZ1228" s="15"/>
      <c r="BA1228" s="15"/>
      <c r="BB1228" s="15"/>
      <c r="BC1228" s="15"/>
      <c r="BD1228" s="15"/>
      <c r="BE1228" s="15"/>
      <c r="BF1228" s="15"/>
      <c r="BG1228" s="15"/>
      <c r="BH1228" s="15"/>
      <c r="BI1228" s="15"/>
      <c r="BJ1228" s="15"/>
      <c r="BK1228" s="15"/>
    </row>
    <row r="1229" spans="22:63" ht="15.75"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5"/>
      <c r="AS1229" s="15"/>
      <c r="AT1229" s="15"/>
      <c r="AU1229" s="15"/>
      <c r="AV1229" s="15"/>
      <c r="AW1229" s="15"/>
      <c r="AX1229" s="15"/>
      <c r="AY1229" s="15"/>
      <c r="AZ1229" s="15"/>
      <c r="BA1229" s="15"/>
      <c r="BB1229" s="15"/>
      <c r="BC1229" s="15"/>
      <c r="BD1229" s="15"/>
      <c r="BE1229" s="15"/>
      <c r="BF1229" s="15"/>
      <c r="BG1229" s="15"/>
      <c r="BH1229" s="15"/>
      <c r="BI1229" s="15"/>
      <c r="BJ1229" s="15"/>
      <c r="BK1229" s="15"/>
    </row>
    <row r="1230" spans="22:63" ht="15.75"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s="1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5"/>
      <c r="AS1230" s="15"/>
      <c r="AT1230" s="15"/>
      <c r="AU1230" s="15"/>
      <c r="AV1230" s="15"/>
      <c r="AW1230" s="15"/>
      <c r="AX1230" s="15"/>
      <c r="AY1230" s="15"/>
      <c r="AZ1230" s="15"/>
      <c r="BA1230" s="15"/>
      <c r="BB1230" s="15"/>
      <c r="BC1230" s="15"/>
      <c r="BD1230" s="15"/>
      <c r="BE1230" s="15"/>
      <c r="BF1230" s="15"/>
      <c r="BG1230" s="15"/>
      <c r="BH1230" s="15"/>
      <c r="BI1230" s="15"/>
      <c r="BJ1230" s="15"/>
      <c r="BK1230" s="15"/>
    </row>
    <row r="1231" spans="22:63" ht="15.75"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  <c r="AH1231" s="15"/>
      <c r="AI1231" s="15"/>
      <c r="AJ1231" s="15"/>
      <c r="AK1231" s="15"/>
      <c r="AL1231" s="15"/>
      <c r="AM1231" s="15"/>
      <c r="AN1231" s="15"/>
      <c r="AO1231" s="15"/>
      <c r="AP1231" s="15"/>
      <c r="AQ1231" s="15"/>
      <c r="AR1231" s="15"/>
      <c r="AS1231" s="15"/>
      <c r="AT1231" s="15"/>
      <c r="AU1231" s="15"/>
      <c r="AV1231" s="15"/>
      <c r="AW1231" s="15"/>
      <c r="AX1231" s="15"/>
      <c r="AY1231" s="15"/>
      <c r="AZ1231" s="15"/>
      <c r="BA1231" s="15"/>
      <c r="BB1231" s="15"/>
      <c r="BC1231" s="15"/>
      <c r="BD1231" s="15"/>
      <c r="BE1231" s="15"/>
      <c r="BF1231" s="15"/>
      <c r="BG1231" s="15"/>
      <c r="BH1231" s="15"/>
      <c r="BI1231" s="15"/>
      <c r="BJ1231" s="15"/>
      <c r="BK1231" s="15"/>
    </row>
    <row r="1232" spans="22:63" ht="15.75"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F1232" s="15"/>
      <c r="AG1232" s="15"/>
      <c r="AH1232" s="15"/>
      <c r="AI1232" s="15"/>
      <c r="AJ1232" s="15"/>
      <c r="AK1232" s="15"/>
      <c r="AL1232" s="15"/>
      <c r="AM1232" s="15"/>
      <c r="AN1232" s="15"/>
      <c r="AO1232" s="15"/>
      <c r="AP1232" s="15"/>
      <c r="AQ1232" s="15"/>
      <c r="AR1232" s="15"/>
      <c r="AS1232" s="15"/>
      <c r="AT1232" s="15"/>
      <c r="AU1232" s="15"/>
      <c r="AV1232" s="15"/>
      <c r="AW1232" s="15"/>
      <c r="AX1232" s="15"/>
      <c r="AY1232" s="15"/>
      <c r="AZ1232" s="15"/>
      <c r="BA1232" s="15"/>
      <c r="BB1232" s="15"/>
      <c r="BC1232" s="15"/>
      <c r="BD1232" s="15"/>
      <c r="BE1232" s="15"/>
      <c r="BF1232" s="15"/>
      <c r="BG1232" s="15"/>
      <c r="BH1232" s="15"/>
      <c r="BI1232" s="15"/>
      <c r="BJ1232" s="15"/>
      <c r="BK1232" s="15"/>
    </row>
    <row r="1233" spans="22:63" ht="15.75">
      <c r="V1233" s="15"/>
      <c r="W1233" s="15"/>
      <c r="X1233" s="15"/>
      <c r="Y1233" s="15"/>
      <c r="Z1233" s="15"/>
      <c r="AA1233" s="15"/>
      <c r="AB1233" s="15"/>
      <c r="AC1233" s="15"/>
      <c r="AD1233" s="15"/>
      <c r="AE1233" s="15"/>
      <c r="AF1233" s="15"/>
      <c r="AG1233" s="15"/>
      <c r="AH1233" s="15"/>
      <c r="AI1233" s="15"/>
      <c r="AJ1233" s="15"/>
      <c r="AK1233" s="15"/>
      <c r="AL1233" s="15"/>
      <c r="AM1233" s="15"/>
      <c r="AN1233" s="15"/>
      <c r="AO1233" s="15"/>
      <c r="AP1233" s="15"/>
      <c r="AQ1233" s="15"/>
      <c r="AR1233" s="15"/>
      <c r="AS1233" s="15"/>
      <c r="AT1233" s="15"/>
      <c r="AU1233" s="15"/>
      <c r="AV1233" s="15"/>
      <c r="AW1233" s="15"/>
      <c r="AX1233" s="15"/>
      <c r="AY1233" s="15"/>
      <c r="AZ1233" s="15"/>
      <c r="BA1233" s="15"/>
      <c r="BB1233" s="15"/>
      <c r="BC1233" s="15"/>
      <c r="BD1233" s="15"/>
      <c r="BE1233" s="15"/>
      <c r="BF1233" s="15"/>
      <c r="BG1233" s="15"/>
      <c r="BH1233" s="15"/>
      <c r="BI1233" s="15"/>
      <c r="BJ1233" s="15"/>
      <c r="BK1233" s="15"/>
    </row>
    <row r="1234" spans="22:63" ht="15.75"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F1234" s="15"/>
      <c r="AG1234" s="15"/>
      <c r="AH1234" s="15"/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  <c r="AS1234" s="15"/>
      <c r="AT1234" s="15"/>
      <c r="AU1234" s="15"/>
      <c r="AV1234" s="15"/>
      <c r="AW1234" s="15"/>
      <c r="AX1234" s="15"/>
      <c r="AY1234" s="15"/>
      <c r="AZ1234" s="15"/>
      <c r="BA1234" s="15"/>
      <c r="BB1234" s="15"/>
      <c r="BC1234" s="15"/>
      <c r="BD1234" s="15"/>
      <c r="BE1234" s="15"/>
      <c r="BF1234" s="15"/>
      <c r="BG1234" s="15"/>
      <c r="BH1234" s="15"/>
      <c r="BI1234" s="15"/>
      <c r="BJ1234" s="15"/>
      <c r="BK1234" s="15"/>
    </row>
    <row r="1235" spans="22:63" ht="15.75">
      <c r="V1235" s="15"/>
      <c r="W1235" s="15"/>
      <c r="X1235" s="15"/>
      <c r="Y1235" s="15"/>
      <c r="Z1235" s="15"/>
      <c r="AA1235" s="15"/>
      <c r="AB1235" s="15"/>
      <c r="AC1235" s="15"/>
      <c r="AD1235" s="15"/>
      <c r="AE1235" s="15"/>
      <c r="AF1235" s="15"/>
      <c r="AG1235" s="15"/>
      <c r="AH1235" s="15"/>
      <c r="AI1235" s="15"/>
      <c r="AJ1235" s="15"/>
      <c r="AK1235" s="15"/>
      <c r="AL1235" s="15"/>
      <c r="AM1235" s="15"/>
      <c r="AN1235" s="15"/>
      <c r="AO1235" s="15"/>
      <c r="AP1235" s="15"/>
      <c r="AQ1235" s="15"/>
      <c r="AR1235" s="15"/>
      <c r="AS1235" s="15"/>
      <c r="AT1235" s="15"/>
      <c r="AU1235" s="15"/>
      <c r="AV1235" s="15"/>
      <c r="AW1235" s="15"/>
      <c r="AX1235" s="15"/>
      <c r="AY1235" s="15"/>
      <c r="AZ1235" s="15"/>
      <c r="BA1235" s="15"/>
      <c r="BB1235" s="15"/>
      <c r="BC1235" s="15"/>
      <c r="BD1235" s="15"/>
      <c r="BE1235" s="15"/>
      <c r="BF1235" s="15"/>
      <c r="BG1235" s="15"/>
      <c r="BH1235" s="15"/>
      <c r="BI1235" s="15"/>
      <c r="BJ1235" s="15"/>
      <c r="BK1235" s="15"/>
    </row>
    <row r="1236" spans="22:63" ht="15.75"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5"/>
      <c r="AF1236" s="15"/>
      <c r="AG1236" s="15"/>
      <c r="AH1236" s="15"/>
      <c r="AI1236" s="15"/>
      <c r="AJ1236" s="15"/>
      <c r="AK1236" s="15"/>
      <c r="AL1236" s="15"/>
      <c r="AM1236" s="15"/>
      <c r="AN1236" s="15"/>
      <c r="AO1236" s="15"/>
      <c r="AP1236" s="15"/>
      <c r="AQ1236" s="15"/>
      <c r="AR1236" s="15"/>
      <c r="AS1236" s="15"/>
      <c r="AT1236" s="15"/>
      <c r="AU1236" s="15"/>
      <c r="AV1236" s="15"/>
      <c r="AW1236" s="15"/>
      <c r="AX1236" s="15"/>
      <c r="AY1236" s="15"/>
      <c r="AZ1236" s="15"/>
      <c r="BA1236" s="15"/>
      <c r="BB1236" s="15"/>
      <c r="BC1236" s="15"/>
      <c r="BD1236" s="15"/>
      <c r="BE1236" s="15"/>
      <c r="BF1236" s="15"/>
      <c r="BG1236" s="15"/>
      <c r="BH1236" s="15"/>
      <c r="BI1236" s="15"/>
      <c r="BJ1236" s="15"/>
      <c r="BK1236" s="15"/>
    </row>
    <row r="1237" spans="22:63" ht="15.75"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F1237" s="15"/>
      <c r="AG1237" s="15"/>
      <c r="AH1237" s="15"/>
      <c r="AI1237" s="15"/>
      <c r="AJ1237" s="15"/>
      <c r="AK1237" s="15"/>
      <c r="AL1237" s="15"/>
      <c r="AM1237" s="15"/>
      <c r="AN1237" s="15"/>
      <c r="AO1237" s="15"/>
      <c r="AP1237" s="15"/>
      <c r="AQ1237" s="15"/>
      <c r="AR1237" s="15"/>
      <c r="AS1237" s="15"/>
      <c r="AT1237" s="15"/>
      <c r="AU1237" s="15"/>
      <c r="AV1237" s="15"/>
      <c r="AW1237" s="15"/>
      <c r="AX1237" s="15"/>
      <c r="AY1237" s="15"/>
      <c r="AZ1237" s="15"/>
      <c r="BA1237" s="15"/>
      <c r="BB1237" s="15"/>
      <c r="BC1237" s="15"/>
      <c r="BD1237" s="15"/>
      <c r="BE1237" s="15"/>
      <c r="BF1237" s="15"/>
      <c r="BG1237" s="15"/>
      <c r="BH1237" s="15"/>
      <c r="BI1237" s="15"/>
      <c r="BJ1237" s="15"/>
      <c r="BK1237" s="15"/>
    </row>
    <row r="1238" spans="22:63" ht="15.75"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  <c r="AH1238" s="15"/>
      <c r="AI1238" s="15"/>
      <c r="AJ1238" s="15"/>
      <c r="AK1238" s="15"/>
      <c r="AL1238" s="15"/>
      <c r="AM1238" s="15"/>
      <c r="AN1238" s="15"/>
      <c r="AO1238" s="15"/>
      <c r="AP1238" s="15"/>
      <c r="AQ1238" s="15"/>
      <c r="AR1238" s="15"/>
      <c r="AS1238" s="15"/>
      <c r="AT1238" s="15"/>
      <c r="AU1238" s="15"/>
      <c r="AV1238" s="15"/>
      <c r="AW1238" s="15"/>
      <c r="AX1238" s="15"/>
      <c r="AY1238" s="15"/>
      <c r="AZ1238" s="15"/>
      <c r="BA1238" s="15"/>
      <c r="BB1238" s="15"/>
      <c r="BC1238" s="15"/>
      <c r="BD1238" s="15"/>
      <c r="BE1238" s="15"/>
      <c r="BF1238" s="15"/>
      <c r="BG1238" s="15"/>
      <c r="BH1238" s="15"/>
      <c r="BI1238" s="15"/>
      <c r="BJ1238" s="15"/>
      <c r="BK1238" s="15"/>
    </row>
    <row r="1239" spans="22:63" ht="15.75"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15"/>
      <c r="AI1239" s="15"/>
      <c r="AJ1239" s="15"/>
      <c r="AK1239" s="15"/>
      <c r="AL1239" s="15"/>
      <c r="AM1239" s="15"/>
      <c r="AN1239" s="15"/>
      <c r="AO1239" s="15"/>
      <c r="AP1239" s="15"/>
      <c r="AQ1239" s="15"/>
      <c r="AR1239" s="15"/>
      <c r="AS1239" s="15"/>
      <c r="AT1239" s="15"/>
      <c r="AU1239" s="15"/>
      <c r="AV1239" s="15"/>
      <c r="AW1239" s="15"/>
      <c r="AX1239" s="15"/>
      <c r="AY1239" s="15"/>
      <c r="AZ1239" s="15"/>
      <c r="BA1239" s="15"/>
      <c r="BB1239" s="15"/>
      <c r="BC1239" s="15"/>
      <c r="BD1239" s="15"/>
      <c r="BE1239" s="15"/>
      <c r="BF1239" s="15"/>
      <c r="BG1239" s="15"/>
      <c r="BH1239" s="15"/>
      <c r="BI1239" s="15"/>
      <c r="BJ1239" s="15"/>
      <c r="BK1239" s="15"/>
    </row>
    <row r="1240" spans="22:63" ht="15.75"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F1240" s="15"/>
      <c r="AG1240" s="15"/>
      <c r="AH1240" s="15"/>
      <c r="AI1240" s="15"/>
      <c r="AJ1240" s="15"/>
      <c r="AK1240" s="15"/>
      <c r="AL1240" s="15"/>
      <c r="AM1240" s="15"/>
      <c r="AN1240" s="15"/>
      <c r="AO1240" s="15"/>
      <c r="AP1240" s="15"/>
      <c r="AQ1240" s="15"/>
      <c r="AR1240" s="15"/>
      <c r="AS1240" s="15"/>
      <c r="AT1240" s="15"/>
      <c r="AU1240" s="15"/>
      <c r="AV1240" s="15"/>
      <c r="AW1240" s="15"/>
      <c r="AX1240" s="15"/>
      <c r="AY1240" s="15"/>
      <c r="AZ1240" s="15"/>
      <c r="BA1240" s="15"/>
      <c r="BB1240" s="15"/>
      <c r="BC1240" s="15"/>
      <c r="BD1240" s="15"/>
      <c r="BE1240" s="15"/>
      <c r="BF1240" s="15"/>
      <c r="BG1240" s="15"/>
      <c r="BH1240" s="15"/>
      <c r="BI1240" s="15"/>
      <c r="BJ1240" s="15"/>
      <c r="BK1240" s="15"/>
    </row>
    <row r="1241" spans="22:63" ht="15.75"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F1241" s="15"/>
      <c r="AG1241" s="15"/>
      <c r="AH1241" s="15"/>
      <c r="AI1241" s="15"/>
      <c r="AJ1241" s="15"/>
      <c r="AK1241" s="15"/>
      <c r="AL1241" s="15"/>
      <c r="AM1241" s="15"/>
      <c r="AN1241" s="15"/>
      <c r="AO1241" s="15"/>
      <c r="AP1241" s="15"/>
      <c r="AQ1241" s="15"/>
      <c r="AR1241" s="15"/>
      <c r="AS1241" s="15"/>
      <c r="AT1241" s="15"/>
      <c r="AU1241" s="15"/>
      <c r="AV1241" s="15"/>
      <c r="AW1241" s="15"/>
      <c r="AX1241" s="15"/>
      <c r="AY1241" s="15"/>
      <c r="AZ1241" s="15"/>
      <c r="BA1241" s="15"/>
      <c r="BB1241" s="15"/>
      <c r="BC1241" s="15"/>
      <c r="BD1241" s="15"/>
      <c r="BE1241" s="15"/>
      <c r="BF1241" s="15"/>
      <c r="BG1241" s="15"/>
      <c r="BH1241" s="15"/>
      <c r="BI1241" s="15"/>
      <c r="BJ1241" s="15"/>
      <c r="BK1241" s="15"/>
    </row>
    <row r="1242" spans="22:63" ht="15.75"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  <c r="AF1242" s="15"/>
      <c r="AG1242" s="15"/>
      <c r="AH1242" s="15"/>
      <c r="AI1242" s="15"/>
      <c r="AJ1242" s="15"/>
      <c r="AK1242" s="15"/>
      <c r="AL1242" s="15"/>
      <c r="AM1242" s="15"/>
      <c r="AN1242" s="15"/>
      <c r="AO1242" s="15"/>
      <c r="AP1242" s="15"/>
      <c r="AQ1242" s="15"/>
      <c r="AR1242" s="15"/>
      <c r="AS1242" s="15"/>
      <c r="AT1242" s="15"/>
      <c r="AU1242" s="15"/>
      <c r="AV1242" s="15"/>
      <c r="AW1242" s="15"/>
      <c r="AX1242" s="15"/>
      <c r="AY1242" s="15"/>
      <c r="AZ1242" s="15"/>
      <c r="BA1242" s="15"/>
      <c r="BB1242" s="15"/>
      <c r="BC1242" s="15"/>
      <c r="BD1242" s="15"/>
      <c r="BE1242" s="15"/>
      <c r="BF1242" s="15"/>
      <c r="BG1242" s="15"/>
      <c r="BH1242" s="15"/>
      <c r="BI1242" s="15"/>
      <c r="BJ1242" s="15"/>
      <c r="BK1242" s="15"/>
    </row>
    <row r="1243" spans="22:63" ht="15.75"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  <c r="AF1243" s="15"/>
      <c r="AG1243" s="15"/>
      <c r="AH1243" s="15"/>
      <c r="AI1243" s="15"/>
      <c r="AJ1243" s="15"/>
      <c r="AK1243" s="15"/>
      <c r="AL1243" s="15"/>
      <c r="AM1243" s="15"/>
      <c r="AN1243" s="15"/>
      <c r="AO1243" s="15"/>
      <c r="AP1243" s="15"/>
      <c r="AQ1243" s="15"/>
      <c r="AR1243" s="15"/>
      <c r="AS1243" s="15"/>
      <c r="AT1243" s="15"/>
      <c r="AU1243" s="15"/>
      <c r="AV1243" s="15"/>
      <c r="AW1243" s="15"/>
      <c r="AX1243" s="15"/>
      <c r="AY1243" s="15"/>
      <c r="AZ1243" s="15"/>
      <c r="BA1243" s="15"/>
      <c r="BB1243" s="15"/>
      <c r="BC1243" s="15"/>
      <c r="BD1243" s="15"/>
      <c r="BE1243" s="15"/>
      <c r="BF1243" s="15"/>
      <c r="BG1243" s="15"/>
      <c r="BH1243" s="15"/>
      <c r="BI1243" s="15"/>
      <c r="BJ1243" s="15"/>
      <c r="BK1243" s="15"/>
    </row>
    <row r="1244" spans="22:63" ht="15.75">
      <c r="V1244" s="15"/>
      <c r="W1244" s="15"/>
      <c r="X1244" s="15"/>
      <c r="Y1244" s="15"/>
      <c r="Z1244" s="15"/>
      <c r="AA1244" s="15"/>
      <c r="AB1244" s="15"/>
      <c r="AC1244" s="15"/>
      <c r="AD1244" s="15"/>
      <c r="AE1244" s="15"/>
      <c r="AF1244" s="15"/>
      <c r="AG1244" s="15"/>
      <c r="AH1244" s="15"/>
      <c r="AI1244" s="15"/>
      <c r="AJ1244" s="15"/>
      <c r="AK1244" s="15"/>
      <c r="AL1244" s="15"/>
      <c r="AM1244" s="15"/>
      <c r="AN1244" s="15"/>
      <c r="AO1244" s="15"/>
      <c r="AP1244" s="15"/>
      <c r="AQ1244" s="15"/>
      <c r="AR1244" s="15"/>
      <c r="AS1244" s="15"/>
      <c r="AT1244" s="15"/>
      <c r="AU1244" s="15"/>
      <c r="AV1244" s="15"/>
      <c r="AW1244" s="15"/>
      <c r="AX1244" s="15"/>
      <c r="AY1244" s="15"/>
      <c r="AZ1244" s="15"/>
      <c r="BA1244" s="15"/>
      <c r="BB1244" s="15"/>
      <c r="BC1244" s="15"/>
      <c r="BD1244" s="15"/>
      <c r="BE1244" s="15"/>
      <c r="BF1244" s="15"/>
      <c r="BG1244" s="15"/>
      <c r="BH1244" s="15"/>
      <c r="BI1244" s="15"/>
      <c r="BJ1244" s="15"/>
      <c r="BK1244" s="15"/>
    </row>
    <row r="1245" spans="22:63" ht="15.75"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F1245" s="15"/>
      <c r="AG1245" s="15"/>
      <c r="AH1245" s="15"/>
      <c r="AI1245" s="15"/>
      <c r="AJ1245" s="15"/>
      <c r="AK1245" s="15"/>
      <c r="AL1245" s="15"/>
      <c r="AM1245" s="15"/>
      <c r="AN1245" s="15"/>
      <c r="AO1245" s="15"/>
      <c r="AP1245" s="15"/>
      <c r="AQ1245" s="15"/>
      <c r="AR1245" s="15"/>
      <c r="AS1245" s="15"/>
      <c r="AT1245" s="15"/>
      <c r="AU1245" s="15"/>
      <c r="AV1245" s="15"/>
      <c r="AW1245" s="15"/>
      <c r="AX1245" s="15"/>
      <c r="AY1245" s="15"/>
      <c r="AZ1245" s="15"/>
      <c r="BA1245" s="15"/>
      <c r="BB1245" s="15"/>
      <c r="BC1245" s="15"/>
      <c r="BD1245" s="15"/>
      <c r="BE1245" s="15"/>
      <c r="BF1245" s="15"/>
      <c r="BG1245" s="15"/>
      <c r="BH1245" s="15"/>
      <c r="BI1245" s="15"/>
      <c r="BJ1245" s="15"/>
      <c r="BK1245" s="15"/>
    </row>
    <row r="1246" spans="22:63" ht="15.75"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F1246" s="15"/>
      <c r="AG1246" s="15"/>
      <c r="AH1246" s="15"/>
      <c r="AI1246" s="15"/>
      <c r="AJ1246" s="15"/>
      <c r="AK1246" s="15"/>
      <c r="AL1246" s="15"/>
      <c r="AM1246" s="15"/>
      <c r="AN1246" s="15"/>
      <c r="AO1246" s="15"/>
      <c r="AP1246" s="15"/>
      <c r="AQ1246" s="15"/>
      <c r="AR1246" s="15"/>
      <c r="AS1246" s="15"/>
      <c r="AT1246" s="15"/>
      <c r="AU1246" s="15"/>
      <c r="AV1246" s="15"/>
      <c r="AW1246" s="15"/>
      <c r="AX1246" s="15"/>
      <c r="AY1246" s="15"/>
      <c r="AZ1246" s="15"/>
      <c r="BA1246" s="15"/>
      <c r="BB1246" s="15"/>
      <c r="BC1246" s="15"/>
      <c r="BD1246" s="15"/>
      <c r="BE1246" s="15"/>
      <c r="BF1246" s="15"/>
      <c r="BG1246" s="15"/>
      <c r="BH1246" s="15"/>
      <c r="BI1246" s="15"/>
      <c r="BJ1246" s="15"/>
      <c r="BK1246" s="15"/>
    </row>
    <row r="1247" spans="22:63" ht="15.75"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5"/>
      <c r="AS1247" s="15"/>
      <c r="AT1247" s="15"/>
      <c r="AU1247" s="15"/>
      <c r="AV1247" s="15"/>
      <c r="AW1247" s="15"/>
      <c r="AX1247" s="15"/>
      <c r="AY1247" s="15"/>
      <c r="AZ1247" s="15"/>
      <c r="BA1247" s="15"/>
      <c r="BB1247" s="15"/>
      <c r="BC1247" s="15"/>
      <c r="BD1247" s="15"/>
      <c r="BE1247" s="15"/>
      <c r="BF1247" s="15"/>
      <c r="BG1247" s="15"/>
      <c r="BH1247" s="15"/>
      <c r="BI1247" s="15"/>
      <c r="BJ1247" s="15"/>
      <c r="BK1247" s="15"/>
    </row>
    <row r="1248" spans="22:63" ht="15.75"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  <c r="AH1248" s="15"/>
      <c r="AI1248" s="15"/>
      <c r="AJ1248" s="15"/>
      <c r="AK1248" s="15"/>
      <c r="AL1248" s="15"/>
      <c r="AM1248" s="15"/>
      <c r="AN1248" s="15"/>
      <c r="AO1248" s="15"/>
      <c r="AP1248" s="15"/>
      <c r="AQ1248" s="15"/>
      <c r="AR1248" s="15"/>
      <c r="AS1248" s="15"/>
      <c r="AT1248" s="15"/>
      <c r="AU1248" s="15"/>
      <c r="AV1248" s="15"/>
      <c r="AW1248" s="15"/>
      <c r="AX1248" s="15"/>
      <c r="AY1248" s="15"/>
      <c r="AZ1248" s="15"/>
      <c r="BA1248" s="15"/>
      <c r="BB1248" s="15"/>
      <c r="BC1248" s="15"/>
      <c r="BD1248" s="15"/>
      <c r="BE1248" s="15"/>
      <c r="BF1248" s="15"/>
      <c r="BG1248" s="15"/>
      <c r="BH1248" s="15"/>
      <c r="BI1248" s="15"/>
      <c r="BJ1248" s="15"/>
      <c r="BK1248" s="15"/>
    </row>
    <row r="1249" spans="22:63" ht="15.75"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s="15"/>
      <c r="AI1249" s="15"/>
      <c r="AJ1249" s="15"/>
      <c r="AK1249" s="15"/>
      <c r="AL1249" s="15"/>
      <c r="AM1249" s="15"/>
      <c r="AN1249" s="15"/>
      <c r="AO1249" s="15"/>
      <c r="AP1249" s="15"/>
      <c r="AQ1249" s="15"/>
      <c r="AR1249" s="15"/>
      <c r="AS1249" s="15"/>
      <c r="AT1249" s="15"/>
      <c r="AU1249" s="15"/>
      <c r="AV1249" s="15"/>
      <c r="AW1249" s="15"/>
      <c r="AX1249" s="15"/>
      <c r="AY1249" s="15"/>
      <c r="AZ1249" s="15"/>
      <c r="BA1249" s="15"/>
      <c r="BB1249" s="15"/>
      <c r="BC1249" s="15"/>
      <c r="BD1249" s="15"/>
      <c r="BE1249" s="15"/>
      <c r="BF1249" s="15"/>
      <c r="BG1249" s="15"/>
      <c r="BH1249" s="15"/>
      <c r="BI1249" s="15"/>
      <c r="BJ1249" s="15"/>
      <c r="BK1249" s="15"/>
    </row>
    <row r="1250" spans="22:63" ht="15.75"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  <c r="AH1250" s="15"/>
      <c r="AI1250" s="15"/>
      <c r="AJ1250" s="15"/>
      <c r="AK1250" s="15"/>
      <c r="AL1250" s="15"/>
      <c r="AM1250" s="15"/>
      <c r="AN1250" s="15"/>
      <c r="AO1250" s="15"/>
      <c r="AP1250" s="15"/>
      <c r="AQ1250" s="15"/>
      <c r="AR1250" s="15"/>
      <c r="AS1250" s="15"/>
      <c r="AT1250" s="15"/>
      <c r="AU1250" s="15"/>
      <c r="AV1250" s="15"/>
      <c r="AW1250" s="15"/>
      <c r="AX1250" s="15"/>
      <c r="AY1250" s="15"/>
      <c r="AZ1250" s="15"/>
      <c r="BA1250" s="15"/>
      <c r="BB1250" s="15"/>
      <c r="BC1250" s="15"/>
      <c r="BD1250" s="15"/>
      <c r="BE1250" s="15"/>
      <c r="BF1250" s="15"/>
      <c r="BG1250" s="15"/>
      <c r="BH1250" s="15"/>
      <c r="BI1250" s="15"/>
      <c r="BJ1250" s="15"/>
      <c r="BK1250" s="15"/>
    </row>
    <row r="1251" spans="22:63" ht="15.75"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  <c r="AH1251" s="15"/>
      <c r="AI1251" s="15"/>
      <c r="AJ1251" s="15"/>
      <c r="AK1251" s="15"/>
      <c r="AL1251" s="15"/>
      <c r="AM1251" s="15"/>
      <c r="AN1251" s="15"/>
      <c r="AO1251" s="15"/>
      <c r="AP1251" s="15"/>
      <c r="AQ1251" s="15"/>
      <c r="AR1251" s="15"/>
      <c r="AS1251" s="15"/>
      <c r="AT1251" s="15"/>
      <c r="AU1251" s="15"/>
      <c r="AV1251" s="15"/>
      <c r="AW1251" s="15"/>
      <c r="AX1251" s="15"/>
      <c r="AY1251" s="15"/>
      <c r="AZ1251" s="15"/>
      <c r="BA1251" s="15"/>
      <c r="BB1251" s="15"/>
      <c r="BC1251" s="15"/>
      <c r="BD1251" s="15"/>
      <c r="BE1251" s="15"/>
      <c r="BF1251" s="15"/>
      <c r="BG1251" s="15"/>
      <c r="BH1251" s="15"/>
      <c r="BI1251" s="15"/>
      <c r="BJ1251" s="15"/>
      <c r="BK1251" s="15"/>
    </row>
    <row r="1252" spans="22:63" ht="15.75"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s="15"/>
      <c r="AI1252" s="15"/>
      <c r="AJ1252" s="15"/>
      <c r="AK1252" s="15"/>
      <c r="AL1252" s="15"/>
      <c r="AM1252" s="15"/>
      <c r="AN1252" s="15"/>
      <c r="AO1252" s="15"/>
      <c r="AP1252" s="15"/>
      <c r="AQ1252" s="15"/>
      <c r="AR1252" s="15"/>
      <c r="AS1252" s="15"/>
      <c r="AT1252" s="15"/>
      <c r="AU1252" s="15"/>
      <c r="AV1252" s="15"/>
      <c r="AW1252" s="15"/>
      <c r="AX1252" s="15"/>
      <c r="AY1252" s="15"/>
      <c r="AZ1252" s="15"/>
      <c r="BA1252" s="15"/>
      <c r="BB1252" s="15"/>
      <c r="BC1252" s="15"/>
      <c r="BD1252" s="15"/>
      <c r="BE1252" s="15"/>
      <c r="BF1252" s="15"/>
      <c r="BG1252" s="15"/>
      <c r="BH1252" s="15"/>
      <c r="BI1252" s="15"/>
      <c r="BJ1252" s="15"/>
      <c r="BK1252" s="15"/>
    </row>
    <row r="1253" spans="22:63" ht="15.75"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F1253" s="15"/>
      <c r="AG1253" s="15"/>
      <c r="AH1253" s="15"/>
      <c r="AI1253" s="15"/>
      <c r="AJ1253" s="15"/>
      <c r="AK1253" s="15"/>
      <c r="AL1253" s="15"/>
      <c r="AM1253" s="15"/>
      <c r="AN1253" s="15"/>
      <c r="AO1253" s="15"/>
      <c r="AP1253" s="15"/>
      <c r="AQ1253" s="15"/>
      <c r="AR1253" s="15"/>
      <c r="AS1253" s="15"/>
      <c r="AT1253" s="15"/>
      <c r="AU1253" s="15"/>
      <c r="AV1253" s="15"/>
      <c r="AW1253" s="15"/>
      <c r="AX1253" s="15"/>
      <c r="AY1253" s="15"/>
      <c r="AZ1253" s="15"/>
      <c r="BA1253" s="15"/>
      <c r="BB1253" s="15"/>
      <c r="BC1253" s="15"/>
      <c r="BD1253" s="15"/>
      <c r="BE1253" s="15"/>
      <c r="BF1253" s="15"/>
      <c r="BG1253" s="15"/>
      <c r="BH1253" s="15"/>
      <c r="BI1253" s="15"/>
      <c r="BJ1253" s="15"/>
      <c r="BK1253" s="15"/>
    </row>
    <row r="1254" spans="22:63" ht="15.75"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F1254" s="15"/>
      <c r="AG1254" s="15"/>
      <c r="AH1254" s="15"/>
      <c r="AI1254" s="15"/>
      <c r="AJ1254" s="15"/>
      <c r="AK1254" s="15"/>
      <c r="AL1254" s="15"/>
      <c r="AM1254" s="15"/>
      <c r="AN1254" s="15"/>
      <c r="AO1254" s="15"/>
      <c r="AP1254" s="15"/>
      <c r="AQ1254" s="15"/>
      <c r="AR1254" s="15"/>
      <c r="AS1254" s="15"/>
      <c r="AT1254" s="15"/>
      <c r="AU1254" s="15"/>
      <c r="AV1254" s="15"/>
      <c r="AW1254" s="15"/>
      <c r="AX1254" s="15"/>
      <c r="AY1254" s="15"/>
      <c r="AZ1254" s="15"/>
      <c r="BA1254" s="15"/>
      <c r="BB1254" s="15"/>
      <c r="BC1254" s="15"/>
      <c r="BD1254" s="15"/>
      <c r="BE1254" s="15"/>
      <c r="BF1254" s="15"/>
      <c r="BG1254" s="15"/>
      <c r="BH1254" s="15"/>
      <c r="BI1254" s="15"/>
      <c r="BJ1254" s="15"/>
      <c r="BK1254" s="15"/>
    </row>
    <row r="1255" spans="22:63" ht="15.75"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5"/>
      <c r="AH1255" s="15"/>
      <c r="AI1255" s="15"/>
      <c r="AJ1255" s="15"/>
      <c r="AK1255" s="15"/>
      <c r="AL1255" s="15"/>
      <c r="AM1255" s="15"/>
      <c r="AN1255" s="15"/>
      <c r="AO1255" s="15"/>
      <c r="AP1255" s="15"/>
      <c r="AQ1255" s="15"/>
      <c r="AR1255" s="15"/>
      <c r="AS1255" s="15"/>
      <c r="AT1255" s="15"/>
      <c r="AU1255" s="15"/>
      <c r="AV1255" s="15"/>
      <c r="AW1255" s="15"/>
      <c r="AX1255" s="15"/>
      <c r="AY1255" s="15"/>
      <c r="AZ1255" s="15"/>
      <c r="BA1255" s="15"/>
      <c r="BB1255" s="15"/>
      <c r="BC1255" s="15"/>
      <c r="BD1255" s="15"/>
      <c r="BE1255" s="15"/>
      <c r="BF1255" s="15"/>
      <c r="BG1255" s="15"/>
      <c r="BH1255" s="15"/>
      <c r="BI1255" s="15"/>
      <c r="BJ1255" s="15"/>
      <c r="BK1255" s="15"/>
    </row>
    <row r="1256" spans="22:63" ht="15.75"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F1256" s="15"/>
      <c r="AG1256" s="15"/>
      <c r="AH1256" s="15"/>
      <c r="AI1256" s="15"/>
      <c r="AJ1256" s="15"/>
      <c r="AK1256" s="15"/>
      <c r="AL1256" s="15"/>
      <c r="AM1256" s="15"/>
      <c r="AN1256" s="15"/>
      <c r="AO1256" s="15"/>
      <c r="AP1256" s="15"/>
      <c r="AQ1256" s="15"/>
      <c r="AR1256" s="15"/>
      <c r="AS1256" s="15"/>
      <c r="AT1256" s="15"/>
      <c r="AU1256" s="15"/>
      <c r="AV1256" s="15"/>
      <c r="AW1256" s="15"/>
      <c r="AX1256" s="15"/>
      <c r="AY1256" s="15"/>
      <c r="AZ1256" s="15"/>
      <c r="BA1256" s="15"/>
      <c r="BB1256" s="15"/>
      <c r="BC1256" s="15"/>
      <c r="BD1256" s="15"/>
      <c r="BE1256" s="15"/>
      <c r="BF1256" s="15"/>
      <c r="BG1256" s="15"/>
      <c r="BH1256" s="15"/>
      <c r="BI1256" s="15"/>
      <c r="BJ1256" s="15"/>
      <c r="BK1256" s="15"/>
    </row>
    <row r="1257" spans="22:63" ht="15.75"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s="15"/>
      <c r="AI1257" s="15"/>
      <c r="AJ1257" s="15"/>
      <c r="AK1257" s="15"/>
      <c r="AL1257" s="15"/>
      <c r="AM1257" s="15"/>
      <c r="AN1257" s="15"/>
      <c r="AO1257" s="15"/>
      <c r="AP1257" s="15"/>
      <c r="AQ1257" s="15"/>
      <c r="AR1257" s="15"/>
      <c r="AS1257" s="15"/>
      <c r="AT1257" s="15"/>
      <c r="AU1257" s="15"/>
      <c r="AV1257" s="15"/>
      <c r="AW1257" s="15"/>
      <c r="AX1257" s="15"/>
      <c r="AY1257" s="15"/>
      <c r="AZ1257" s="15"/>
      <c r="BA1257" s="15"/>
      <c r="BB1257" s="15"/>
      <c r="BC1257" s="15"/>
      <c r="BD1257" s="15"/>
      <c r="BE1257" s="15"/>
      <c r="BF1257" s="15"/>
      <c r="BG1257" s="15"/>
      <c r="BH1257" s="15"/>
      <c r="BI1257" s="15"/>
      <c r="BJ1257" s="15"/>
      <c r="BK1257" s="15"/>
    </row>
    <row r="1258" spans="22:63" ht="15.75"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F1258" s="15"/>
      <c r="AG1258" s="15"/>
      <c r="AH1258" s="15"/>
      <c r="AI1258" s="15"/>
      <c r="AJ1258" s="15"/>
      <c r="AK1258" s="15"/>
      <c r="AL1258" s="15"/>
      <c r="AM1258" s="15"/>
      <c r="AN1258" s="15"/>
      <c r="AO1258" s="15"/>
      <c r="AP1258" s="15"/>
      <c r="AQ1258" s="15"/>
      <c r="AR1258" s="15"/>
      <c r="AS1258" s="15"/>
      <c r="AT1258" s="15"/>
      <c r="AU1258" s="15"/>
      <c r="AV1258" s="15"/>
      <c r="AW1258" s="15"/>
      <c r="AX1258" s="15"/>
      <c r="AY1258" s="15"/>
      <c r="AZ1258" s="15"/>
      <c r="BA1258" s="15"/>
      <c r="BB1258" s="15"/>
      <c r="BC1258" s="15"/>
      <c r="BD1258" s="15"/>
      <c r="BE1258" s="15"/>
      <c r="BF1258" s="15"/>
      <c r="BG1258" s="15"/>
      <c r="BH1258" s="15"/>
      <c r="BI1258" s="15"/>
      <c r="BJ1258" s="15"/>
      <c r="BK1258" s="15"/>
    </row>
    <row r="1259" spans="22:63" ht="15.75"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s="15"/>
      <c r="AI1259" s="15"/>
      <c r="AJ1259" s="15"/>
      <c r="AK1259" s="15"/>
      <c r="AL1259" s="15"/>
      <c r="AM1259" s="15"/>
      <c r="AN1259" s="15"/>
      <c r="AO1259" s="15"/>
      <c r="AP1259" s="15"/>
      <c r="AQ1259" s="15"/>
      <c r="AR1259" s="15"/>
      <c r="AS1259" s="15"/>
      <c r="AT1259" s="15"/>
      <c r="AU1259" s="15"/>
      <c r="AV1259" s="15"/>
      <c r="AW1259" s="15"/>
      <c r="AX1259" s="15"/>
      <c r="AY1259" s="15"/>
      <c r="AZ1259" s="15"/>
      <c r="BA1259" s="15"/>
      <c r="BB1259" s="15"/>
      <c r="BC1259" s="15"/>
      <c r="BD1259" s="15"/>
      <c r="BE1259" s="15"/>
      <c r="BF1259" s="15"/>
      <c r="BG1259" s="15"/>
      <c r="BH1259" s="15"/>
      <c r="BI1259" s="15"/>
      <c r="BJ1259" s="15"/>
      <c r="BK1259" s="15"/>
    </row>
    <row r="1260" spans="22:63" ht="15.75"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s="15"/>
      <c r="AI1260" s="15"/>
      <c r="AJ1260" s="15"/>
      <c r="AK1260" s="15"/>
      <c r="AL1260" s="15"/>
      <c r="AM1260" s="15"/>
      <c r="AN1260" s="15"/>
      <c r="AO1260" s="15"/>
      <c r="AP1260" s="15"/>
      <c r="AQ1260" s="15"/>
      <c r="AR1260" s="15"/>
      <c r="AS1260" s="15"/>
      <c r="AT1260" s="15"/>
      <c r="AU1260" s="15"/>
      <c r="AV1260" s="15"/>
      <c r="AW1260" s="15"/>
      <c r="AX1260" s="15"/>
      <c r="AY1260" s="15"/>
      <c r="AZ1260" s="15"/>
      <c r="BA1260" s="15"/>
      <c r="BB1260" s="15"/>
      <c r="BC1260" s="15"/>
      <c r="BD1260" s="15"/>
      <c r="BE1260" s="15"/>
      <c r="BF1260" s="15"/>
      <c r="BG1260" s="15"/>
      <c r="BH1260" s="15"/>
      <c r="BI1260" s="15"/>
      <c r="BJ1260" s="15"/>
      <c r="BK1260" s="15"/>
    </row>
    <row r="1261" spans="22:63" ht="15.75"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F1261" s="15"/>
      <c r="AG1261" s="15"/>
      <c r="AH1261" s="15"/>
      <c r="AI1261" s="15"/>
      <c r="AJ1261" s="15"/>
      <c r="AK1261" s="15"/>
      <c r="AL1261" s="15"/>
      <c r="AM1261" s="15"/>
      <c r="AN1261" s="15"/>
      <c r="AO1261" s="15"/>
      <c r="AP1261" s="15"/>
      <c r="AQ1261" s="15"/>
      <c r="AR1261" s="15"/>
      <c r="AS1261" s="15"/>
      <c r="AT1261" s="15"/>
      <c r="AU1261" s="15"/>
      <c r="AV1261" s="15"/>
      <c r="AW1261" s="15"/>
      <c r="AX1261" s="15"/>
      <c r="AY1261" s="15"/>
      <c r="AZ1261" s="15"/>
      <c r="BA1261" s="15"/>
      <c r="BB1261" s="15"/>
      <c r="BC1261" s="15"/>
      <c r="BD1261" s="15"/>
      <c r="BE1261" s="15"/>
      <c r="BF1261" s="15"/>
      <c r="BG1261" s="15"/>
      <c r="BH1261" s="15"/>
      <c r="BI1261" s="15"/>
      <c r="BJ1261" s="15"/>
      <c r="BK1261" s="15"/>
    </row>
    <row r="1262" spans="22:63" ht="15.75"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F1262" s="15"/>
      <c r="AG1262" s="15"/>
      <c r="AH1262" s="15"/>
      <c r="AI1262" s="15"/>
      <c r="AJ1262" s="15"/>
      <c r="AK1262" s="15"/>
      <c r="AL1262" s="15"/>
      <c r="AM1262" s="15"/>
      <c r="AN1262" s="15"/>
      <c r="AO1262" s="15"/>
      <c r="AP1262" s="15"/>
      <c r="AQ1262" s="15"/>
      <c r="AR1262" s="15"/>
      <c r="AS1262" s="15"/>
      <c r="AT1262" s="15"/>
      <c r="AU1262" s="15"/>
      <c r="AV1262" s="15"/>
      <c r="AW1262" s="15"/>
      <c r="AX1262" s="15"/>
      <c r="AY1262" s="15"/>
      <c r="AZ1262" s="15"/>
      <c r="BA1262" s="15"/>
      <c r="BB1262" s="15"/>
      <c r="BC1262" s="15"/>
      <c r="BD1262" s="15"/>
      <c r="BE1262" s="15"/>
      <c r="BF1262" s="15"/>
      <c r="BG1262" s="15"/>
      <c r="BH1262" s="15"/>
      <c r="BI1262" s="15"/>
      <c r="BJ1262" s="15"/>
      <c r="BK1262" s="15"/>
    </row>
    <row r="1263" spans="22:63" ht="15.75">
      <c r="V1263" s="15"/>
      <c r="W1263" s="15"/>
      <c r="X1263" s="15"/>
      <c r="Y1263" s="15"/>
      <c r="Z1263" s="15"/>
      <c r="AA1263" s="15"/>
      <c r="AB1263" s="15"/>
      <c r="AC1263" s="15"/>
      <c r="AD1263" s="15"/>
      <c r="AE1263" s="15"/>
      <c r="AF1263" s="15"/>
      <c r="AG1263" s="15"/>
      <c r="AH1263" s="15"/>
      <c r="AI1263" s="15"/>
      <c r="AJ1263" s="15"/>
      <c r="AK1263" s="15"/>
      <c r="AL1263" s="15"/>
      <c r="AM1263" s="15"/>
      <c r="AN1263" s="15"/>
      <c r="AO1263" s="15"/>
      <c r="AP1263" s="15"/>
      <c r="AQ1263" s="15"/>
      <c r="AR1263" s="15"/>
      <c r="AS1263" s="15"/>
      <c r="AT1263" s="15"/>
      <c r="AU1263" s="15"/>
      <c r="AV1263" s="15"/>
      <c r="AW1263" s="15"/>
      <c r="AX1263" s="15"/>
      <c r="AY1263" s="15"/>
      <c r="AZ1263" s="15"/>
      <c r="BA1263" s="15"/>
      <c r="BB1263" s="15"/>
      <c r="BC1263" s="15"/>
      <c r="BD1263" s="15"/>
      <c r="BE1263" s="15"/>
      <c r="BF1263" s="15"/>
      <c r="BG1263" s="15"/>
      <c r="BH1263" s="15"/>
      <c r="BI1263" s="15"/>
      <c r="BJ1263" s="15"/>
      <c r="BK1263" s="15"/>
    </row>
    <row r="1264" spans="22:63" ht="15.75"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F1264" s="15"/>
      <c r="AG1264" s="15"/>
      <c r="AH1264" s="15"/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5"/>
      <c r="AS1264" s="15"/>
      <c r="AT1264" s="15"/>
      <c r="AU1264" s="15"/>
      <c r="AV1264" s="15"/>
      <c r="AW1264" s="15"/>
      <c r="AX1264" s="15"/>
      <c r="AY1264" s="15"/>
      <c r="AZ1264" s="15"/>
      <c r="BA1264" s="15"/>
      <c r="BB1264" s="15"/>
      <c r="BC1264" s="15"/>
      <c r="BD1264" s="15"/>
      <c r="BE1264" s="15"/>
      <c r="BF1264" s="15"/>
      <c r="BG1264" s="15"/>
      <c r="BH1264" s="15"/>
      <c r="BI1264" s="15"/>
      <c r="BJ1264" s="15"/>
      <c r="BK1264" s="15"/>
    </row>
    <row r="1265" spans="22:63" ht="15.75"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F1265" s="15"/>
      <c r="AG1265" s="15"/>
      <c r="AH1265" s="15"/>
      <c r="AI1265" s="15"/>
      <c r="AJ1265" s="15"/>
      <c r="AK1265" s="15"/>
      <c r="AL1265" s="15"/>
      <c r="AM1265" s="15"/>
      <c r="AN1265" s="15"/>
      <c r="AO1265" s="15"/>
      <c r="AP1265" s="15"/>
      <c r="AQ1265" s="15"/>
      <c r="AR1265" s="15"/>
      <c r="AS1265" s="15"/>
      <c r="AT1265" s="15"/>
      <c r="AU1265" s="15"/>
      <c r="AV1265" s="15"/>
      <c r="AW1265" s="15"/>
      <c r="AX1265" s="15"/>
      <c r="AY1265" s="15"/>
      <c r="AZ1265" s="15"/>
      <c r="BA1265" s="15"/>
      <c r="BB1265" s="15"/>
      <c r="BC1265" s="15"/>
      <c r="BD1265" s="15"/>
      <c r="BE1265" s="15"/>
      <c r="BF1265" s="15"/>
      <c r="BG1265" s="15"/>
      <c r="BH1265" s="15"/>
      <c r="BI1265" s="15"/>
      <c r="BJ1265" s="15"/>
      <c r="BK1265" s="15"/>
    </row>
    <row r="1266" spans="22:63" ht="15.75"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F1266" s="15"/>
      <c r="AG1266" s="15"/>
      <c r="AH1266" s="15"/>
      <c r="AI1266" s="15"/>
      <c r="AJ1266" s="15"/>
      <c r="AK1266" s="15"/>
      <c r="AL1266" s="15"/>
      <c r="AM1266" s="15"/>
      <c r="AN1266" s="15"/>
      <c r="AO1266" s="15"/>
      <c r="AP1266" s="15"/>
      <c r="AQ1266" s="15"/>
      <c r="AR1266" s="15"/>
      <c r="AS1266" s="15"/>
      <c r="AT1266" s="15"/>
      <c r="AU1266" s="15"/>
      <c r="AV1266" s="15"/>
      <c r="AW1266" s="15"/>
      <c r="AX1266" s="15"/>
      <c r="AY1266" s="15"/>
      <c r="AZ1266" s="15"/>
      <c r="BA1266" s="15"/>
      <c r="BB1266" s="15"/>
      <c r="BC1266" s="15"/>
      <c r="BD1266" s="15"/>
      <c r="BE1266" s="15"/>
      <c r="BF1266" s="15"/>
      <c r="BG1266" s="15"/>
      <c r="BH1266" s="15"/>
      <c r="BI1266" s="15"/>
      <c r="BJ1266" s="15"/>
      <c r="BK1266" s="15"/>
    </row>
    <row r="1267" spans="22:63" ht="15.75"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F1267" s="15"/>
      <c r="AG1267" s="15"/>
      <c r="AH1267" s="15"/>
      <c r="AI1267" s="15"/>
      <c r="AJ1267" s="15"/>
      <c r="AK1267" s="15"/>
      <c r="AL1267" s="15"/>
      <c r="AM1267" s="15"/>
      <c r="AN1267" s="15"/>
      <c r="AO1267" s="15"/>
      <c r="AP1267" s="15"/>
      <c r="AQ1267" s="15"/>
      <c r="AR1267" s="15"/>
      <c r="AS1267" s="15"/>
      <c r="AT1267" s="15"/>
      <c r="AU1267" s="15"/>
      <c r="AV1267" s="15"/>
      <c r="AW1267" s="15"/>
      <c r="AX1267" s="15"/>
      <c r="AY1267" s="15"/>
      <c r="AZ1267" s="15"/>
      <c r="BA1267" s="15"/>
      <c r="BB1267" s="15"/>
      <c r="BC1267" s="15"/>
      <c r="BD1267" s="15"/>
      <c r="BE1267" s="15"/>
      <c r="BF1267" s="15"/>
      <c r="BG1267" s="15"/>
      <c r="BH1267" s="15"/>
      <c r="BI1267" s="15"/>
      <c r="BJ1267" s="15"/>
      <c r="BK1267" s="15"/>
    </row>
    <row r="1268" spans="22:63" ht="15.75">
      <c r="V1268" s="15"/>
      <c r="W1268" s="15"/>
      <c r="X1268" s="15"/>
      <c r="Y1268" s="15"/>
      <c r="Z1268" s="15"/>
      <c r="AA1268" s="15"/>
      <c r="AB1268" s="15"/>
      <c r="AC1268" s="15"/>
      <c r="AD1268" s="15"/>
      <c r="AE1268" s="15"/>
      <c r="AF1268" s="15"/>
      <c r="AG1268" s="15"/>
      <c r="AH1268" s="15"/>
      <c r="AI1268" s="15"/>
      <c r="AJ1268" s="15"/>
      <c r="AK1268" s="15"/>
      <c r="AL1268" s="15"/>
      <c r="AM1268" s="15"/>
      <c r="AN1268" s="15"/>
      <c r="AO1268" s="15"/>
      <c r="AP1268" s="15"/>
      <c r="AQ1268" s="15"/>
      <c r="AR1268" s="15"/>
      <c r="AS1268" s="15"/>
      <c r="AT1268" s="15"/>
      <c r="AU1268" s="15"/>
      <c r="AV1268" s="15"/>
      <c r="AW1268" s="15"/>
      <c r="AX1268" s="15"/>
      <c r="AY1268" s="15"/>
      <c r="AZ1268" s="15"/>
      <c r="BA1268" s="15"/>
      <c r="BB1268" s="15"/>
      <c r="BC1268" s="15"/>
      <c r="BD1268" s="15"/>
      <c r="BE1268" s="15"/>
      <c r="BF1268" s="15"/>
      <c r="BG1268" s="15"/>
      <c r="BH1268" s="15"/>
      <c r="BI1268" s="15"/>
      <c r="BJ1268" s="15"/>
      <c r="BK1268" s="15"/>
    </row>
    <row r="1269" spans="22:63" ht="15.75"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F1269" s="15"/>
      <c r="AG1269" s="15"/>
      <c r="AH1269" s="15"/>
      <c r="AI1269" s="15"/>
      <c r="AJ1269" s="15"/>
      <c r="AK1269" s="15"/>
      <c r="AL1269" s="15"/>
      <c r="AM1269" s="15"/>
      <c r="AN1269" s="15"/>
      <c r="AO1269" s="15"/>
      <c r="AP1269" s="15"/>
      <c r="AQ1269" s="15"/>
      <c r="AR1269" s="15"/>
      <c r="AS1269" s="15"/>
      <c r="AT1269" s="15"/>
      <c r="AU1269" s="15"/>
      <c r="AV1269" s="15"/>
      <c r="AW1269" s="15"/>
      <c r="AX1269" s="15"/>
      <c r="AY1269" s="15"/>
      <c r="AZ1269" s="15"/>
      <c r="BA1269" s="15"/>
      <c r="BB1269" s="15"/>
      <c r="BC1269" s="15"/>
      <c r="BD1269" s="15"/>
      <c r="BE1269" s="15"/>
      <c r="BF1269" s="15"/>
      <c r="BG1269" s="15"/>
      <c r="BH1269" s="15"/>
      <c r="BI1269" s="15"/>
      <c r="BJ1269" s="15"/>
      <c r="BK1269" s="15"/>
    </row>
    <row r="1270" spans="22:63" ht="15.75"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F1270" s="15"/>
      <c r="AG1270" s="15"/>
      <c r="AH1270" s="15"/>
      <c r="AI1270" s="15"/>
      <c r="AJ1270" s="15"/>
      <c r="AK1270" s="15"/>
      <c r="AL1270" s="15"/>
      <c r="AM1270" s="15"/>
      <c r="AN1270" s="15"/>
      <c r="AO1270" s="15"/>
      <c r="AP1270" s="15"/>
      <c r="AQ1270" s="15"/>
      <c r="AR1270" s="15"/>
      <c r="AS1270" s="15"/>
      <c r="AT1270" s="15"/>
      <c r="AU1270" s="15"/>
      <c r="AV1270" s="15"/>
      <c r="AW1270" s="15"/>
      <c r="AX1270" s="15"/>
      <c r="AY1270" s="15"/>
      <c r="AZ1270" s="15"/>
      <c r="BA1270" s="15"/>
      <c r="BB1270" s="15"/>
      <c r="BC1270" s="15"/>
      <c r="BD1270" s="15"/>
      <c r="BE1270" s="15"/>
      <c r="BF1270" s="15"/>
      <c r="BG1270" s="15"/>
      <c r="BH1270" s="15"/>
      <c r="BI1270" s="15"/>
      <c r="BJ1270" s="15"/>
      <c r="BK1270" s="15"/>
    </row>
    <row r="1271" spans="22:63" ht="15.75"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F1271" s="15"/>
      <c r="AG1271" s="15"/>
      <c r="AH1271" s="15"/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5"/>
      <c r="AS1271" s="15"/>
      <c r="AT1271" s="15"/>
      <c r="AU1271" s="15"/>
      <c r="AV1271" s="15"/>
      <c r="AW1271" s="15"/>
      <c r="AX1271" s="15"/>
      <c r="AY1271" s="15"/>
      <c r="AZ1271" s="15"/>
      <c r="BA1271" s="15"/>
      <c r="BB1271" s="15"/>
      <c r="BC1271" s="15"/>
      <c r="BD1271" s="15"/>
      <c r="BE1271" s="15"/>
      <c r="BF1271" s="15"/>
      <c r="BG1271" s="15"/>
      <c r="BH1271" s="15"/>
      <c r="BI1271" s="15"/>
      <c r="BJ1271" s="15"/>
      <c r="BK1271" s="15"/>
    </row>
    <row r="1272" spans="22:63" ht="15.75"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5"/>
      <c r="AF1272" s="15"/>
      <c r="AG1272" s="15"/>
      <c r="AH1272" s="15"/>
      <c r="AI1272" s="15"/>
      <c r="AJ1272" s="15"/>
      <c r="AK1272" s="15"/>
      <c r="AL1272" s="15"/>
      <c r="AM1272" s="15"/>
      <c r="AN1272" s="15"/>
      <c r="AO1272" s="15"/>
      <c r="AP1272" s="15"/>
      <c r="AQ1272" s="15"/>
      <c r="AR1272" s="15"/>
      <c r="AS1272" s="15"/>
      <c r="AT1272" s="15"/>
      <c r="AU1272" s="15"/>
      <c r="AV1272" s="15"/>
      <c r="AW1272" s="15"/>
      <c r="AX1272" s="15"/>
      <c r="AY1272" s="15"/>
      <c r="AZ1272" s="15"/>
      <c r="BA1272" s="15"/>
      <c r="BB1272" s="15"/>
      <c r="BC1272" s="15"/>
      <c r="BD1272" s="15"/>
      <c r="BE1272" s="15"/>
      <c r="BF1272" s="15"/>
      <c r="BG1272" s="15"/>
      <c r="BH1272" s="15"/>
      <c r="BI1272" s="15"/>
      <c r="BJ1272" s="15"/>
      <c r="BK1272" s="15"/>
    </row>
    <row r="1273" spans="22:63" ht="15.75"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F1273" s="15"/>
      <c r="AG1273" s="15"/>
      <c r="AH1273" s="15"/>
      <c r="AI1273" s="15"/>
      <c r="AJ1273" s="15"/>
      <c r="AK1273" s="15"/>
      <c r="AL1273" s="15"/>
      <c r="AM1273" s="15"/>
      <c r="AN1273" s="15"/>
      <c r="AO1273" s="15"/>
      <c r="AP1273" s="15"/>
      <c r="AQ1273" s="15"/>
      <c r="AR1273" s="15"/>
      <c r="AS1273" s="15"/>
      <c r="AT1273" s="15"/>
      <c r="AU1273" s="15"/>
      <c r="AV1273" s="15"/>
      <c r="AW1273" s="15"/>
      <c r="AX1273" s="15"/>
      <c r="AY1273" s="15"/>
      <c r="AZ1273" s="15"/>
      <c r="BA1273" s="15"/>
      <c r="BB1273" s="15"/>
      <c r="BC1273" s="15"/>
      <c r="BD1273" s="15"/>
      <c r="BE1273" s="15"/>
      <c r="BF1273" s="15"/>
      <c r="BG1273" s="15"/>
      <c r="BH1273" s="15"/>
      <c r="BI1273" s="15"/>
      <c r="BJ1273" s="15"/>
      <c r="BK1273" s="15"/>
    </row>
    <row r="1274" spans="22:63" ht="15.75"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5"/>
      <c r="AF1274" s="15"/>
      <c r="AG1274" s="15"/>
      <c r="AH1274" s="15"/>
      <c r="AI1274" s="15"/>
      <c r="AJ1274" s="15"/>
      <c r="AK1274" s="15"/>
      <c r="AL1274" s="15"/>
      <c r="AM1274" s="15"/>
      <c r="AN1274" s="15"/>
      <c r="AO1274" s="15"/>
      <c r="AP1274" s="15"/>
      <c r="AQ1274" s="15"/>
      <c r="AR1274" s="15"/>
      <c r="AS1274" s="15"/>
      <c r="AT1274" s="15"/>
      <c r="AU1274" s="15"/>
      <c r="AV1274" s="15"/>
      <c r="AW1274" s="15"/>
      <c r="AX1274" s="15"/>
      <c r="AY1274" s="15"/>
      <c r="AZ1274" s="15"/>
      <c r="BA1274" s="15"/>
      <c r="BB1274" s="15"/>
      <c r="BC1274" s="15"/>
      <c r="BD1274" s="15"/>
      <c r="BE1274" s="15"/>
      <c r="BF1274" s="15"/>
      <c r="BG1274" s="15"/>
      <c r="BH1274" s="15"/>
      <c r="BI1274" s="15"/>
      <c r="BJ1274" s="15"/>
      <c r="BK1274" s="15"/>
    </row>
    <row r="1275" spans="22:63" ht="15.75">
      <c r="V1275" s="15"/>
      <c r="W1275" s="15"/>
      <c r="X1275" s="15"/>
      <c r="Y1275" s="15"/>
      <c r="Z1275" s="15"/>
      <c r="AA1275" s="15"/>
      <c r="AB1275" s="15"/>
      <c r="AC1275" s="15"/>
      <c r="AD1275" s="15"/>
      <c r="AE1275" s="15"/>
      <c r="AF1275" s="15"/>
      <c r="AG1275" s="15"/>
      <c r="AH1275" s="15"/>
      <c r="AI1275" s="15"/>
      <c r="AJ1275" s="15"/>
      <c r="AK1275" s="15"/>
      <c r="AL1275" s="15"/>
      <c r="AM1275" s="15"/>
      <c r="AN1275" s="15"/>
      <c r="AO1275" s="15"/>
      <c r="AP1275" s="15"/>
      <c r="AQ1275" s="15"/>
      <c r="AR1275" s="15"/>
      <c r="AS1275" s="15"/>
      <c r="AT1275" s="15"/>
      <c r="AU1275" s="15"/>
      <c r="AV1275" s="15"/>
      <c r="AW1275" s="15"/>
      <c r="AX1275" s="15"/>
      <c r="AY1275" s="15"/>
      <c r="AZ1275" s="15"/>
      <c r="BA1275" s="15"/>
      <c r="BB1275" s="15"/>
      <c r="BC1275" s="15"/>
      <c r="BD1275" s="15"/>
      <c r="BE1275" s="15"/>
      <c r="BF1275" s="15"/>
      <c r="BG1275" s="15"/>
      <c r="BH1275" s="15"/>
      <c r="BI1275" s="15"/>
      <c r="BJ1275" s="15"/>
      <c r="BK1275" s="15"/>
    </row>
    <row r="1276" spans="22:63" ht="15.75"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F1276" s="15"/>
      <c r="AG1276" s="15"/>
      <c r="AH1276" s="15"/>
      <c r="AI1276" s="15"/>
      <c r="AJ1276" s="15"/>
      <c r="AK1276" s="15"/>
      <c r="AL1276" s="15"/>
      <c r="AM1276" s="15"/>
      <c r="AN1276" s="15"/>
      <c r="AO1276" s="15"/>
      <c r="AP1276" s="15"/>
      <c r="AQ1276" s="15"/>
      <c r="AR1276" s="15"/>
      <c r="AS1276" s="15"/>
      <c r="AT1276" s="15"/>
      <c r="AU1276" s="15"/>
      <c r="AV1276" s="15"/>
      <c r="AW1276" s="15"/>
      <c r="AX1276" s="15"/>
      <c r="AY1276" s="15"/>
      <c r="AZ1276" s="15"/>
      <c r="BA1276" s="15"/>
      <c r="BB1276" s="15"/>
      <c r="BC1276" s="15"/>
      <c r="BD1276" s="15"/>
      <c r="BE1276" s="15"/>
      <c r="BF1276" s="15"/>
      <c r="BG1276" s="15"/>
      <c r="BH1276" s="15"/>
      <c r="BI1276" s="15"/>
      <c r="BJ1276" s="15"/>
      <c r="BK1276" s="15"/>
    </row>
    <row r="1277" spans="22:63" ht="15.75"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F1277" s="15"/>
      <c r="AG1277" s="15"/>
      <c r="AH1277" s="15"/>
      <c r="AI1277" s="15"/>
      <c r="AJ1277" s="15"/>
      <c r="AK1277" s="15"/>
      <c r="AL1277" s="15"/>
      <c r="AM1277" s="15"/>
      <c r="AN1277" s="15"/>
      <c r="AO1277" s="15"/>
      <c r="AP1277" s="15"/>
      <c r="AQ1277" s="15"/>
      <c r="AR1277" s="15"/>
      <c r="AS1277" s="15"/>
      <c r="AT1277" s="15"/>
      <c r="AU1277" s="15"/>
      <c r="AV1277" s="15"/>
      <c r="AW1277" s="15"/>
      <c r="AX1277" s="15"/>
      <c r="AY1277" s="15"/>
      <c r="AZ1277" s="15"/>
      <c r="BA1277" s="15"/>
      <c r="BB1277" s="15"/>
      <c r="BC1277" s="15"/>
      <c r="BD1277" s="15"/>
      <c r="BE1277" s="15"/>
      <c r="BF1277" s="15"/>
      <c r="BG1277" s="15"/>
      <c r="BH1277" s="15"/>
      <c r="BI1277" s="15"/>
      <c r="BJ1277" s="15"/>
      <c r="BK1277" s="15"/>
    </row>
    <row r="1278" spans="22:63" ht="15.75"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F1278" s="15"/>
      <c r="AG1278" s="15"/>
      <c r="AH1278" s="15"/>
      <c r="AI1278" s="15"/>
      <c r="AJ1278" s="15"/>
      <c r="AK1278" s="15"/>
      <c r="AL1278" s="15"/>
      <c r="AM1278" s="15"/>
      <c r="AN1278" s="15"/>
      <c r="AO1278" s="15"/>
      <c r="AP1278" s="15"/>
      <c r="AQ1278" s="15"/>
      <c r="AR1278" s="15"/>
      <c r="AS1278" s="15"/>
      <c r="AT1278" s="15"/>
      <c r="AU1278" s="15"/>
      <c r="AV1278" s="15"/>
      <c r="AW1278" s="15"/>
      <c r="AX1278" s="15"/>
      <c r="AY1278" s="15"/>
      <c r="AZ1278" s="15"/>
      <c r="BA1278" s="15"/>
      <c r="BB1278" s="15"/>
      <c r="BC1278" s="15"/>
      <c r="BD1278" s="15"/>
      <c r="BE1278" s="15"/>
      <c r="BF1278" s="15"/>
      <c r="BG1278" s="15"/>
      <c r="BH1278" s="15"/>
      <c r="BI1278" s="15"/>
      <c r="BJ1278" s="15"/>
      <c r="BK1278" s="15"/>
    </row>
    <row r="1279" spans="22:63" ht="15.75"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F1279" s="15"/>
      <c r="AG1279" s="15"/>
      <c r="AH1279" s="15"/>
      <c r="AI1279" s="15"/>
      <c r="AJ1279" s="15"/>
      <c r="AK1279" s="15"/>
      <c r="AL1279" s="15"/>
      <c r="AM1279" s="15"/>
      <c r="AN1279" s="15"/>
      <c r="AO1279" s="15"/>
      <c r="AP1279" s="15"/>
      <c r="AQ1279" s="15"/>
      <c r="AR1279" s="15"/>
      <c r="AS1279" s="15"/>
      <c r="AT1279" s="15"/>
      <c r="AU1279" s="15"/>
      <c r="AV1279" s="15"/>
      <c r="AW1279" s="15"/>
      <c r="AX1279" s="15"/>
      <c r="AY1279" s="15"/>
      <c r="AZ1279" s="15"/>
      <c r="BA1279" s="15"/>
      <c r="BB1279" s="15"/>
      <c r="BC1279" s="15"/>
      <c r="BD1279" s="15"/>
      <c r="BE1279" s="15"/>
      <c r="BF1279" s="15"/>
      <c r="BG1279" s="15"/>
      <c r="BH1279" s="15"/>
      <c r="BI1279" s="15"/>
      <c r="BJ1279" s="15"/>
      <c r="BK1279" s="15"/>
    </row>
    <row r="1280" spans="22:63" ht="15.75"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F1280" s="15"/>
      <c r="AG1280" s="15"/>
      <c r="AH1280" s="15"/>
      <c r="AI1280" s="15"/>
      <c r="AJ1280" s="15"/>
      <c r="AK1280" s="15"/>
      <c r="AL1280" s="15"/>
      <c r="AM1280" s="15"/>
      <c r="AN1280" s="15"/>
      <c r="AO1280" s="15"/>
      <c r="AP1280" s="15"/>
      <c r="AQ1280" s="15"/>
      <c r="AR1280" s="15"/>
      <c r="AS1280" s="15"/>
      <c r="AT1280" s="15"/>
      <c r="AU1280" s="15"/>
      <c r="AV1280" s="15"/>
      <c r="AW1280" s="15"/>
      <c r="AX1280" s="15"/>
      <c r="AY1280" s="15"/>
      <c r="AZ1280" s="15"/>
      <c r="BA1280" s="15"/>
      <c r="BB1280" s="15"/>
      <c r="BC1280" s="15"/>
      <c r="BD1280" s="15"/>
      <c r="BE1280" s="15"/>
      <c r="BF1280" s="15"/>
      <c r="BG1280" s="15"/>
      <c r="BH1280" s="15"/>
      <c r="BI1280" s="15"/>
      <c r="BJ1280" s="15"/>
      <c r="BK1280" s="15"/>
    </row>
    <row r="1281" spans="22:63" ht="15.75"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F1281" s="15"/>
      <c r="AG1281" s="15"/>
      <c r="AH1281" s="15"/>
      <c r="AI1281" s="15"/>
      <c r="AJ1281" s="15"/>
      <c r="AK1281" s="15"/>
      <c r="AL1281" s="15"/>
      <c r="AM1281" s="15"/>
      <c r="AN1281" s="15"/>
      <c r="AO1281" s="15"/>
      <c r="AP1281" s="15"/>
      <c r="AQ1281" s="15"/>
      <c r="AR1281" s="15"/>
      <c r="AS1281" s="15"/>
      <c r="AT1281" s="15"/>
      <c r="AU1281" s="15"/>
      <c r="AV1281" s="15"/>
      <c r="AW1281" s="15"/>
      <c r="AX1281" s="15"/>
      <c r="AY1281" s="15"/>
      <c r="AZ1281" s="15"/>
      <c r="BA1281" s="15"/>
      <c r="BB1281" s="15"/>
      <c r="BC1281" s="15"/>
      <c r="BD1281" s="15"/>
      <c r="BE1281" s="15"/>
      <c r="BF1281" s="15"/>
      <c r="BG1281" s="15"/>
      <c r="BH1281" s="15"/>
      <c r="BI1281" s="15"/>
      <c r="BJ1281" s="15"/>
      <c r="BK1281" s="15"/>
    </row>
    <row r="1282" spans="22:63" ht="15.75"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F1282" s="15"/>
      <c r="AG1282" s="15"/>
      <c r="AH1282" s="15"/>
      <c r="AI1282" s="15"/>
      <c r="AJ1282" s="15"/>
      <c r="AK1282" s="15"/>
      <c r="AL1282" s="15"/>
      <c r="AM1282" s="15"/>
      <c r="AN1282" s="15"/>
      <c r="AO1282" s="15"/>
      <c r="AP1282" s="15"/>
      <c r="AQ1282" s="15"/>
      <c r="AR1282" s="15"/>
      <c r="AS1282" s="15"/>
      <c r="AT1282" s="15"/>
      <c r="AU1282" s="15"/>
      <c r="AV1282" s="15"/>
      <c r="AW1282" s="15"/>
      <c r="AX1282" s="15"/>
      <c r="AY1282" s="15"/>
      <c r="AZ1282" s="15"/>
      <c r="BA1282" s="15"/>
      <c r="BB1282" s="15"/>
      <c r="BC1282" s="15"/>
      <c r="BD1282" s="15"/>
      <c r="BE1282" s="15"/>
      <c r="BF1282" s="15"/>
      <c r="BG1282" s="15"/>
      <c r="BH1282" s="15"/>
      <c r="BI1282" s="15"/>
      <c r="BJ1282" s="15"/>
      <c r="BK1282" s="15"/>
    </row>
    <row r="1283" spans="22:63" ht="15.75"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F1283" s="15"/>
      <c r="AG1283" s="15"/>
      <c r="AH1283" s="15"/>
      <c r="AI1283" s="15"/>
      <c r="AJ1283" s="15"/>
      <c r="AK1283" s="15"/>
      <c r="AL1283" s="15"/>
      <c r="AM1283" s="15"/>
      <c r="AN1283" s="15"/>
      <c r="AO1283" s="15"/>
      <c r="AP1283" s="15"/>
      <c r="AQ1283" s="15"/>
      <c r="AR1283" s="15"/>
      <c r="AS1283" s="15"/>
      <c r="AT1283" s="15"/>
      <c r="AU1283" s="15"/>
      <c r="AV1283" s="15"/>
      <c r="AW1283" s="15"/>
      <c r="AX1283" s="15"/>
      <c r="AY1283" s="15"/>
      <c r="AZ1283" s="15"/>
      <c r="BA1283" s="15"/>
      <c r="BB1283" s="15"/>
      <c r="BC1283" s="15"/>
      <c r="BD1283" s="15"/>
      <c r="BE1283" s="15"/>
      <c r="BF1283" s="15"/>
      <c r="BG1283" s="15"/>
      <c r="BH1283" s="15"/>
      <c r="BI1283" s="15"/>
      <c r="BJ1283" s="15"/>
      <c r="BK1283" s="15"/>
    </row>
    <row r="1284" spans="22:63" ht="15.75"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5"/>
      <c r="AF1284" s="15"/>
      <c r="AG1284" s="15"/>
      <c r="AH1284" s="15"/>
      <c r="AI1284" s="15"/>
      <c r="AJ1284" s="15"/>
      <c r="AK1284" s="15"/>
      <c r="AL1284" s="15"/>
      <c r="AM1284" s="15"/>
      <c r="AN1284" s="15"/>
      <c r="AO1284" s="15"/>
      <c r="AP1284" s="15"/>
      <c r="AQ1284" s="15"/>
      <c r="AR1284" s="15"/>
      <c r="AS1284" s="15"/>
      <c r="AT1284" s="15"/>
      <c r="AU1284" s="15"/>
      <c r="AV1284" s="15"/>
      <c r="AW1284" s="15"/>
      <c r="AX1284" s="15"/>
      <c r="AY1284" s="15"/>
      <c r="AZ1284" s="15"/>
      <c r="BA1284" s="15"/>
      <c r="BB1284" s="15"/>
      <c r="BC1284" s="15"/>
      <c r="BD1284" s="15"/>
      <c r="BE1284" s="15"/>
      <c r="BF1284" s="15"/>
      <c r="BG1284" s="15"/>
      <c r="BH1284" s="15"/>
      <c r="BI1284" s="15"/>
      <c r="BJ1284" s="15"/>
      <c r="BK1284" s="15"/>
    </row>
    <row r="1285" spans="22:63" ht="15.75"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F1285" s="15"/>
      <c r="AG1285" s="15"/>
      <c r="AH1285" s="15"/>
      <c r="AI1285" s="15"/>
      <c r="AJ1285" s="15"/>
      <c r="AK1285" s="15"/>
      <c r="AL1285" s="15"/>
      <c r="AM1285" s="15"/>
      <c r="AN1285" s="15"/>
      <c r="AO1285" s="15"/>
      <c r="AP1285" s="15"/>
      <c r="AQ1285" s="15"/>
      <c r="AR1285" s="15"/>
      <c r="AS1285" s="15"/>
      <c r="AT1285" s="15"/>
      <c r="AU1285" s="15"/>
      <c r="AV1285" s="15"/>
      <c r="AW1285" s="15"/>
      <c r="AX1285" s="15"/>
      <c r="AY1285" s="15"/>
      <c r="AZ1285" s="15"/>
      <c r="BA1285" s="15"/>
      <c r="BB1285" s="15"/>
      <c r="BC1285" s="15"/>
      <c r="BD1285" s="15"/>
      <c r="BE1285" s="15"/>
      <c r="BF1285" s="15"/>
      <c r="BG1285" s="15"/>
      <c r="BH1285" s="15"/>
      <c r="BI1285" s="15"/>
      <c r="BJ1285" s="15"/>
      <c r="BK1285" s="15"/>
    </row>
    <row r="1286" spans="22:63" ht="15.75"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5"/>
      <c r="AF1286" s="15"/>
      <c r="AG1286" s="15"/>
      <c r="AH1286" s="15"/>
      <c r="AI1286" s="15"/>
      <c r="AJ1286" s="15"/>
      <c r="AK1286" s="15"/>
      <c r="AL1286" s="15"/>
      <c r="AM1286" s="15"/>
      <c r="AN1286" s="15"/>
      <c r="AO1286" s="15"/>
      <c r="AP1286" s="15"/>
      <c r="AQ1286" s="15"/>
      <c r="AR1286" s="15"/>
      <c r="AS1286" s="15"/>
      <c r="AT1286" s="15"/>
      <c r="AU1286" s="15"/>
      <c r="AV1286" s="15"/>
      <c r="AW1286" s="15"/>
      <c r="AX1286" s="15"/>
      <c r="AY1286" s="15"/>
      <c r="AZ1286" s="15"/>
      <c r="BA1286" s="15"/>
      <c r="BB1286" s="15"/>
      <c r="BC1286" s="15"/>
      <c r="BD1286" s="15"/>
      <c r="BE1286" s="15"/>
      <c r="BF1286" s="15"/>
      <c r="BG1286" s="15"/>
      <c r="BH1286" s="15"/>
      <c r="BI1286" s="15"/>
      <c r="BJ1286" s="15"/>
      <c r="BK1286" s="15"/>
    </row>
    <row r="1287" spans="22:63" ht="15.75"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F1287" s="15"/>
      <c r="AG1287" s="15"/>
      <c r="AH1287" s="15"/>
      <c r="AI1287" s="15"/>
      <c r="AJ1287" s="15"/>
      <c r="AK1287" s="15"/>
      <c r="AL1287" s="15"/>
      <c r="AM1287" s="15"/>
      <c r="AN1287" s="15"/>
      <c r="AO1287" s="15"/>
      <c r="AP1287" s="15"/>
      <c r="AQ1287" s="15"/>
      <c r="AR1287" s="15"/>
      <c r="AS1287" s="15"/>
      <c r="AT1287" s="15"/>
      <c r="AU1287" s="15"/>
      <c r="AV1287" s="15"/>
      <c r="AW1287" s="15"/>
      <c r="AX1287" s="15"/>
      <c r="AY1287" s="15"/>
      <c r="AZ1287" s="15"/>
      <c r="BA1287" s="15"/>
      <c r="BB1287" s="15"/>
      <c r="BC1287" s="15"/>
      <c r="BD1287" s="15"/>
      <c r="BE1287" s="15"/>
      <c r="BF1287" s="15"/>
      <c r="BG1287" s="15"/>
      <c r="BH1287" s="15"/>
      <c r="BI1287" s="15"/>
      <c r="BJ1287" s="15"/>
      <c r="BK1287" s="15"/>
    </row>
    <row r="1288" spans="22:63" ht="15.75"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F1288" s="15"/>
      <c r="AG1288" s="15"/>
      <c r="AH1288" s="15"/>
      <c r="AI1288" s="15"/>
      <c r="AJ1288" s="15"/>
      <c r="AK1288" s="15"/>
      <c r="AL1288" s="15"/>
      <c r="AM1288" s="15"/>
      <c r="AN1288" s="15"/>
      <c r="AO1288" s="15"/>
      <c r="AP1288" s="15"/>
      <c r="AQ1288" s="15"/>
      <c r="AR1288" s="15"/>
      <c r="AS1288" s="15"/>
      <c r="AT1288" s="15"/>
      <c r="AU1288" s="15"/>
      <c r="AV1288" s="15"/>
      <c r="AW1288" s="15"/>
      <c r="AX1288" s="15"/>
      <c r="AY1288" s="15"/>
      <c r="AZ1288" s="15"/>
      <c r="BA1288" s="15"/>
      <c r="BB1288" s="15"/>
      <c r="BC1288" s="15"/>
      <c r="BD1288" s="15"/>
      <c r="BE1288" s="15"/>
      <c r="BF1288" s="15"/>
      <c r="BG1288" s="15"/>
      <c r="BH1288" s="15"/>
      <c r="BI1288" s="15"/>
      <c r="BJ1288" s="15"/>
      <c r="BK1288" s="15"/>
    </row>
    <row r="1289" spans="22:63" ht="15.75"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5"/>
      <c r="AF1289" s="15"/>
      <c r="AG1289" s="15"/>
      <c r="AH1289" s="15"/>
      <c r="AI1289" s="15"/>
      <c r="AJ1289" s="15"/>
      <c r="AK1289" s="15"/>
      <c r="AL1289" s="15"/>
      <c r="AM1289" s="15"/>
      <c r="AN1289" s="15"/>
      <c r="AO1289" s="15"/>
      <c r="AP1289" s="15"/>
      <c r="AQ1289" s="15"/>
      <c r="AR1289" s="15"/>
      <c r="AS1289" s="15"/>
      <c r="AT1289" s="15"/>
      <c r="AU1289" s="15"/>
      <c r="AV1289" s="15"/>
      <c r="AW1289" s="15"/>
      <c r="AX1289" s="15"/>
      <c r="AY1289" s="15"/>
      <c r="AZ1289" s="15"/>
      <c r="BA1289" s="15"/>
      <c r="BB1289" s="15"/>
      <c r="BC1289" s="15"/>
      <c r="BD1289" s="15"/>
      <c r="BE1289" s="15"/>
      <c r="BF1289" s="15"/>
      <c r="BG1289" s="15"/>
      <c r="BH1289" s="15"/>
      <c r="BI1289" s="15"/>
      <c r="BJ1289" s="15"/>
      <c r="BK1289" s="15"/>
    </row>
    <row r="1290" spans="22:63" ht="15.75"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5"/>
      <c r="AF1290" s="15"/>
      <c r="AG1290" s="15"/>
      <c r="AH1290" s="15"/>
      <c r="AI1290" s="15"/>
      <c r="AJ1290" s="15"/>
      <c r="AK1290" s="15"/>
      <c r="AL1290" s="15"/>
      <c r="AM1290" s="15"/>
      <c r="AN1290" s="15"/>
      <c r="AO1290" s="15"/>
      <c r="AP1290" s="15"/>
      <c r="AQ1290" s="15"/>
      <c r="AR1290" s="15"/>
      <c r="AS1290" s="15"/>
      <c r="AT1290" s="15"/>
      <c r="AU1290" s="15"/>
      <c r="AV1290" s="15"/>
      <c r="AW1290" s="15"/>
      <c r="AX1290" s="15"/>
      <c r="AY1290" s="15"/>
      <c r="AZ1290" s="15"/>
      <c r="BA1290" s="15"/>
      <c r="BB1290" s="15"/>
      <c r="BC1290" s="15"/>
      <c r="BD1290" s="15"/>
      <c r="BE1290" s="15"/>
      <c r="BF1290" s="15"/>
      <c r="BG1290" s="15"/>
      <c r="BH1290" s="15"/>
      <c r="BI1290" s="15"/>
      <c r="BJ1290" s="15"/>
      <c r="BK1290" s="15"/>
    </row>
    <row r="1291" spans="22:63" ht="15.75"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F1291" s="15"/>
      <c r="AG1291" s="15"/>
      <c r="AH1291" s="15"/>
      <c r="AI1291" s="15"/>
      <c r="AJ1291" s="15"/>
      <c r="AK1291" s="15"/>
      <c r="AL1291" s="15"/>
      <c r="AM1291" s="15"/>
      <c r="AN1291" s="15"/>
      <c r="AO1291" s="15"/>
      <c r="AP1291" s="15"/>
      <c r="AQ1291" s="15"/>
      <c r="AR1291" s="15"/>
      <c r="AS1291" s="15"/>
      <c r="AT1291" s="15"/>
      <c r="AU1291" s="15"/>
      <c r="AV1291" s="15"/>
      <c r="AW1291" s="15"/>
      <c r="AX1291" s="15"/>
      <c r="AY1291" s="15"/>
      <c r="AZ1291" s="15"/>
      <c r="BA1291" s="15"/>
      <c r="BB1291" s="15"/>
      <c r="BC1291" s="15"/>
      <c r="BD1291" s="15"/>
      <c r="BE1291" s="15"/>
      <c r="BF1291" s="15"/>
      <c r="BG1291" s="15"/>
      <c r="BH1291" s="15"/>
      <c r="BI1291" s="15"/>
      <c r="BJ1291" s="15"/>
      <c r="BK1291" s="15"/>
    </row>
    <row r="1292" spans="22:63" ht="15.75">
      <c r="V1292" s="15"/>
      <c r="W1292" s="15"/>
      <c r="X1292" s="15"/>
      <c r="Y1292" s="15"/>
      <c r="Z1292" s="15"/>
      <c r="AA1292" s="15"/>
      <c r="AB1292" s="15"/>
      <c r="AC1292" s="15"/>
      <c r="AD1292" s="15"/>
      <c r="AE1292" s="15"/>
      <c r="AF1292" s="15"/>
      <c r="AG1292" s="15"/>
      <c r="AH1292" s="15"/>
      <c r="AI1292" s="15"/>
      <c r="AJ1292" s="15"/>
      <c r="AK1292" s="15"/>
      <c r="AL1292" s="15"/>
      <c r="AM1292" s="15"/>
      <c r="AN1292" s="15"/>
      <c r="AO1292" s="15"/>
      <c r="AP1292" s="15"/>
      <c r="AQ1292" s="15"/>
      <c r="AR1292" s="15"/>
      <c r="AS1292" s="15"/>
      <c r="AT1292" s="15"/>
      <c r="AU1292" s="15"/>
      <c r="AV1292" s="15"/>
      <c r="AW1292" s="15"/>
      <c r="AX1292" s="15"/>
      <c r="AY1292" s="15"/>
      <c r="AZ1292" s="15"/>
      <c r="BA1292" s="15"/>
      <c r="BB1292" s="15"/>
      <c r="BC1292" s="15"/>
      <c r="BD1292" s="15"/>
      <c r="BE1292" s="15"/>
      <c r="BF1292" s="15"/>
      <c r="BG1292" s="15"/>
      <c r="BH1292" s="15"/>
      <c r="BI1292" s="15"/>
      <c r="BJ1292" s="15"/>
      <c r="BK1292" s="15"/>
    </row>
    <row r="1293" spans="22:63" ht="15.75"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5"/>
      <c r="AF1293" s="15"/>
      <c r="AG1293" s="15"/>
      <c r="AH1293" s="15"/>
      <c r="AI1293" s="15"/>
      <c r="AJ1293" s="15"/>
      <c r="AK1293" s="15"/>
      <c r="AL1293" s="15"/>
      <c r="AM1293" s="15"/>
      <c r="AN1293" s="15"/>
      <c r="AO1293" s="15"/>
      <c r="AP1293" s="15"/>
      <c r="AQ1293" s="15"/>
      <c r="AR1293" s="15"/>
      <c r="AS1293" s="15"/>
      <c r="AT1293" s="15"/>
      <c r="AU1293" s="15"/>
      <c r="AV1293" s="15"/>
      <c r="AW1293" s="15"/>
      <c r="AX1293" s="15"/>
      <c r="AY1293" s="15"/>
      <c r="AZ1293" s="15"/>
      <c r="BA1293" s="15"/>
      <c r="BB1293" s="15"/>
      <c r="BC1293" s="15"/>
      <c r="BD1293" s="15"/>
      <c r="BE1293" s="15"/>
      <c r="BF1293" s="15"/>
      <c r="BG1293" s="15"/>
      <c r="BH1293" s="15"/>
      <c r="BI1293" s="15"/>
      <c r="BJ1293" s="15"/>
      <c r="BK1293" s="15"/>
    </row>
    <row r="1294" spans="22:63" ht="15.75"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5"/>
      <c r="AF1294" s="15"/>
      <c r="AG1294" s="15"/>
      <c r="AH1294" s="15"/>
      <c r="AI1294" s="15"/>
      <c r="AJ1294" s="15"/>
      <c r="AK1294" s="15"/>
      <c r="AL1294" s="15"/>
      <c r="AM1294" s="15"/>
      <c r="AN1294" s="15"/>
      <c r="AO1294" s="15"/>
      <c r="AP1294" s="15"/>
      <c r="AQ1294" s="15"/>
      <c r="AR1294" s="15"/>
      <c r="AS1294" s="15"/>
      <c r="AT1294" s="15"/>
      <c r="AU1294" s="15"/>
      <c r="AV1294" s="15"/>
      <c r="AW1294" s="15"/>
      <c r="AX1294" s="15"/>
      <c r="AY1294" s="15"/>
      <c r="AZ1294" s="15"/>
      <c r="BA1294" s="15"/>
      <c r="BB1294" s="15"/>
      <c r="BC1294" s="15"/>
      <c r="BD1294" s="15"/>
      <c r="BE1294" s="15"/>
      <c r="BF1294" s="15"/>
      <c r="BG1294" s="15"/>
      <c r="BH1294" s="15"/>
      <c r="BI1294" s="15"/>
      <c r="BJ1294" s="15"/>
      <c r="BK1294" s="15"/>
    </row>
    <row r="1295" spans="22:63" ht="15.75"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5"/>
      <c r="AF1295" s="15"/>
      <c r="AG1295" s="15"/>
      <c r="AH1295" s="15"/>
      <c r="AI1295" s="15"/>
      <c r="AJ1295" s="15"/>
      <c r="AK1295" s="15"/>
      <c r="AL1295" s="15"/>
      <c r="AM1295" s="15"/>
      <c r="AN1295" s="15"/>
      <c r="AO1295" s="15"/>
      <c r="AP1295" s="15"/>
      <c r="AQ1295" s="15"/>
      <c r="AR1295" s="15"/>
      <c r="AS1295" s="15"/>
      <c r="AT1295" s="15"/>
      <c r="AU1295" s="15"/>
      <c r="AV1295" s="15"/>
      <c r="AW1295" s="15"/>
      <c r="AX1295" s="15"/>
      <c r="AY1295" s="15"/>
      <c r="AZ1295" s="15"/>
      <c r="BA1295" s="15"/>
      <c r="BB1295" s="15"/>
      <c r="BC1295" s="15"/>
      <c r="BD1295" s="15"/>
      <c r="BE1295" s="15"/>
      <c r="BF1295" s="15"/>
      <c r="BG1295" s="15"/>
      <c r="BH1295" s="15"/>
      <c r="BI1295" s="15"/>
      <c r="BJ1295" s="15"/>
      <c r="BK1295" s="15"/>
    </row>
    <row r="1296" spans="22:63" ht="15.75">
      <c r="V1296" s="15"/>
      <c r="W1296" s="15"/>
      <c r="X1296" s="15"/>
      <c r="Y1296" s="15"/>
      <c r="Z1296" s="15"/>
      <c r="AA1296" s="15"/>
      <c r="AB1296" s="15"/>
      <c r="AC1296" s="15"/>
      <c r="AD1296" s="15"/>
      <c r="AE1296" s="15"/>
      <c r="AF1296" s="15"/>
      <c r="AG1296" s="15"/>
      <c r="AH1296" s="15"/>
      <c r="AI1296" s="15"/>
      <c r="AJ1296" s="15"/>
      <c r="AK1296" s="15"/>
      <c r="AL1296" s="15"/>
      <c r="AM1296" s="15"/>
      <c r="AN1296" s="15"/>
      <c r="AO1296" s="15"/>
      <c r="AP1296" s="15"/>
      <c r="AQ1296" s="15"/>
      <c r="AR1296" s="15"/>
      <c r="AS1296" s="15"/>
      <c r="AT1296" s="15"/>
      <c r="AU1296" s="15"/>
      <c r="AV1296" s="15"/>
      <c r="AW1296" s="15"/>
      <c r="AX1296" s="15"/>
      <c r="AY1296" s="15"/>
      <c r="AZ1296" s="15"/>
      <c r="BA1296" s="15"/>
      <c r="BB1296" s="15"/>
      <c r="BC1296" s="15"/>
      <c r="BD1296" s="15"/>
      <c r="BE1296" s="15"/>
      <c r="BF1296" s="15"/>
      <c r="BG1296" s="15"/>
      <c r="BH1296" s="15"/>
      <c r="BI1296" s="15"/>
      <c r="BJ1296" s="15"/>
      <c r="BK1296" s="15"/>
    </row>
    <row r="1297" spans="22:63" ht="15.75"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F1297" s="15"/>
      <c r="AG1297" s="15"/>
      <c r="AH1297" s="15"/>
      <c r="AI1297" s="15"/>
      <c r="AJ1297" s="15"/>
      <c r="AK1297" s="15"/>
      <c r="AL1297" s="15"/>
      <c r="AM1297" s="15"/>
      <c r="AN1297" s="15"/>
      <c r="AO1297" s="15"/>
      <c r="AP1297" s="15"/>
      <c r="AQ1297" s="15"/>
      <c r="AR1297" s="15"/>
      <c r="AS1297" s="15"/>
      <c r="AT1297" s="15"/>
      <c r="AU1297" s="15"/>
      <c r="AV1297" s="15"/>
      <c r="AW1297" s="15"/>
      <c r="AX1297" s="15"/>
      <c r="AY1297" s="15"/>
      <c r="AZ1297" s="15"/>
      <c r="BA1297" s="15"/>
      <c r="BB1297" s="15"/>
      <c r="BC1297" s="15"/>
      <c r="BD1297" s="15"/>
      <c r="BE1297" s="15"/>
      <c r="BF1297" s="15"/>
      <c r="BG1297" s="15"/>
      <c r="BH1297" s="15"/>
      <c r="BI1297" s="15"/>
      <c r="BJ1297" s="15"/>
      <c r="BK1297" s="15"/>
    </row>
    <row r="1298" spans="22:63" ht="15.75"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F1298" s="15"/>
      <c r="AG1298" s="15"/>
      <c r="AH1298" s="15"/>
      <c r="AI1298" s="15"/>
      <c r="AJ1298" s="15"/>
      <c r="AK1298" s="15"/>
      <c r="AL1298" s="15"/>
      <c r="AM1298" s="15"/>
      <c r="AN1298" s="15"/>
      <c r="AO1298" s="15"/>
      <c r="AP1298" s="15"/>
      <c r="AQ1298" s="15"/>
      <c r="AR1298" s="15"/>
      <c r="AS1298" s="15"/>
      <c r="AT1298" s="15"/>
      <c r="AU1298" s="15"/>
      <c r="AV1298" s="15"/>
      <c r="AW1298" s="15"/>
      <c r="AX1298" s="15"/>
      <c r="AY1298" s="15"/>
      <c r="AZ1298" s="15"/>
      <c r="BA1298" s="15"/>
      <c r="BB1298" s="15"/>
      <c r="BC1298" s="15"/>
      <c r="BD1298" s="15"/>
      <c r="BE1298" s="15"/>
      <c r="BF1298" s="15"/>
      <c r="BG1298" s="15"/>
      <c r="BH1298" s="15"/>
      <c r="BI1298" s="15"/>
      <c r="BJ1298" s="15"/>
      <c r="BK1298" s="15"/>
    </row>
    <row r="1299" spans="22:63" ht="15.75"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5"/>
      <c r="AF1299" s="15"/>
      <c r="AG1299" s="15"/>
      <c r="AH1299" s="15"/>
      <c r="AI1299" s="15"/>
      <c r="AJ1299" s="15"/>
      <c r="AK1299" s="15"/>
      <c r="AL1299" s="15"/>
      <c r="AM1299" s="15"/>
      <c r="AN1299" s="15"/>
      <c r="AO1299" s="15"/>
      <c r="AP1299" s="15"/>
      <c r="AQ1299" s="15"/>
      <c r="AR1299" s="15"/>
      <c r="AS1299" s="15"/>
      <c r="AT1299" s="15"/>
      <c r="AU1299" s="15"/>
      <c r="AV1299" s="15"/>
      <c r="AW1299" s="15"/>
      <c r="AX1299" s="15"/>
      <c r="AY1299" s="15"/>
      <c r="AZ1299" s="15"/>
      <c r="BA1299" s="15"/>
      <c r="BB1299" s="15"/>
      <c r="BC1299" s="15"/>
      <c r="BD1299" s="15"/>
      <c r="BE1299" s="15"/>
      <c r="BF1299" s="15"/>
      <c r="BG1299" s="15"/>
      <c r="BH1299" s="15"/>
      <c r="BI1299" s="15"/>
      <c r="BJ1299" s="15"/>
      <c r="BK1299" s="15"/>
    </row>
    <row r="1300" spans="22:63" ht="15.75"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5"/>
      <c r="AF1300" s="15"/>
      <c r="AG1300" s="15"/>
      <c r="AH1300" s="15"/>
      <c r="AI1300" s="15"/>
      <c r="AJ1300" s="15"/>
      <c r="AK1300" s="15"/>
      <c r="AL1300" s="15"/>
      <c r="AM1300" s="15"/>
      <c r="AN1300" s="15"/>
      <c r="AO1300" s="15"/>
      <c r="AP1300" s="15"/>
      <c r="AQ1300" s="15"/>
      <c r="AR1300" s="15"/>
      <c r="AS1300" s="15"/>
      <c r="AT1300" s="15"/>
      <c r="AU1300" s="15"/>
      <c r="AV1300" s="15"/>
      <c r="AW1300" s="15"/>
      <c r="AX1300" s="15"/>
      <c r="AY1300" s="15"/>
      <c r="AZ1300" s="15"/>
      <c r="BA1300" s="15"/>
      <c r="BB1300" s="15"/>
      <c r="BC1300" s="15"/>
      <c r="BD1300" s="15"/>
      <c r="BE1300" s="15"/>
      <c r="BF1300" s="15"/>
      <c r="BG1300" s="15"/>
      <c r="BH1300" s="15"/>
      <c r="BI1300" s="15"/>
      <c r="BJ1300" s="15"/>
      <c r="BK1300" s="15"/>
    </row>
    <row r="1301" spans="22:63" ht="15.75"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F1301" s="15"/>
      <c r="AG1301" s="15"/>
      <c r="AH1301" s="15"/>
      <c r="AI1301" s="15"/>
      <c r="AJ1301" s="15"/>
      <c r="AK1301" s="15"/>
      <c r="AL1301" s="15"/>
      <c r="AM1301" s="15"/>
      <c r="AN1301" s="15"/>
      <c r="AO1301" s="15"/>
      <c r="AP1301" s="15"/>
      <c r="AQ1301" s="15"/>
      <c r="AR1301" s="15"/>
      <c r="AS1301" s="15"/>
      <c r="AT1301" s="15"/>
      <c r="AU1301" s="15"/>
      <c r="AV1301" s="15"/>
      <c r="AW1301" s="15"/>
      <c r="AX1301" s="15"/>
      <c r="AY1301" s="15"/>
      <c r="AZ1301" s="15"/>
      <c r="BA1301" s="15"/>
      <c r="BB1301" s="15"/>
      <c r="BC1301" s="15"/>
      <c r="BD1301" s="15"/>
      <c r="BE1301" s="15"/>
      <c r="BF1301" s="15"/>
      <c r="BG1301" s="15"/>
      <c r="BH1301" s="15"/>
      <c r="BI1301" s="15"/>
      <c r="BJ1301" s="15"/>
      <c r="BK1301" s="15"/>
    </row>
    <row r="1302" spans="22:63" ht="15.75"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5"/>
      <c r="AF1302" s="15"/>
      <c r="AG1302" s="15"/>
      <c r="AH1302" s="15"/>
      <c r="AI1302" s="15"/>
      <c r="AJ1302" s="15"/>
      <c r="AK1302" s="15"/>
      <c r="AL1302" s="15"/>
      <c r="AM1302" s="15"/>
      <c r="AN1302" s="15"/>
      <c r="AO1302" s="15"/>
      <c r="AP1302" s="15"/>
      <c r="AQ1302" s="15"/>
      <c r="AR1302" s="15"/>
      <c r="AS1302" s="15"/>
      <c r="AT1302" s="15"/>
      <c r="AU1302" s="15"/>
      <c r="AV1302" s="15"/>
      <c r="AW1302" s="15"/>
      <c r="AX1302" s="15"/>
      <c r="AY1302" s="15"/>
      <c r="AZ1302" s="15"/>
      <c r="BA1302" s="15"/>
      <c r="BB1302" s="15"/>
      <c r="BC1302" s="15"/>
      <c r="BD1302" s="15"/>
      <c r="BE1302" s="15"/>
      <c r="BF1302" s="15"/>
      <c r="BG1302" s="15"/>
      <c r="BH1302" s="15"/>
      <c r="BI1302" s="15"/>
      <c r="BJ1302" s="15"/>
      <c r="BK1302" s="15"/>
    </row>
    <row r="1303" spans="22:63" ht="15.75"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F1303" s="15"/>
      <c r="AG1303" s="15"/>
      <c r="AH1303" s="15"/>
      <c r="AI1303" s="15"/>
      <c r="AJ1303" s="15"/>
      <c r="AK1303" s="15"/>
      <c r="AL1303" s="15"/>
      <c r="AM1303" s="15"/>
      <c r="AN1303" s="15"/>
      <c r="AO1303" s="15"/>
      <c r="AP1303" s="15"/>
      <c r="AQ1303" s="15"/>
      <c r="AR1303" s="15"/>
      <c r="AS1303" s="15"/>
      <c r="AT1303" s="15"/>
      <c r="AU1303" s="15"/>
      <c r="AV1303" s="15"/>
      <c r="AW1303" s="15"/>
      <c r="AX1303" s="15"/>
      <c r="AY1303" s="15"/>
      <c r="AZ1303" s="15"/>
      <c r="BA1303" s="15"/>
      <c r="BB1303" s="15"/>
      <c r="BC1303" s="15"/>
      <c r="BD1303" s="15"/>
      <c r="BE1303" s="15"/>
      <c r="BF1303" s="15"/>
      <c r="BG1303" s="15"/>
      <c r="BH1303" s="15"/>
      <c r="BI1303" s="15"/>
      <c r="BJ1303" s="15"/>
      <c r="BK1303" s="15"/>
    </row>
    <row r="1304" spans="22:63" ht="15.75">
      <c r="V1304" s="15"/>
      <c r="W1304" s="15"/>
      <c r="X1304" s="15"/>
      <c r="Y1304" s="15"/>
      <c r="Z1304" s="15"/>
      <c r="AA1304" s="15"/>
      <c r="AB1304" s="15"/>
      <c r="AC1304" s="15"/>
      <c r="AD1304" s="15"/>
      <c r="AE1304" s="15"/>
      <c r="AF1304" s="15"/>
      <c r="AG1304" s="15"/>
      <c r="AH1304" s="15"/>
      <c r="AI1304" s="15"/>
      <c r="AJ1304" s="15"/>
      <c r="AK1304" s="15"/>
      <c r="AL1304" s="15"/>
      <c r="AM1304" s="15"/>
      <c r="AN1304" s="15"/>
      <c r="AO1304" s="15"/>
      <c r="AP1304" s="15"/>
      <c r="AQ1304" s="15"/>
      <c r="AR1304" s="15"/>
      <c r="AS1304" s="15"/>
      <c r="AT1304" s="15"/>
      <c r="AU1304" s="15"/>
      <c r="AV1304" s="15"/>
      <c r="AW1304" s="15"/>
      <c r="AX1304" s="15"/>
      <c r="AY1304" s="15"/>
      <c r="AZ1304" s="15"/>
      <c r="BA1304" s="15"/>
      <c r="BB1304" s="15"/>
      <c r="BC1304" s="15"/>
      <c r="BD1304" s="15"/>
      <c r="BE1304" s="15"/>
      <c r="BF1304" s="15"/>
      <c r="BG1304" s="15"/>
      <c r="BH1304" s="15"/>
      <c r="BI1304" s="15"/>
      <c r="BJ1304" s="15"/>
      <c r="BK1304" s="15"/>
    </row>
    <row r="1305" spans="22:63" ht="15.75"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F1305" s="15"/>
      <c r="AG1305" s="15"/>
      <c r="AH1305" s="15"/>
      <c r="AI1305" s="15"/>
      <c r="AJ1305" s="15"/>
      <c r="AK1305" s="15"/>
      <c r="AL1305" s="15"/>
      <c r="AM1305" s="15"/>
      <c r="AN1305" s="15"/>
      <c r="AO1305" s="15"/>
      <c r="AP1305" s="15"/>
      <c r="AQ1305" s="15"/>
      <c r="AR1305" s="15"/>
      <c r="AS1305" s="15"/>
      <c r="AT1305" s="15"/>
      <c r="AU1305" s="15"/>
      <c r="AV1305" s="15"/>
      <c r="AW1305" s="15"/>
      <c r="AX1305" s="15"/>
      <c r="AY1305" s="15"/>
      <c r="AZ1305" s="15"/>
      <c r="BA1305" s="15"/>
      <c r="BB1305" s="15"/>
      <c r="BC1305" s="15"/>
      <c r="BD1305" s="15"/>
      <c r="BE1305" s="15"/>
      <c r="BF1305" s="15"/>
      <c r="BG1305" s="15"/>
      <c r="BH1305" s="15"/>
      <c r="BI1305" s="15"/>
      <c r="BJ1305" s="15"/>
      <c r="BK1305" s="15"/>
    </row>
    <row r="1306" spans="22:63" ht="15.75">
      <c r="V1306" s="15"/>
      <c r="W1306" s="15"/>
      <c r="X1306" s="15"/>
      <c r="Y1306" s="15"/>
      <c r="Z1306" s="15"/>
      <c r="AA1306" s="15"/>
      <c r="AB1306" s="15"/>
      <c r="AC1306" s="15"/>
      <c r="AD1306" s="15"/>
      <c r="AE1306" s="15"/>
      <c r="AF1306" s="15"/>
      <c r="AG1306" s="15"/>
      <c r="AH1306" s="15"/>
      <c r="AI1306" s="15"/>
      <c r="AJ1306" s="15"/>
      <c r="AK1306" s="15"/>
      <c r="AL1306" s="15"/>
      <c r="AM1306" s="15"/>
      <c r="AN1306" s="15"/>
      <c r="AO1306" s="15"/>
      <c r="AP1306" s="15"/>
      <c r="AQ1306" s="15"/>
      <c r="AR1306" s="15"/>
      <c r="AS1306" s="15"/>
      <c r="AT1306" s="15"/>
      <c r="AU1306" s="15"/>
      <c r="AV1306" s="15"/>
      <c r="AW1306" s="15"/>
      <c r="AX1306" s="15"/>
      <c r="AY1306" s="15"/>
      <c r="AZ1306" s="15"/>
      <c r="BA1306" s="15"/>
      <c r="BB1306" s="15"/>
      <c r="BC1306" s="15"/>
      <c r="BD1306" s="15"/>
      <c r="BE1306" s="15"/>
      <c r="BF1306" s="15"/>
      <c r="BG1306" s="15"/>
      <c r="BH1306" s="15"/>
      <c r="BI1306" s="15"/>
      <c r="BJ1306" s="15"/>
      <c r="BK1306" s="15"/>
    </row>
    <row r="1307" spans="22:63" ht="15.75">
      <c r="V1307" s="15"/>
      <c r="W1307" s="15"/>
      <c r="X1307" s="15"/>
      <c r="Y1307" s="15"/>
      <c r="Z1307" s="15"/>
      <c r="AA1307" s="15"/>
      <c r="AB1307" s="15"/>
      <c r="AC1307" s="15"/>
      <c r="AD1307" s="15"/>
      <c r="AE1307" s="15"/>
      <c r="AF1307" s="15"/>
      <c r="AG1307" s="15"/>
      <c r="AH1307" s="15"/>
      <c r="AI1307" s="15"/>
      <c r="AJ1307" s="15"/>
      <c r="AK1307" s="15"/>
      <c r="AL1307" s="15"/>
      <c r="AM1307" s="15"/>
      <c r="AN1307" s="15"/>
      <c r="AO1307" s="15"/>
      <c r="AP1307" s="15"/>
      <c r="AQ1307" s="15"/>
      <c r="AR1307" s="15"/>
      <c r="AS1307" s="15"/>
      <c r="AT1307" s="15"/>
      <c r="AU1307" s="15"/>
      <c r="AV1307" s="15"/>
      <c r="AW1307" s="15"/>
      <c r="AX1307" s="15"/>
      <c r="AY1307" s="15"/>
      <c r="AZ1307" s="15"/>
      <c r="BA1307" s="15"/>
      <c r="BB1307" s="15"/>
      <c r="BC1307" s="15"/>
      <c r="BD1307" s="15"/>
      <c r="BE1307" s="15"/>
      <c r="BF1307" s="15"/>
      <c r="BG1307" s="15"/>
      <c r="BH1307" s="15"/>
      <c r="BI1307" s="15"/>
      <c r="BJ1307" s="15"/>
      <c r="BK1307" s="15"/>
    </row>
    <row r="1308" spans="22:63" ht="15.75"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F1308" s="15"/>
      <c r="AG1308" s="15"/>
      <c r="AH1308" s="15"/>
      <c r="AI1308" s="15"/>
      <c r="AJ1308" s="15"/>
      <c r="AK1308" s="15"/>
      <c r="AL1308" s="15"/>
      <c r="AM1308" s="15"/>
      <c r="AN1308" s="15"/>
      <c r="AO1308" s="15"/>
      <c r="AP1308" s="15"/>
      <c r="AQ1308" s="15"/>
      <c r="AR1308" s="15"/>
      <c r="AS1308" s="15"/>
      <c r="AT1308" s="15"/>
      <c r="AU1308" s="15"/>
      <c r="AV1308" s="15"/>
      <c r="AW1308" s="15"/>
      <c r="AX1308" s="15"/>
      <c r="AY1308" s="15"/>
      <c r="AZ1308" s="15"/>
      <c r="BA1308" s="15"/>
      <c r="BB1308" s="15"/>
      <c r="BC1308" s="15"/>
      <c r="BD1308" s="15"/>
      <c r="BE1308" s="15"/>
      <c r="BF1308" s="15"/>
      <c r="BG1308" s="15"/>
      <c r="BH1308" s="15"/>
      <c r="BI1308" s="15"/>
      <c r="BJ1308" s="15"/>
      <c r="BK1308" s="15"/>
    </row>
    <row r="1309" spans="22:63" ht="15.75"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F1309" s="15"/>
      <c r="AG1309" s="15"/>
      <c r="AH1309" s="15"/>
      <c r="AI1309" s="15"/>
      <c r="AJ1309" s="15"/>
      <c r="AK1309" s="15"/>
      <c r="AL1309" s="15"/>
      <c r="AM1309" s="15"/>
      <c r="AN1309" s="15"/>
      <c r="AO1309" s="15"/>
      <c r="AP1309" s="15"/>
      <c r="AQ1309" s="15"/>
      <c r="AR1309" s="15"/>
      <c r="AS1309" s="15"/>
      <c r="AT1309" s="15"/>
      <c r="AU1309" s="15"/>
      <c r="AV1309" s="15"/>
      <c r="AW1309" s="15"/>
      <c r="AX1309" s="15"/>
      <c r="AY1309" s="15"/>
      <c r="AZ1309" s="15"/>
      <c r="BA1309" s="15"/>
      <c r="BB1309" s="15"/>
      <c r="BC1309" s="15"/>
      <c r="BD1309" s="15"/>
      <c r="BE1309" s="15"/>
      <c r="BF1309" s="15"/>
      <c r="BG1309" s="15"/>
      <c r="BH1309" s="15"/>
      <c r="BI1309" s="15"/>
      <c r="BJ1309" s="15"/>
      <c r="BK1309" s="15"/>
    </row>
    <row r="1310" spans="22:63" ht="15.75">
      <c r="V1310" s="15"/>
      <c r="W1310" s="15"/>
      <c r="X1310" s="15"/>
      <c r="Y1310" s="15"/>
      <c r="Z1310" s="15"/>
      <c r="AA1310" s="15"/>
      <c r="AB1310" s="15"/>
      <c r="AC1310" s="15"/>
      <c r="AD1310" s="15"/>
      <c r="AE1310" s="15"/>
      <c r="AF1310" s="15"/>
      <c r="AG1310" s="15"/>
      <c r="AH1310" s="15"/>
      <c r="AI1310" s="15"/>
      <c r="AJ1310" s="15"/>
      <c r="AK1310" s="15"/>
      <c r="AL1310" s="15"/>
      <c r="AM1310" s="15"/>
      <c r="AN1310" s="15"/>
      <c r="AO1310" s="15"/>
      <c r="AP1310" s="15"/>
      <c r="AQ1310" s="15"/>
      <c r="AR1310" s="15"/>
      <c r="AS1310" s="15"/>
      <c r="AT1310" s="15"/>
      <c r="AU1310" s="15"/>
      <c r="AV1310" s="15"/>
      <c r="AW1310" s="15"/>
      <c r="AX1310" s="15"/>
      <c r="AY1310" s="15"/>
      <c r="AZ1310" s="15"/>
      <c r="BA1310" s="15"/>
      <c r="BB1310" s="15"/>
      <c r="BC1310" s="15"/>
      <c r="BD1310" s="15"/>
      <c r="BE1310" s="15"/>
      <c r="BF1310" s="15"/>
      <c r="BG1310" s="15"/>
      <c r="BH1310" s="15"/>
      <c r="BI1310" s="15"/>
      <c r="BJ1310" s="15"/>
      <c r="BK1310" s="15"/>
    </row>
    <row r="1311" spans="22:63" ht="15.75"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F1311" s="15"/>
      <c r="AG1311" s="15"/>
      <c r="AH1311" s="15"/>
      <c r="AI1311" s="15"/>
      <c r="AJ1311" s="15"/>
      <c r="AK1311" s="15"/>
      <c r="AL1311" s="15"/>
      <c r="AM1311" s="15"/>
      <c r="AN1311" s="15"/>
      <c r="AO1311" s="15"/>
      <c r="AP1311" s="15"/>
      <c r="AQ1311" s="15"/>
      <c r="AR1311" s="15"/>
      <c r="AS1311" s="15"/>
      <c r="AT1311" s="15"/>
      <c r="AU1311" s="15"/>
      <c r="AV1311" s="15"/>
      <c r="AW1311" s="15"/>
      <c r="AX1311" s="15"/>
      <c r="AY1311" s="15"/>
      <c r="AZ1311" s="15"/>
      <c r="BA1311" s="15"/>
      <c r="BB1311" s="15"/>
      <c r="BC1311" s="15"/>
      <c r="BD1311" s="15"/>
      <c r="BE1311" s="15"/>
      <c r="BF1311" s="15"/>
      <c r="BG1311" s="15"/>
      <c r="BH1311" s="15"/>
      <c r="BI1311" s="15"/>
      <c r="BJ1311" s="15"/>
      <c r="BK1311" s="15"/>
    </row>
    <row r="1312" spans="22:63" ht="15.75"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5"/>
      <c r="AF1312" s="15"/>
      <c r="AG1312" s="15"/>
      <c r="AH1312" s="15"/>
      <c r="AI1312" s="15"/>
      <c r="AJ1312" s="15"/>
      <c r="AK1312" s="15"/>
      <c r="AL1312" s="15"/>
      <c r="AM1312" s="15"/>
      <c r="AN1312" s="15"/>
      <c r="AO1312" s="15"/>
      <c r="AP1312" s="15"/>
      <c r="AQ1312" s="15"/>
      <c r="AR1312" s="15"/>
      <c r="AS1312" s="15"/>
      <c r="AT1312" s="15"/>
      <c r="AU1312" s="15"/>
      <c r="AV1312" s="15"/>
      <c r="AW1312" s="15"/>
      <c r="AX1312" s="15"/>
      <c r="AY1312" s="15"/>
      <c r="AZ1312" s="15"/>
      <c r="BA1312" s="15"/>
      <c r="BB1312" s="15"/>
      <c r="BC1312" s="15"/>
      <c r="BD1312" s="15"/>
      <c r="BE1312" s="15"/>
      <c r="BF1312" s="15"/>
      <c r="BG1312" s="15"/>
      <c r="BH1312" s="15"/>
      <c r="BI1312" s="15"/>
      <c r="BJ1312" s="15"/>
      <c r="BK1312" s="15"/>
    </row>
    <row r="1313" spans="22:63" ht="15.75">
      <c r="V1313" s="15"/>
      <c r="W1313" s="15"/>
      <c r="X1313" s="15"/>
      <c r="Y1313" s="15"/>
      <c r="Z1313" s="15"/>
      <c r="AA1313" s="15"/>
      <c r="AB1313" s="15"/>
      <c r="AC1313" s="15"/>
      <c r="AD1313" s="15"/>
      <c r="AE1313" s="15"/>
      <c r="AF1313" s="15"/>
      <c r="AG1313" s="15"/>
      <c r="AH1313" s="15"/>
      <c r="AI1313" s="15"/>
      <c r="AJ1313" s="15"/>
      <c r="AK1313" s="15"/>
      <c r="AL1313" s="15"/>
      <c r="AM1313" s="15"/>
      <c r="AN1313" s="15"/>
      <c r="AO1313" s="15"/>
      <c r="AP1313" s="15"/>
      <c r="AQ1313" s="15"/>
      <c r="AR1313" s="15"/>
      <c r="AS1313" s="15"/>
      <c r="AT1313" s="15"/>
      <c r="AU1313" s="15"/>
      <c r="AV1313" s="15"/>
      <c r="AW1313" s="15"/>
      <c r="AX1313" s="15"/>
      <c r="AY1313" s="15"/>
      <c r="AZ1313" s="15"/>
      <c r="BA1313" s="15"/>
      <c r="BB1313" s="15"/>
      <c r="BC1313" s="15"/>
      <c r="BD1313" s="15"/>
      <c r="BE1313" s="15"/>
      <c r="BF1313" s="15"/>
      <c r="BG1313" s="15"/>
      <c r="BH1313" s="15"/>
      <c r="BI1313" s="15"/>
      <c r="BJ1313" s="15"/>
      <c r="BK1313" s="15"/>
    </row>
    <row r="1314" spans="22:63" ht="15.75"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5"/>
      <c r="AF1314" s="15"/>
      <c r="AG1314" s="15"/>
      <c r="AH1314" s="15"/>
      <c r="AI1314" s="15"/>
      <c r="AJ1314" s="15"/>
      <c r="AK1314" s="15"/>
      <c r="AL1314" s="15"/>
      <c r="AM1314" s="15"/>
      <c r="AN1314" s="15"/>
      <c r="AO1314" s="15"/>
      <c r="AP1314" s="15"/>
      <c r="AQ1314" s="15"/>
      <c r="AR1314" s="15"/>
      <c r="AS1314" s="15"/>
      <c r="AT1314" s="15"/>
      <c r="AU1314" s="15"/>
      <c r="AV1314" s="15"/>
      <c r="AW1314" s="15"/>
      <c r="AX1314" s="15"/>
      <c r="AY1314" s="15"/>
      <c r="AZ1314" s="15"/>
      <c r="BA1314" s="15"/>
      <c r="BB1314" s="15"/>
      <c r="BC1314" s="15"/>
      <c r="BD1314" s="15"/>
      <c r="BE1314" s="15"/>
      <c r="BF1314" s="15"/>
      <c r="BG1314" s="15"/>
      <c r="BH1314" s="15"/>
      <c r="BI1314" s="15"/>
      <c r="BJ1314" s="15"/>
      <c r="BK1314" s="15"/>
    </row>
    <row r="1315" spans="22:63" ht="15.75"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F1315" s="15"/>
      <c r="AG1315" s="15"/>
      <c r="AH1315" s="15"/>
      <c r="AI1315" s="15"/>
      <c r="AJ1315" s="15"/>
      <c r="AK1315" s="15"/>
      <c r="AL1315" s="15"/>
      <c r="AM1315" s="15"/>
      <c r="AN1315" s="15"/>
      <c r="AO1315" s="15"/>
      <c r="AP1315" s="15"/>
      <c r="AQ1315" s="15"/>
      <c r="AR1315" s="15"/>
      <c r="AS1315" s="15"/>
      <c r="AT1315" s="15"/>
      <c r="AU1315" s="15"/>
      <c r="AV1315" s="15"/>
      <c r="AW1315" s="15"/>
      <c r="AX1315" s="15"/>
      <c r="AY1315" s="15"/>
      <c r="AZ1315" s="15"/>
      <c r="BA1315" s="15"/>
      <c r="BB1315" s="15"/>
      <c r="BC1315" s="15"/>
      <c r="BD1315" s="15"/>
      <c r="BE1315" s="15"/>
      <c r="BF1315" s="15"/>
      <c r="BG1315" s="15"/>
      <c r="BH1315" s="15"/>
      <c r="BI1315" s="15"/>
      <c r="BJ1315" s="15"/>
      <c r="BK1315" s="15"/>
    </row>
    <row r="1316" spans="22:63" ht="15.75"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F1316" s="15"/>
      <c r="AG1316" s="15"/>
      <c r="AH1316" s="15"/>
      <c r="AI1316" s="15"/>
      <c r="AJ1316" s="15"/>
      <c r="AK1316" s="15"/>
      <c r="AL1316" s="15"/>
      <c r="AM1316" s="15"/>
      <c r="AN1316" s="15"/>
      <c r="AO1316" s="15"/>
      <c r="AP1316" s="15"/>
      <c r="AQ1316" s="15"/>
      <c r="AR1316" s="15"/>
      <c r="AS1316" s="15"/>
      <c r="AT1316" s="15"/>
      <c r="AU1316" s="15"/>
      <c r="AV1316" s="15"/>
      <c r="AW1316" s="15"/>
      <c r="AX1316" s="15"/>
      <c r="AY1316" s="15"/>
      <c r="AZ1316" s="15"/>
      <c r="BA1316" s="15"/>
      <c r="BB1316" s="15"/>
      <c r="BC1316" s="15"/>
      <c r="BD1316" s="15"/>
      <c r="BE1316" s="15"/>
      <c r="BF1316" s="15"/>
      <c r="BG1316" s="15"/>
      <c r="BH1316" s="15"/>
      <c r="BI1316" s="15"/>
      <c r="BJ1316" s="15"/>
      <c r="BK1316" s="15"/>
    </row>
    <row r="1317" spans="22:63" ht="15.75">
      <c r="V1317" s="15"/>
      <c r="W1317" s="15"/>
      <c r="X1317" s="15"/>
      <c r="Y1317" s="15"/>
      <c r="Z1317" s="15"/>
      <c r="AA1317" s="15"/>
      <c r="AB1317" s="15"/>
      <c r="AC1317" s="15"/>
      <c r="AD1317" s="15"/>
      <c r="AE1317" s="15"/>
      <c r="AF1317" s="15"/>
      <c r="AG1317" s="15"/>
      <c r="AH1317" s="15"/>
      <c r="AI1317" s="15"/>
      <c r="AJ1317" s="15"/>
      <c r="AK1317" s="15"/>
      <c r="AL1317" s="15"/>
      <c r="AM1317" s="15"/>
      <c r="AN1317" s="15"/>
      <c r="AO1317" s="15"/>
      <c r="AP1317" s="15"/>
      <c r="AQ1317" s="15"/>
      <c r="AR1317" s="15"/>
      <c r="AS1317" s="15"/>
      <c r="AT1317" s="15"/>
      <c r="AU1317" s="15"/>
      <c r="AV1317" s="15"/>
      <c r="AW1317" s="15"/>
      <c r="AX1317" s="15"/>
      <c r="AY1317" s="15"/>
      <c r="AZ1317" s="15"/>
      <c r="BA1317" s="15"/>
      <c r="BB1317" s="15"/>
      <c r="BC1317" s="15"/>
      <c r="BD1317" s="15"/>
      <c r="BE1317" s="15"/>
      <c r="BF1317" s="15"/>
      <c r="BG1317" s="15"/>
      <c r="BH1317" s="15"/>
      <c r="BI1317" s="15"/>
      <c r="BJ1317" s="15"/>
      <c r="BK1317" s="15"/>
    </row>
    <row r="1318" spans="22:63" ht="15.75">
      <c r="V1318" s="15"/>
      <c r="W1318" s="15"/>
      <c r="X1318" s="15"/>
      <c r="Y1318" s="15"/>
      <c r="Z1318" s="15"/>
      <c r="AA1318" s="15"/>
      <c r="AB1318" s="15"/>
      <c r="AC1318" s="15"/>
      <c r="AD1318" s="15"/>
      <c r="AE1318" s="15"/>
      <c r="AF1318" s="15"/>
      <c r="AG1318" s="15"/>
      <c r="AH1318" s="15"/>
      <c r="AI1318" s="15"/>
      <c r="AJ1318" s="15"/>
      <c r="AK1318" s="15"/>
      <c r="AL1318" s="15"/>
      <c r="AM1318" s="15"/>
      <c r="AN1318" s="15"/>
      <c r="AO1318" s="15"/>
      <c r="AP1318" s="15"/>
      <c r="AQ1318" s="15"/>
      <c r="AR1318" s="15"/>
      <c r="AS1318" s="15"/>
      <c r="AT1318" s="15"/>
      <c r="AU1318" s="15"/>
      <c r="AV1318" s="15"/>
      <c r="AW1318" s="15"/>
      <c r="AX1318" s="15"/>
      <c r="AY1318" s="15"/>
      <c r="AZ1318" s="15"/>
      <c r="BA1318" s="15"/>
      <c r="BB1318" s="15"/>
      <c r="BC1318" s="15"/>
      <c r="BD1318" s="15"/>
      <c r="BE1318" s="15"/>
      <c r="BF1318" s="15"/>
      <c r="BG1318" s="15"/>
      <c r="BH1318" s="15"/>
      <c r="BI1318" s="15"/>
      <c r="BJ1318" s="15"/>
      <c r="BK1318" s="15"/>
    </row>
    <row r="1319" spans="22:63" ht="15.75"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F1319" s="15"/>
      <c r="AG1319" s="15"/>
      <c r="AH1319" s="15"/>
      <c r="AI1319" s="15"/>
      <c r="AJ1319" s="15"/>
      <c r="AK1319" s="15"/>
      <c r="AL1319" s="15"/>
      <c r="AM1319" s="15"/>
      <c r="AN1319" s="15"/>
      <c r="AO1319" s="15"/>
      <c r="AP1319" s="15"/>
      <c r="AQ1319" s="15"/>
      <c r="AR1319" s="15"/>
      <c r="AS1319" s="15"/>
      <c r="AT1319" s="15"/>
      <c r="AU1319" s="15"/>
      <c r="AV1319" s="15"/>
      <c r="AW1319" s="15"/>
      <c r="AX1319" s="15"/>
      <c r="AY1319" s="15"/>
      <c r="AZ1319" s="15"/>
      <c r="BA1319" s="15"/>
      <c r="BB1319" s="15"/>
      <c r="BC1319" s="15"/>
      <c r="BD1319" s="15"/>
      <c r="BE1319" s="15"/>
      <c r="BF1319" s="15"/>
      <c r="BG1319" s="15"/>
      <c r="BH1319" s="15"/>
      <c r="BI1319" s="15"/>
      <c r="BJ1319" s="15"/>
      <c r="BK1319" s="15"/>
    </row>
    <row r="1320" spans="22:63" ht="15.75"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F1320" s="15"/>
      <c r="AG1320" s="15"/>
      <c r="AH1320" s="15"/>
      <c r="AI1320" s="15"/>
      <c r="AJ1320" s="15"/>
      <c r="AK1320" s="15"/>
      <c r="AL1320" s="15"/>
      <c r="AM1320" s="15"/>
      <c r="AN1320" s="15"/>
      <c r="AO1320" s="15"/>
      <c r="AP1320" s="15"/>
      <c r="AQ1320" s="15"/>
      <c r="AR1320" s="15"/>
      <c r="AS1320" s="15"/>
      <c r="AT1320" s="15"/>
      <c r="AU1320" s="15"/>
      <c r="AV1320" s="15"/>
      <c r="AW1320" s="15"/>
      <c r="AX1320" s="15"/>
      <c r="AY1320" s="15"/>
      <c r="AZ1320" s="15"/>
      <c r="BA1320" s="15"/>
      <c r="BB1320" s="15"/>
      <c r="BC1320" s="15"/>
      <c r="BD1320" s="15"/>
      <c r="BE1320" s="15"/>
      <c r="BF1320" s="15"/>
      <c r="BG1320" s="15"/>
      <c r="BH1320" s="15"/>
      <c r="BI1320" s="15"/>
      <c r="BJ1320" s="15"/>
      <c r="BK1320" s="15"/>
    </row>
    <row r="1321" spans="22:63" ht="15.75"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F1321" s="15"/>
      <c r="AG1321" s="15"/>
      <c r="AH1321" s="15"/>
      <c r="AI1321" s="15"/>
      <c r="AJ1321" s="15"/>
      <c r="AK1321" s="15"/>
      <c r="AL1321" s="15"/>
      <c r="AM1321" s="15"/>
      <c r="AN1321" s="15"/>
      <c r="AO1321" s="15"/>
      <c r="AP1321" s="15"/>
      <c r="AQ1321" s="15"/>
      <c r="AR1321" s="15"/>
      <c r="AS1321" s="15"/>
      <c r="AT1321" s="15"/>
      <c r="AU1321" s="15"/>
      <c r="AV1321" s="15"/>
      <c r="AW1321" s="15"/>
      <c r="AX1321" s="15"/>
      <c r="AY1321" s="15"/>
      <c r="AZ1321" s="15"/>
      <c r="BA1321" s="15"/>
      <c r="BB1321" s="15"/>
      <c r="BC1321" s="15"/>
      <c r="BD1321" s="15"/>
      <c r="BE1321" s="15"/>
      <c r="BF1321" s="15"/>
      <c r="BG1321" s="15"/>
      <c r="BH1321" s="15"/>
      <c r="BI1321" s="15"/>
      <c r="BJ1321" s="15"/>
      <c r="BK1321" s="15"/>
    </row>
    <row r="1322" spans="22:63" ht="15.75">
      <c r="V1322" s="15"/>
      <c r="W1322" s="15"/>
      <c r="X1322" s="15"/>
      <c r="Y1322" s="15"/>
      <c r="Z1322" s="15"/>
      <c r="AA1322" s="15"/>
      <c r="AB1322" s="15"/>
      <c r="AC1322" s="15"/>
      <c r="AD1322" s="15"/>
      <c r="AE1322" s="15"/>
      <c r="AF1322" s="15"/>
      <c r="AG1322" s="15"/>
      <c r="AH1322" s="15"/>
      <c r="AI1322" s="15"/>
      <c r="AJ1322" s="15"/>
      <c r="AK1322" s="15"/>
      <c r="AL1322" s="15"/>
      <c r="AM1322" s="15"/>
      <c r="AN1322" s="15"/>
      <c r="AO1322" s="15"/>
      <c r="AP1322" s="15"/>
      <c r="AQ1322" s="15"/>
      <c r="AR1322" s="15"/>
      <c r="AS1322" s="15"/>
      <c r="AT1322" s="15"/>
      <c r="AU1322" s="15"/>
      <c r="AV1322" s="15"/>
      <c r="AW1322" s="15"/>
      <c r="AX1322" s="15"/>
      <c r="AY1322" s="15"/>
      <c r="AZ1322" s="15"/>
      <c r="BA1322" s="15"/>
      <c r="BB1322" s="15"/>
      <c r="BC1322" s="15"/>
      <c r="BD1322" s="15"/>
      <c r="BE1322" s="15"/>
      <c r="BF1322" s="15"/>
      <c r="BG1322" s="15"/>
      <c r="BH1322" s="15"/>
      <c r="BI1322" s="15"/>
      <c r="BJ1322" s="15"/>
      <c r="BK1322" s="15"/>
    </row>
    <row r="1323" spans="22:63" ht="15.75">
      <c r="V1323" s="15"/>
      <c r="W1323" s="15"/>
      <c r="X1323" s="15"/>
      <c r="Y1323" s="15"/>
      <c r="Z1323" s="15"/>
      <c r="AA1323" s="15"/>
      <c r="AB1323" s="15"/>
      <c r="AC1323" s="15"/>
      <c r="AD1323" s="15"/>
      <c r="AE1323" s="15"/>
      <c r="AF1323" s="15"/>
      <c r="AG1323" s="15"/>
      <c r="AH1323" s="15"/>
      <c r="AI1323" s="15"/>
      <c r="AJ1323" s="15"/>
      <c r="AK1323" s="15"/>
      <c r="AL1323" s="15"/>
      <c r="AM1323" s="15"/>
      <c r="AN1323" s="15"/>
      <c r="AO1323" s="15"/>
      <c r="AP1323" s="15"/>
      <c r="AQ1323" s="15"/>
      <c r="AR1323" s="15"/>
      <c r="AS1323" s="15"/>
      <c r="AT1323" s="15"/>
      <c r="AU1323" s="15"/>
      <c r="AV1323" s="15"/>
      <c r="AW1323" s="15"/>
      <c r="AX1323" s="15"/>
      <c r="AY1323" s="15"/>
      <c r="AZ1323" s="15"/>
      <c r="BA1323" s="15"/>
      <c r="BB1323" s="15"/>
      <c r="BC1323" s="15"/>
      <c r="BD1323" s="15"/>
      <c r="BE1323" s="15"/>
      <c r="BF1323" s="15"/>
      <c r="BG1323" s="15"/>
      <c r="BH1323" s="15"/>
      <c r="BI1323" s="15"/>
      <c r="BJ1323" s="15"/>
      <c r="BK1323" s="15"/>
    </row>
    <row r="1324" spans="22:63" ht="15.75">
      <c r="V1324" s="15"/>
      <c r="W1324" s="15"/>
      <c r="X1324" s="15"/>
      <c r="Y1324" s="15"/>
      <c r="Z1324" s="15"/>
      <c r="AA1324" s="15"/>
      <c r="AB1324" s="15"/>
      <c r="AC1324" s="15"/>
      <c r="AD1324" s="15"/>
      <c r="AE1324" s="15"/>
      <c r="AF1324" s="15"/>
      <c r="AG1324" s="15"/>
      <c r="AH1324" s="15"/>
      <c r="AI1324" s="15"/>
      <c r="AJ1324" s="15"/>
      <c r="AK1324" s="15"/>
      <c r="AL1324" s="15"/>
      <c r="AM1324" s="15"/>
      <c r="AN1324" s="15"/>
      <c r="AO1324" s="15"/>
      <c r="AP1324" s="15"/>
      <c r="AQ1324" s="15"/>
      <c r="AR1324" s="15"/>
      <c r="AS1324" s="15"/>
      <c r="AT1324" s="15"/>
      <c r="AU1324" s="15"/>
      <c r="AV1324" s="15"/>
      <c r="AW1324" s="15"/>
      <c r="AX1324" s="15"/>
      <c r="AY1324" s="15"/>
      <c r="AZ1324" s="15"/>
      <c r="BA1324" s="15"/>
      <c r="BB1324" s="15"/>
      <c r="BC1324" s="15"/>
      <c r="BD1324" s="15"/>
      <c r="BE1324" s="15"/>
      <c r="BF1324" s="15"/>
      <c r="BG1324" s="15"/>
      <c r="BH1324" s="15"/>
      <c r="BI1324" s="15"/>
      <c r="BJ1324" s="15"/>
      <c r="BK1324" s="15"/>
    </row>
    <row r="1325" spans="22:63" ht="15.75">
      <c r="V1325" s="15"/>
      <c r="W1325" s="15"/>
      <c r="X1325" s="15"/>
      <c r="Y1325" s="15"/>
      <c r="Z1325" s="15"/>
      <c r="AA1325" s="15"/>
      <c r="AB1325" s="15"/>
      <c r="AC1325" s="15"/>
      <c r="AD1325" s="15"/>
      <c r="AE1325" s="15"/>
      <c r="AF1325" s="15"/>
      <c r="AG1325" s="15"/>
      <c r="AH1325" s="15"/>
      <c r="AI1325" s="15"/>
      <c r="AJ1325" s="15"/>
      <c r="AK1325" s="15"/>
      <c r="AL1325" s="15"/>
      <c r="AM1325" s="15"/>
      <c r="AN1325" s="15"/>
      <c r="AO1325" s="15"/>
      <c r="AP1325" s="15"/>
      <c r="AQ1325" s="15"/>
      <c r="AR1325" s="15"/>
      <c r="AS1325" s="15"/>
      <c r="AT1325" s="15"/>
      <c r="AU1325" s="15"/>
      <c r="AV1325" s="15"/>
      <c r="AW1325" s="15"/>
      <c r="AX1325" s="15"/>
      <c r="AY1325" s="15"/>
      <c r="AZ1325" s="15"/>
      <c r="BA1325" s="15"/>
      <c r="BB1325" s="15"/>
      <c r="BC1325" s="15"/>
      <c r="BD1325" s="15"/>
      <c r="BE1325" s="15"/>
      <c r="BF1325" s="15"/>
      <c r="BG1325" s="15"/>
      <c r="BH1325" s="15"/>
      <c r="BI1325" s="15"/>
      <c r="BJ1325" s="15"/>
      <c r="BK1325" s="15"/>
    </row>
    <row r="1326" spans="22:63" ht="15.75">
      <c r="V1326" s="15"/>
      <c r="W1326" s="15"/>
      <c r="X1326" s="15"/>
      <c r="Y1326" s="15"/>
      <c r="Z1326" s="15"/>
      <c r="AA1326" s="15"/>
      <c r="AB1326" s="15"/>
      <c r="AC1326" s="15"/>
      <c r="AD1326" s="15"/>
      <c r="AE1326" s="15"/>
      <c r="AF1326" s="15"/>
      <c r="AG1326" s="15"/>
      <c r="AH1326" s="15"/>
      <c r="AI1326" s="15"/>
      <c r="AJ1326" s="15"/>
      <c r="AK1326" s="15"/>
      <c r="AL1326" s="15"/>
      <c r="AM1326" s="15"/>
      <c r="AN1326" s="15"/>
      <c r="AO1326" s="15"/>
      <c r="AP1326" s="15"/>
      <c r="AQ1326" s="15"/>
      <c r="AR1326" s="15"/>
      <c r="AS1326" s="15"/>
      <c r="AT1326" s="15"/>
      <c r="AU1326" s="15"/>
      <c r="AV1326" s="15"/>
      <c r="AW1326" s="15"/>
      <c r="AX1326" s="15"/>
      <c r="AY1326" s="15"/>
      <c r="AZ1326" s="15"/>
      <c r="BA1326" s="15"/>
      <c r="BB1326" s="15"/>
      <c r="BC1326" s="15"/>
      <c r="BD1326" s="15"/>
      <c r="BE1326" s="15"/>
      <c r="BF1326" s="15"/>
      <c r="BG1326" s="15"/>
      <c r="BH1326" s="15"/>
      <c r="BI1326" s="15"/>
      <c r="BJ1326" s="15"/>
      <c r="BK1326" s="15"/>
    </row>
    <row r="1327" spans="22:63" ht="15.75"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F1327" s="15"/>
      <c r="AG1327" s="15"/>
      <c r="AH1327" s="15"/>
      <c r="AI1327" s="15"/>
      <c r="AJ1327" s="15"/>
      <c r="AK1327" s="15"/>
      <c r="AL1327" s="15"/>
      <c r="AM1327" s="15"/>
      <c r="AN1327" s="15"/>
      <c r="AO1327" s="15"/>
      <c r="AP1327" s="15"/>
      <c r="AQ1327" s="15"/>
      <c r="AR1327" s="15"/>
      <c r="AS1327" s="15"/>
      <c r="AT1327" s="15"/>
      <c r="AU1327" s="15"/>
      <c r="AV1327" s="15"/>
      <c r="AW1327" s="15"/>
      <c r="AX1327" s="15"/>
      <c r="AY1327" s="15"/>
      <c r="AZ1327" s="15"/>
      <c r="BA1327" s="15"/>
      <c r="BB1327" s="15"/>
      <c r="BC1327" s="15"/>
      <c r="BD1327" s="15"/>
      <c r="BE1327" s="15"/>
      <c r="BF1327" s="15"/>
      <c r="BG1327" s="15"/>
      <c r="BH1327" s="15"/>
      <c r="BI1327" s="15"/>
      <c r="BJ1327" s="15"/>
      <c r="BK1327" s="15"/>
    </row>
    <row r="1328" spans="22:63" ht="15.75">
      <c r="V1328" s="15"/>
      <c r="W1328" s="15"/>
      <c r="X1328" s="15"/>
      <c r="Y1328" s="15"/>
      <c r="Z1328" s="15"/>
      <c r="AA1328" s="15"/>
      <c r="AB1328" s="15"/>
      <c r="AC1328" s="15"/>
      <c r="AD1328" s="15"/>
      <c r="AE1328" s="15"/>
      <c r="AF1328" s="15"/>
      <c r="AG1328" s="15"/>
      <c r="AH1328" s="15"/>
      <c r="AI1328" s="15"/>
      <c r="AJ1328" s="15"/>
      <c r="AK1328" s="15"/>
      <c r="AL1328" s="15"/>
      <c r="AM1328" s="15"/>
      <c r="AN1328" s="15"/>
      <c r="AO1328" s="15"/>
      <c r="AP1328" s="15"/>
      <c r="AQ1328" s="15"/>
      <c r="AR1328" s="15"/>
      <c r="AS1328" s="15"/>
      <c r="AT1328" s="15"/>
      <c r="AU1328" s="15"/>
      <c r="AV1328" s="15"/>
      <c r="AW1328" s="15"/>
      <c r="AX1328" s="15"/>
      <c r="AY1328" s="15"/>
      <c r="AZ1328" s="15"/>
      <c r="BA1328" s="15"/>
      <c r="BB1328" s="15"/>
      <c r="BC1328" s="15"/>
      <c r="BD1328" s="15"/>
      <c r="BE1328" s="15"/>
      <c r="BF1328" s="15"/>
      <c r="BG1328" s="15"/>
      <c r="BH1328" s="15"/>
      <c r="BI1328" s="15"/>
      <c r="BJ1328" s="15"/>
      <c r="BK1328" s="15"/>
    </row>
    <row r="1329" spans="22:63" ht="15.75"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5"/>
      <c r="AF1329" s="15"/>
      <c r="AG1329" s="15"/>
      <c r="AH1329" s="15"/>
      <c r="AI1329" s="15"/>
      <c r="AJ1329" s="15"/>
      <c r="AK1329" s="15"/>
      <c r="AL1329" s="15"/>
      <c r="AM1329" s="15"/>
      <c r="AN1329" s="15"/>
      <c r="AO1329" s="15"/>
      <c r="AP1329" s="15"/>
      <c r="AQ1329" s="15"/>
      <c r="AR1329" s="15"/>
      <c r="AS1329" s="15"/>
      <c r="AT1329" s="15"/>
      <c r="AU1329" s="15"/>
      <c r="AV1329" s="15"/>
      <c r="AW1329" s="15"/>
      <c r="AX1329" s="15"/>
      <c r="AY1329" s="15"/>
      <c r="AZ1329" s="15"/>
      <c r="BA1329" s="15"/>
      <c r="BB1329" s="15"/>
      <c r="BC1329" s="15"/>
      <c r="BD1329" s="15"/>
      <c r="BE1329" s="15"/>
      <c r="BF1329" s="15"/>
      <c r="BG1329" s="15"/>
      <c r="BH1329" s="15"/>
      <c r="BI1329" s="15"/>
      <c r="BJ1329" s="15"/>
      <c r="BK1329" s="15"/>
    </row>
    <row r="1330" spans="22:63" ht="15.75"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F1330" s="15"/>
      <c r="AG1330" s="15"/>
      <c r="AH1330" s="15"/>
      <c r="AI1330" s="15"/>
      <c r="AJ1330" s="15"/>
      <c r="AK1330" s="15"/>
      <c r="AL1330" s="15"/>
      <c r="AM1330" s="15"/>
      <c r="AN1330" s="15"/>
      <c r="AO1330" s="15"/>
      <c r="AP1330" s="15"/>
      <c r="AQ1330" s="15"/>
      <c r="AR1330" s="15"/>
      <c r="AS1330" s="15"/>
      <c r="AT1330" s="15"/>
      <c r="AU1330" s="15"/>
      <c r="AV1330" s="15"/>
      <c r="AW1330" s="15"/>
      <c r="AX1330" s="15"/>
      <c r="AY1330" s="15"/>
      <c r="AZ1330" s="15"/>
      <c r="BA1330" s="15"/>
      <c r="BB1330" s="15"/>
      <c r="BC1330" s="15"/>
      <c r="BD1330" s="15"/>
      <c r="BE1330" s="15"/>
      <c r="BF1330" s="15"/>
      <c r="BG1330" s="15"/>
      <c r="BH1330" s="15"/>
      <c r="BI1330" s="15"/>
      <c r="BJ1330" s="15"/>
      <c r="BK1330" s="15"/>
    </row>
    <row r="1331" spans="22:63" ht="15.75">
      <c r="V1331" s="15"/>
      <c r="W1331" s="15"/>
      <c r="X1331" s="15"/>
      <c r="Y1331" s="15"/>
      <c r="Z1331" s="15"/>
      <c r="AA1331" s="15"/>
      <c r="AB1331" s="15"/>
      <c r="AC1331" s="15"/>
      <c r="AD1331" s="15"/>
      <c r="AE1331" s="15"/>
      <c r="AF1331" s="15"/>
      <c r="AG1331" s="15"/>
      <c r="AH1331" s="15"/>
      <c r="AI1331" s="15"/>
      <c r="AJ1331" s="15"/>
      <c r="AK1331" s="15"/>
      <c r="AL1331" s="15"/>
      <c r="AM1331" s="15"/>
      <c r="AN1331" s="15"/>
      <c r="AO1331" s="15"/>
      <c r="AP1331" s="15"/>
      <c r="AQ1331" s="15"/>
      <c r="AR1331" s="15"/>
      <c r="AS1331" s="15"/>
      <c r="AT1331" s="15"/>
      <c r="AU1331" s="15"/>
      <c r="AV1331" s="15"/>
      <c r="AW1331" s="15"/>
      <c r="AX1331" s="15"/>
      <c r="AY1331" s="15"/>
      <c r="AZ1331" s="15"/>
      <c r="BA1331" s="15"/>
      <c r="BB1331" s="15"/>
      <c r="BC1331" s="15"/>
      <c r="BD1331" s="15"/>
      <c r="BE1331" s="15"/>
      <c r="BF1331" s="15"/>
      <c r="BG1331" s="15"/>
      <c r="BH1331" s="15"/>
      <c r="BI1331" s="15"/>
      <c r="BJ1331" s="15"/>
      <c r="BK1331" s="15"/>
    </row>
    <row r="1332" spans="22:63" ht="15.75">
      <c r="V1332" s="15"/>
      <c r="W1332" s="15"/>
      <c r="X1332" s="15"/>
      <c r="Y1332" s="15"/>
      <c r="Z1332" s="15"/>
      <c r="AA1332" s="15"/>
      <c r="AB1332" s="15"/>
      <c r="AC1332" s="15"/>
      <c r="AD1332" s="15"/>
      <c r="AE1332" s="15"/>
      <c r="AF1332" s="15"/>
      <c r="AG1332" s="15"/>
      <c r="AH1332" s="15"/>
      <c r="AI1332" s="15"/>
      <c r="AJ1332" s="15"/>
      <c r="AK1332" s="15"/>
      <c r="AL1332" s="15"/>
      <c r="AM1332" s="15"/>
      <c r="AN1332" s="15"/>
      <c r="AO1332" s="15"/>
      <c r="AP1332" s="15"/>
      <c r="AQ1332" s="15"/>
      <c r="AR1332" s="15"/>
      <c r="AS1332" s="15"/>
      <c r="AT1332" s="15"/>
      <c r="AU1332" s="15"/>
      <c r="AV1332" s="15"/>
      <c r="AW1332" s="15"/>
      <c r="AX1332" s="15"/>
      <c r="AY1332" s="15"/>
      <c r="AZ1332" s="15"/>
      <c r="BA1332" s="15"/>
      <c r="BB1332" s="15"/>
      <c r="BC1332" s="15"/>
      <c r="BD1332" s="15"/>
      <c r="BE1332" s="15"/>
      <c r="BF1332" s="15"/>
      <c r="BG1332" s="15"/>
      <c r="BH1332" s="15"/>
      <c r="BI1332" s="15"/>
      <c r="BJ1332" s="15"/>
      <c r="BK1332" s="15"/>
    </row>
    <row r="1333" spans="22:63" ht="15.75">
      <c r="V1333" s="15"/>
      <c r="W1333" s="15"/>
      <c r="X1333" s="15"/>
      <c r="Y1333" s="15"/>
      <c r="Z1333" s="15"/>
      <c r="AA1333" s="15"/>
      <c r="AB1333" s="15"/>
      <c r="AC1333" s="15"/>
      <c r="AD1333" s="15"/>
      <c r="AE1333" s="15"/>
      <c r="AF1333" s="15"/>
      <c r="AG1333" s="15"/>
      <c r="AH1333" s="15"/>
      <c r="AI1333" s="15"/>
      <c r="AJ1333" s="15"/>
      <c r="AK1333" s="15"/>
      <c r="AL1333" s="15"/>
      <c r="AM1333" s="15"/>
      <c r="AN1333" s="15"/>
      <c r="AO1333" s="15"/>
      <c r="AP1333" s="15"/>
      <c r="AQ1333" s="15"/>
      <c r="AR1333" s="15"/>
      <c r="AS1333" s="15"/>
      <c r="AT1333" s="15"/>
      <c r="AU1333" s="15"/>
      <c r="AV1333" s="15"/>
      <c r="AW1333" s="15"/>
      <c r="AX1333" s="15"/>
      <c r="AY1333" s="15"/>
      <c r="AZ1333" s="15"/>
      <c r="BA1333" s="15"/>
      <c r="BB1333" s="15"/>
      <c r="BC1333" s="15"/>
      <c r="BD1333" s="15"/>
      <c r="BE1333" s="15"/>
      <c r="BF1333" s="15"/>
      <c r="BG1333" s="15"/>
      <c r="BH1333" s="15"/>
      <c r="BI1333" s="15"/>
      <c r="BJ1333" s="15"/>
      <c r="BK1333" s="15"/>
    </row>
    <row r="1334" spans="22:63" ht="15.75"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F1334" s="15"/>
      <c r="AG1334" s="15"/>
      <c r="AH1334" s="15"/>
      <c r="AI1334" s="15"/>
      <c r="AJ1334" s="15"/>
      <c r="AK1334" s="15"/>
      <c r="AL1334" s="15"/>
      <c r="AM1334" s="15"/>
      <c r="AN1334" s="15"/>
      <c r="AO1334" s="15"/>
      <c r="AP1334" s="15"/>
      <c r="AQ1334" s="15"/>
      <c r="AR1334" s="15"/>
      <c r="AS1334" s="15"/>
      <c r="AT1334" s="15"/>
      <c r="AU1334" s="15"/>
      <c r="AV1334" s="15"/>
      <c r="AW1334" s="15"/>
      <c r="AX1334" s="15"/>
      <c r="AY1334" s="15"/>
      <c r="AZ1334" s="15"/>
      <c r="BA1334" s="15"/>
      <c r="BB1334" s="15"/>
      <c r="BC1334" s="15"/>
      <c r="BD1334" s="15"/>
      <c r="BE1334" s="15"/>
      <c r="BF1334" s="15"/>
      <c r="BG1334" s="15"/>
      <c r="BH1334" s="15"/>
      <c r="BI1334" s="15"/>
      <c r="BJ1334" s="15"/>
      <c r="BK1334" s="15"/>
    </row>
    <row r="1335" spans="22:63" ht="15.75"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F1335" s="15"/>
      <c r="AG1335" s="15"/>
      <c r="AH1335" s="15"/>
      <c r="AI1335" s="15"/>
      <c r="AJ1335" s="15"/>
      <c r="AK1335" s="15"/>
      <c r="AL1335" s="15"/>
      <c r="AM1335" s="15"/>
      <c r="AN1335" s="15"/>
      <c r="AO1335" s="15"/>
      <c r="AP1335" s="15"/>
      <c r="AQ1335" s="15"/>
      <c r="AR1335" s="15"/>
      <c r="AS1335" s="15"/>
      <c r="AT1335" s="15"/>
      <c r="AU1335" s="15"/>
      <c r="AV1335" s="15"/>
      <c r="AW1335" s="15"/>
      <c r="AX1335" s="15"/>
      <c r="AY1335" s="15"/>
      <c r="AZ1335" s="15"/>
      <c r="BA1335" s="15"/>
      <c r="BB1335" s="15"/>
      <c r="BC1335" s="15"/>
      <c r="BD1335" s="15"/>
      <c r="BE1335" s="15"/>
      <c r="BF1335" s="15"/>
      <c r="BG1335" s="15"/>
      <c r="BH1335" s="15"/>
      <c r="BI1335" s="15"/>
      <c r="BJ1335" s="15"/>
      <c r="BK1335" s="15"/>
    </row>
    <row r="1336" spans="22:63" ht="15.75"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F1336" s="15"/>
      <c r="AG1336" s="15"/>
      <c r="AH1336" s="15"/>
      <c r="AI1336" s="15"/>
      <c r="AJ1336" s="15"/>
      <c r="AK1336" s="15"/>
      <c r="AL1336" s="15"/>
      <c r="AM1336" s="15"/>
      <c r="AN1336" s="15"/>
      <c r="AO1336" s="15"/>
      <c r="AP1336" s="15"/>
      <c r="AQ1336" s="15"/>
      <c r="AR1336" s="15"/>
      <c r="AS1336" s="15"/>
      <c r="AT1336" s="15"/>
      <c r="AU1336" s="15"/>
      <c r="AV1336" s="15"/>
      <c r="AW1336" s="15"/>
      <c r="AX1336" s="15"/>
      <c r="AY1336" s="15"/>
      <c r="AZ1336" s="15"/>
      <c r="BA1336" s="15"/>
      <c r="BB1336" s="15"/>
      <c r="BC1336" s="15"/>
      <c r="BD1336" s="15"/>
      <c r="BE1336" s="15"/>
      <c r="BF1336" s="15"/>
      <c r="BG1336" s="15"/>
      <c r="BH1336" s="15"/>
      <c r="BI1336" s="15"/>
      <c r="BJ1336" s="15"/>
      <c r="BK1336" s="15"/>
    </row>
    <row r="1337" spans="22:63" ht="15.75"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F1337" s="15"/>
      <c r="AG1337" s="15"/>
      <c r="AH1337" s="15"/>
      <c r="AI1337" s="15"/>
      <c r="AJ1337" s="15"/>
      <c r="AK1337" s="15"/>
      <c r="AL1337" s="15"/>
      <c r="AM1337" s="15"/>
      <c r="AN1337" s="15"/>
      <c r="AO1337" s="15"/>
      <c r="AP1337" s="15"/>
      <c r="AQ1337" s="15"/>
      <c r="AR1337" s="15"/>
      <c r="AS1337" s="15"/>
      <c r="AT1337" s="15"/>
      <c r="AU1337" s="15"/>
      <c r="AV1337" s="15"/>
      <c r="AW1337" s="15"/>
      <c r="AX1337" s="15"/>
      <c r="AY1337" s="15"/>
      <c r="AZ1337" s="15"/>
      <c r="BA1337" s="15"/>
      <c r="BB1337" s="15"/>
      <c r="BC1337" s="15"/>
      <c r="BD1337" s="15"/>
      <c r="BE1337" s="15"/>
      <c r="BF1337" s="15"/>
      <c r="BG1337" s="15"/>
      <c r="BH1337" s="15"/>
      <c r="BI1337" s="15"/>
      <c r="BJ1337" s="15"/>
      <c r="BK1337" s="15"/>
    </row>
    <row r="1338" spans="22:63" ht="15.75">
      <c r="V1338" s="15"/>
      <c r="W1338" s="15"/>
      <c r="X1338" s="15"/>
      <c r="Y1338" s="15"/>
      <c r="Z1338" s="15"/>
      <c r="AA1338" s="15"/>
      <c r="AB1338" s="15"/>
      <c r="AC1338" s="15"/>
      <c r="AD1338" s="15"/>
      <c r="AE1338" s="15"/>
      <c r="AF1338" s="15"/>
      <c r="AG1338" s="15"/>
      <c r="AH1338" s="15"/>
      <c r="AI1338" s="15"/>
      <c r="AJ1338" s="15"/>
      <c r="AK1338" s="15"/>
      <c r="AL1338" s="15"/>
      <c r="AM1338" s="15"/>
      <c r="AN1338" s="15"/>
      <c r="AO1338" s="15"/>
      <c r="AP1338" s="15"/>
      <c r="AQ1338" s="15"/>
      <c r="AR1338" s="15"/>
      <c r="AS1338" s="15"/>
      <c r="AT1338" s="15"/>
      <c r="AU1338" s="15"/>
      <c r="AV1338" s="15"/>
      <c r="AW1338" s="15"/>
      <c r="AX1338" s="15"/>
      <c r="AY1338" s="15"/>
      <c r="AZ1338" s="15"/>
      <c r="BA1338" s="15"/>
      <c r="BB1338" s="15"/>
      <c r="BC1338" s="15"/>
      <c r="BD1338" s="15"/>
      <c r="BE1338" s="15"/>
      <c r="BF1338" s="15"/>
      <c r="BG1338" s="15"/>
      <c r="BH1338" s="15"/>
      <c r="BI1338" s="15"/>
      <c r="BJ1338" s="15"/>
      <c r="BK1338" s="15"/>
    </row>
    <row r="1339" spans="22:63" ht="15.75"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F1339" s="15"/>
      <c r="AG1339" s="15"/>
      <c r="AH1339" s="15"/>
      <c r="AI1339" s="15"/>
      <c r="AJ1339" s="15"/>
      <c r="AK1339" s="15"/>
      <c r="AL1339" s="15"/>
      <c r="AM1339" s="15"/>
      <c r="AN1339" s="15"/>
      <c r="AO1339" s="15"/>
      <c r="AP1339" s="15"/>
      <c r="AQ1339" s="15"/>
      <c r="AR1339" s="15"/>
      <c r="AS1339" s="15"/>
      <c r="AT1339" s="15"/>
      <c r="AU1339" s="15"/>
      <c r="AV1339" s="15"/>
      <c r="AW1339" s="15"/>
      <c r="AX1339" s="15"/>
      <c r="AY1339" s="15"/>
      <c r="AZ1339" s="15"/>
      <c r="BA1339" s="15"/>
      <c r="BB1339" s="15"/>
      <c r="BC1339" s="15"/>
      <c r="BD1339" s="15"/>
      <c r="BE1339" s="15"/>
      <c r="BF1339" s="15"/>
      <c r="BG1339" s="15"/>
      <c r="BH1339" s="15"/>
      <c r="BI1339" s="15"/>
      <c r="BJ1339" s="15"/>
      <c r="BK1339" s="15"/>
    </row>
    <row r="1340" spans="22:63" ht="15.75"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F1340" s="15"/>
      <c r="AG1340" s="15"/>
      <c r="AH1340" s="15"/>
      <c r="AI1340" s="15"/>
      <c r="AJ1340" s="15"/>
      <c r="AK1340" s="15"/>
      <c r="AL1340" s="15"/>
      <c r="AM1340" s="15"/>
      <c r="AN1340" s="15"/>
      <c r="AO1340" s="15"/>
      <c r="AP1340" s="15"/>
      <c r="AQ1340" s="15"/>
      <c r="AR1340" s="15"/>
      <c r="AS1340" s="15"/>
      <c r="AT1340" s="15"/>
      <c r="AU1340" s="15"/>
      <c r="AV1340" s="15"/>
      <c r="AW1340" s="15"/>
      <c r="AX1340" s="15"/>
      <c r="AY1340" s="15"/>
      <c r="AZ1340" s="15"/>
      <c r="BA1340" s="15"/>
      <c r="BB1340" s="15"/>
      <c r="BC1340" s="15"/>
      <c r="BD1340" s="15"/>
      <c r="BE1340" s="15"/>
      <c r="BF1340" s="15"/>
      <c r="BG1340" s="15"/>
      <c r="BH1340" s="15"/>
      <c r="BI1340" s="15"/>
      <c r="BJ1340" s="15"/>
      <c r="BK1340" s="15"/>
    </row>
    <row r="1341" spans="22:63" ht="15.75"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F1341" s="15"/>
      <c r="AG1341" s="15"/>
      <c r="AH1341" s="15"/>
      <c r="AI1341" s="15"/>
      <c r="AJ1341" s="15"/>
      <c r="AK1341" s="15"/>
      <c r="AL1341" s="15"/>
      <c r="AM1341" s="15"/>
      <c r="AN1341" s="15"/>
      <c r="AO1341" s="15"/>
      <c r="AP1341" s="15"/>
      <c r="AQ1341" s="15"/>
      <c r="AR1341" s="15"/>
      <c r="AS1341" s="15"/>
      <c r="AT1341" s="15"/>
      <c r="AU1341" s="15"/>
      <c r="AV1341" s="15"/>
      <c r="AW1341" s="15"/>
      <c r="AX1341" s="15"/>
      <c r="AY1341" s="15"/>
      <c r="AZ1341" s="15"/>
      <c r="BA1341" s="15"/>
      <c r="BB1341" s="15"/>
      <c r="BC1341" s="15"/>
      <c r="BD1341" s="15"/>
      <c r="BE1341" s="15"/>
      <c r="BF1341" s="15"/>
      <c r="BG1341" s="15"/>
      <c r="BH1341" s="15"/>
      <c r="BI1341" s="15"/>
      <c r="BJ1341" s="15"/>
      <c r="BK1341" s="15"/>
    </row>
    <row r="1342" spans="22:63" ht="15.75">
      <c r="V1342" s="15"/>
      <c r="W1342" s="15"/>
      <c r="X1342" s="15"/>
      <c r="Y1342" s="15"/>
      <c r="Z1342" s="15"/>
      <c r="AA1342" s="15"/>
      <c r="AB1342" s="15"/>
      <c r="AC1342" s="15"/>
      <c r="AD1342" s="15"/>
      <c r="AE1342" s="15"/>
      <c r="AF1342" s="15"/>
      <c r="AG1342" s="15"/>
      <c r="AH1342" s="15"/>
      <c r="AI1342" s="15"/>
      <c r="AJ1342" s="15"/>
      <c r="AK1342" s="15"/>
      <c r="AL1342" s="15"/>
      <c r="AM1342" s="15"/>
      <c r="AN1342" s="15"/>
      <c r="AO1342" s="15"/>
      <c r="AP1342" s="15"/>
      <c r="AQ1342" s="15"/>
      <c r="AR1342" s="15"/>
      <c r="AS1342" s="15"/>
      <c r="AT1342" s="15"/>
      <c r="AU1342" s="15"/>
      <c r="AV1342" s="15"/>
      <c r="AW1342" s="15"/>
      <c r="AX1342" s="15"/>
      <c r="AY1342" s="15"/>
      <c r="AZ1342" s="15"/>
      <c r="BA1342" s="15"/>
      <c r="BB1342" s="15"/>
      <c r="BC1342" s="15"/>
      <c r="BD1342" s="15"/>
      <c r="BE1342" s="15"/>
      <c r="BF1342" s="15"/>
      <c r="BG1342" s="15"/>
      <c r="BH1342" s="15"/>
      <c r="BI1342" s="15"/>
      <c r="BJ1342" s="15"/>
      <c r="BK1342" s="15"/>
    </row>
    <row r="1343" spans="22:63" ht="15.75"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5"/>
      <c r="AF1343" s="15"/>
      <c r="AG1343" s="15"/>
      <c r="AH1343" s="15"/>
      <c r="AI1343" s="15"/>
      <c r="AJ1343" s="15"/>
      <c r="AK1343" s="15"/>
      <c r="AL1343" s="15"/>
      <c r="AM1343" s="15"/>
      <c r="AN1343" s="15"/>
      <c r="AO1343" s="15"/>
      <c r="AP1343" s="15"/>
      <c r="AQ1343" s="15"/>
      <c r="AR1343" s="15"/>
      <c r="AS1343" s="15"/>
      <c r="AT1343" s="15"/>
      <c r="AU1343" s="15"/>
      <c r="AV1343" s="15"/>
      <c r="AW1343" s="15"/>
      <c r="AX1343" s="15"/>
      <c r="AY1343" s="15"/>
      <c r="AZ1343" s="15"/>
      <c r="BA1343" s="15"/>
      <c r="BB1343" s="15"/>
      <c r="BC1343" s="15"/>
      <c r="BD1343" s="15"/>
      <c r="BE1343" s="15"/>
      <c r="BF1343" s="15"/>
      <c r="BG1343" s="15"/>
      <c r="BH1343" s="15"/>
      <c r="BI1343" s="15"/>
      <c r="BJ1343" s="15"/>
      <c r="BK1343" s="15"/>
    </row>
    <row r="1344" spans="22:63" ht="15.75"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5"/>
      <c r="AF1344" s="15"/>
      <c r="AG1344" s="15"/>
      <c r="AH1344" s="15"/>
      <c r="AI1344" s="15"/>
      <c r="AJ1344" s="15"/>
      <c r="AK1344" s="15"/>
      <c r="AL1344" s="15"/>
      <c r="AM1344" s="15"/>
      <c r="AN1344" s="15"/>
      <c r="AO1344" s="15"/>
      <c r="AP1344" s="15"/>
      <c r="AQ1344" s="15"/>
      <c r="AR1344" s="15"/>
      <c r="AS1344" s="15"/>
      <c r="AT1344" s="15"/>
      <c r="AU1344" s="15"/>
      <c r="AV1344" s="15"/>
      <c r="AW1344" s="15"/>
      <c r="AX1344" s="15"/>
      <c r="AY1344" s="15"/>
      <c r="AZ1344" s="15"/>
      <c r="BA1344" s="15"/>
      <c r="BB1344" s="15"/>
      <c r="BC1344" s="15"/>
      <c r="BD1344" s="15"/>
      <c r="BE1344" s="15"/>
      <c r="BF1344" s="15"/>
      <c r="BG1344" s="15"/>
      <c r="BH1344" s="15"/>
      <c r="BI1344" s="15"/>
      <c r="BJ1344" s="15"/>
      <c r="BK1344" s="15"/>
    </row>
    <row r="1345" spans="22:63" ht="15.75">
      <c r="V1345" s="15"/>
      <c r="W1345" s="15"/>
      <c r="X1345" s="15"/>
      <c r="Y1345" s="15"/>
      <c r="Z1345" s="15"/>
      <c r="AA1345" s="15"/>
      <c r="AB1345" s="15"/>
      <c r="AC1345" s="15"/>
      <c r="AD1345" s="15"/>
      <c r="AE1345" s="15"/>
      <c r="AF1345" s="15"/>
      <c r="AG1345" s="15"/>
      <c r="AH1345" s="15"/>
      <c r="AI1345" s="15"/>
      <c r="AJ1345" s="15"/>
      <c r="AK1345" s="15"/>
      <c r="AL1345" s="15"/>
      <c r="AM1345" s="15"/>
      <c r="AN1345" s="15"/>
      <c r="AO1345" s="15"/>
      <c r="AP1345" s="15"/>
      <c r="AQ1345" s="15"/>
      <c r="AR1345" s="15"/>
      <c r="AS1345" s="15"/>
      <c r="AT1345" s="15"/>
      <c r="AU1345" s="15"/>
      <c r="AV1345" s="15"/>
      <c r="AW1345" s="15"/>
      <c r="AX1345" s="15"/>
      <c r="AY1345" s="15"/>
      <c r="AZ1345" s="15"/>
      <c r="BA1345" s="15"/>
      <c r="BB1345" s="15"/>
      <c r="BC1345" s="15"/>
      <c r="BD1345" s="15"/>
      <c r="BE1345" s="15"/>
      <c r="BF1345" s="15"/>
      <c r="BG1345" s="15"/>
      <c r="BH1345" s="15"/>
      <c r="BI1345" s="15"/>
      <c r="BJ1345" s="15"/>
      <c r="BK1345" s="15"/>
    </row>
    <row r="1346" spans="22:63" ht="15.75">
      <c r="V1346" s="15"/>
      <c r="W1346" s="15"/>
      <c r="X1346" s="15"/>
      <c r="Y1346" s="15"/>
      <c r="Z1346" s="15"/>
      <c r="AA1346" s="15"/>
      <c r="AB1346" s="15"/>
      <c r="AC1346" s="15"/>
      <c r="AD1346" s="15"/>
      <c r="AE1346" s="15"/>
      <c r="AF1346" s="15"/>
      <c r="AG1346" s="15"/>
      <c r="AH1346" s="15"/>
      <c r="AI1346" s="15"/>
      <c r="AJ1346" s="15"/>
      <c r="AK1346" s="15"/>
      <c r="AL1346" s="15"/>
      <c r="AM1346" s="15"/>
      <c r="AN1346" s="15"/>
      <c r="AO1346" s="15"/>
      <c r="AP1346" s="15"/>
      <c r="AQ1346" s="15"/>
      <c r="AR1346" s="15"/>
      <c r="AS1346" s="15"/>
      <c r="AT1346" s="15"/>
      <c r="AU1346" s="15"/>
      <c r="AV1346" s="15"/>
      <c r="AW1346" s="15"/>
      <c r="AX1346" s="15"/>
      <c r="AY1346" s="15"/>
      <c r="AZ1346" s="15"/>
      <c r="BA1346" s="15"/>
      <c r="BB1346" s="15"/>
      <c r="BC1346" s="15"/>
      <c r="BD1346" s="15"/>
      <c r="BE1346" s="15"/>
      <c r="BF1346" s="15"/>
      <c r="BG1346" s="15"/>
      <c r="BH1346" s="15"/>
      <c r="BI1346" s="15"/>
      <c r="BJ1346" s="15"/>
      <c r="BK1346" s="15"/>
    </row>
    <row r="1347" spans="22:63" ht="15.75"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F1347" s="15"/>
      <c r="AG1347" s="15"/>
      <c r="AH1347" s="15"/>
      <c r="AI1347" s="15"/>
      <c r="AJ1347" s="15"/>
      <c r="AK1347" s="15"/>
      <c r="AL1347" s="15"/>
      <c r="AM1347" s="15"/>
      <c r="AN1347" s="15"/>
      <c r="AO1347" s="15"/>
      <c r="AP1347" s="15"/>
      <c r="AQ1347" s="15"/>
      <c r="AR1347" s="15"/>
      <c r="AS1347" s="15"/>
      <c r="AT1347" s="15"/>
      <c r="AU1347" s="15"/>
      <c r="AV1347" s="15"/>
      <c r="AW1347" s="15"/>
      <c r="AX1347" s="15"/>
      <c r="AY1347" s="15"/>
      <c r="AZ1347" s="15"/>
      <c r="BA1347" s="15"/>
      <c r="BB1347" s="15"/>
      <c r="BC1347" s="15"/>
      <c r="BD1347" s="15"/>
      <c r="BE1347" s="15"/>
      <c r="BF1347" s="15"/>
      <c r="BG1347" s="15"/>
      <c r="BH1347" s="15"/>
      <c r="BI1347" s="15"/>
      <c r="BJ1347" s="15"/>
      <c r="BK1347" s="15"/>
    </row>
    <row r="1348" spans="22:63" ht="15.75">
      <c r="V1348" s="15"/>
      <c r="W1348" s="15"/>
      <c r="X1348" s="15"/>
      <c r="Y1348" s="15"/>
      <c r="Z1348" s="15"/>
      <c r="AA1348" s="15"/>
      <c r="AB1348" s="15"/>
      <c r="AC1348" s="15"/>
      <c r="AD1348" s="15"/>
      <c r="AE1348" s="15"/>
      <c r="AF1348" s="15"/>
      <c r="AG1348" s="15"/>
      <c r="AH1348" s="15"/>
      <c r="AI1348" s="15"/>
      <c r="AJ1348" s="15"/>
      <c r="AK1348" s="15"/>
      <c r="AL1348" s="15"/>
      <c r="AM1348" s="15"/>
      <c r="AN1348" s="15"/>
      <c r="AO1348" s="15"/>
      <c r="AP1348" s="15"/>
      <c r="AQ1348" s="15"/>
      <c r="AR1348" s="15"/>
      <c r="AS1348" s="15"/>
      <c r="AT1348" s="15"/>
      <c r="AU1348" s="15"/>
      <c r="AV1348" s="15"/>
      <c r="AW1348" s="15"/>
      <c r="AX1348" s="15"/>
      <c r="AY1348" s="15"/>
      <c r="AZ1348" s="15"/>
      <c r="BA1348" s="15"/>
      <c r="BB1348" s="15"/>
      <c r="BC1348" s="15"/>
      <c r="BD1348" s="15"/>
      <c r="BE1348" s="15"/>
      <c r="BF1348" s="15"/>
      <c r="BG1348" s="15"/>
      <c r="BH1348" s="15"/>
      <c r="BI1348" s="15"/>
      <c r="BJ1348" s="15"/>
      <c r="BK1348" s="15"/>
    </row>
    <row r="1349" spans="22:63" ht="15.75"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F1349" s="15"/>
      <c r="AG1349" s="15"/>
      <c r="AH1349" s="15"/>
      <c r="AI1349" s="15"/>
      <c r="AJ1349" s="15"/>
      <c r="AK1349" s="15"/>
      <c r="AL1349" s="15"/>
      <c r="AM1349" s="15"/>
      <c r="AN1349" s="15"/>
      <c r="AO1349" s="15"/>
      <c r="AP1349" s="15"/>
      <c r="AQ1349" s="15"/>
      <c r="AR1349" s="15"/>
      <c r="AS1349" s="15"/>
      <c r="AT1349" s="15"/>
      <c r="AU1349" s="15"/>
      <c r="AV1349" s="15"/>
      <c r="AW1349" s="15"/>
      <c r="AX1349" s="15"/>
      <c r="AY1349" s="15"/>
      <c r="AZ1349" s="15"/>
      <c r="BA1349" s="15"/>
      <c r="BB1349" s="15"/>
      <c r="BC1349" s="15"/>
      <c r="BD1349" s="15"/>
      <c r="BE1349" s="15"/>
      <c r="BF1349" s="15"/>
      <c r="BG1349" s="15"/>
      <c r="BH1349" s="15"/>
      <c r="BI1349" s="15"/>
      <c r="BJ1349" s="15"/>
      <c r="BK1349" s="15"/>
    </row>
    <row r="1350" spans="22:63" ht="15.75"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F1350" s="15"/>
      <c r="AG1350" s="15"/>
      <c r="AH1350" s="15"/>
      <c r="AI1350" s="15"/>
      <c r="AJ1350" s="15"/>
      <c r="AK1350" s="15"/>
      <c r="AL1350" s="15"/>
      <c r="AM1350" s="15"/>
      <c r="AN1350" s="15"/>
      <c r="AO1350" s="15"/>
      <c r="AP1350" s="15"/>
      <c r="AQ1350" s="15"/>
      <c r="AR1350" s="15"/>
      <c r="AS1350" s="15"/>
      <c r="AT1350" s="15"/>
      <c r="AU1350" s="15"/>
      <c r="AV1350" s="15"/>
      <c r="AW1350" s="15"/>
      <c r="AX1350" s="15"/>
      <c r="AY1350" s="15"/>
      <c r="AZ1350" s="15"/>
      <c r="BA1350" s="15"/>
      <c r="BB1350" s="15"/>
      <c r="BC1350" s="15"/>
      <c r="BD1350" s="15"/>
      <c r="BE1350" s="15"/>
      <c r="BF1350" s="15"/>
      <c r="BG1350" s="15"/>
      <c r="BH1350" s="15"/>
      <c r="BI1350" s="15"/>
      <c r="BJ1350" s="15"/>
      <c r="BK1350" s="15"/>
    </row>
    <row r="1351" spans="22:63" ht="15.75"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F1351" s="15"/>
      <c r="AG1351" s="15"/>
      <c r="AH1351" s="15"/>
      <c r="AI1351" s="15"/>
      <c r="AJ1351" s="15"/>
      <c r="AK1351" s="15"/>
      <c r="AL1351" s="15"/>
      <c r="AM1351" s="15"/>
      <c r="AN1351" s="15"/>
      <c r="AO1351" s="15"/>
      <c r="AP1351" s="15"/>
      <c r="AQ1351" s="15"/>
      <c r="AR1351" s="15"/>
      <c r="AS1351" s="15"/>
      <c r="AT1351" s="15"/>
      <c r="AU1351" s="15"/>
      <c r="AV1351" s="15"/>
      <c r="AW1351" s="15"/>
      <c r="AX1351" s="15"/>
      <c r="AY1351" s="15"/>
      <c r="AZ1351" s="15"/>
      <c r="BA1351" s="15"/>
      <c r="BB1351" s="15"/>
      <c r="BC1351" s="15"/>
      <c r="BD1351" s="15"/>
      <c r="BE1351" s="15"/>
      <c r="BF1351" s="15"/>
      <c r="BG1351" s="15"/>
      <c r="BH1351" s="15"/>
      <c r="BI1351" s="15"/>
      <c r="BJ1351" s="15"/>
      <c r="BK1351" s="15"/>
    </row>
    <row r="1352" spans="22:63" ht="15.75">
      <c r="V1352" s="15"/>
      <c r="W1352" s="15"/>
      <c r="X1352" s="15"/>
      <c r="Y1352" s="15"/>
      <c r="Z1352" s="15"/>
      <c r="AA1352" s="15"/>
      <c r="AB1352" s="15"/>
      <c r="AC1352" s="15"/>
      <c r="AD1352" s="15"/>
      <c r="AE1352" s="15"/>
      <c r="AF1352" s="15"/>
      <c r="AG1352" s="15"/>
      <c r="AH1352" s="15"/>
      <c r="AI1352" s="15"/>
      <c r="AJ1352" s="15"/>
      <c r="AK1352" s="15"/>
      <c r="AL1352" s="15"/>
      <c r="AM1352" s="15"/>
      <c r="AN1352" s="15"/>
      <c r="AO1352" s="15"/>
      <c r="AP1352" s="15"/>
      <c r="AQ1352" s="15"/>
      <c r="AR1352" s="15"/>
      <c r="AS1352" s="15"/>
      <c r="AT1352" s="15"/>
      <c r="AU1352" s="15"/>
      <c r="AV1352" s="15"/>
      <c r="AW1352" s="15"/>
      <c r="AX1352" s="15"/>
      <c r="AY1352" s="15"/>
      <c r="AZ1352" s="15"/>
      <c r="BA1352" s="15"/>
      <c r="BB1352" s="15"/>
      <c r="BC1352" s="15"/>
      <c r="BD1352" s="15"/>
      <c r="BE1352" s="15"/>
      <c r="BF1352" s="15"/>
      <c r="BG1352" s="15"/>
      <c r="BH1352" s="15"/>
      <c r="BI1352" s="15"/>
      <c r="BJ1352" s="15"/>
      <c r="BK1352" s="15"/>
    </row>
    <row r="1353" spans="22:63" ht="15.75"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F1353" s="15"/>
      <c r="AG1353" s="15"/>
      <c r="AH1353" s="15"/>
      <c r="AI1353" s="15"/>
      <c r="AJ1353" s="15"/>
      <c r="AK1353" s="15"/>
      <c r="AL1353" s="15"/>
      <c r="AM1353" s="15"/>
      <c r="AN1353" s="15"/>
      <c r="AO1353" s="15"/>
      <c r="AP1353" s="15"/>
      <c r="AQ1353" s="15"/>
      <c r="AR1353" s="15"/>
      <c r="AS1353" s="15"/>
      <c r="AT1353" s="15"/>
      <c r="AU1353" s="15"/>
      <c r="AV1353" s="15"/>
      <c r="AW1353" s="15"/>
      <c r="AX1353" s="15"/>
      <c r="AY1353" s="15"/>
      <c r="AZ1353" s="15"/>
      <c r="BA1353" s="15"/>
      <c r="BB1353" s="15"/>
      <c r="BC1353" s="15"/>
      <c r="BD1353" s="15"/>
      <c r="BE1353" s="15"/>
      <c r="BF1353" s="15"/>
      <c r="BG1353" s="15"/>
      <c r="BH1353" s="15"/>
      <c r="BI1353" s="15"/>
      <c r="BJ1353" s="15"/>
      <c r="BK1353" s="15"/>
    </row>
    <row r="1354" spans="22:63" ht="15.75">
      <c r="V1354" s="15"/>
      <c r="W1354" s="15"/>
      <c r="X1354" s="15"/>
      <c r="Y1354" s="15"/>
      <c r="Z1354" s="15"/>
      <c r="AA1354" s="15"/>
      <c r="AB1354" s="15"/>
      <c r="AC1354" s="15"/>
      <c r="AD1354" s="15"/>
      <c r="AE1354" s="15"/>
      <c r="AF1354" s="15"/>
      <c r="AG1354" s="15"/>
      <c r="AH1354" s="15"/>
      <c r="AI1354" s="15"/>
      <c r="AJ1354" s="15"/>
      <c r="AK1354" s="15"/>
      <c r="AL1354" s="15"/>
      <c r="AM1354" s="15"/>
      <c r="AN1354" s="15"/>
      <c r="AO1354" s="15"/>
      <c r="AP1354" s="15"/>
      <c r="AQ1354" s="15"/>
      <c r="AR1354" s="15"/>
      <c r="AS1354" s="15"/>
      <c r="AT1354" s="15"/>
      <c r="AU1354" s="15"/>
      <c r="AV1354" s="15"/>
      <c r="AW1354" s="15"/>
      <c r="AX1354" s="15"/>
      <c r="AY1354" s="15"/>
      <c r="AZ1354" s="15"/>
      <c r="BA1354" s="15"/>
      <c r="BB1354" s="15"/>
      <c r="BC1354" s="15"/>
      <c r="BD1354" s="15"/>
      <c r="BE1354" s="15"/>
      <c r="BF1354" s="15"/>
      <c r="BG1354" s="15"/>
      <c r="BH1354" s="15"/>
      <c r="BI1354" s="15"/>
      <c r="BJ1354" s="15"/>
      <c r="BK1354" s="15"/>
    </row>
    <row r="1355" spans="22:63" ht="15.75"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5"/>
      <c r="AF1355" s="15"/>
      <c r="AG1355" s="15"/>
      <c r="AH1355" s="15"/>
      <c r="AI1355" s="15"/>
      <c r="AJ1355" s="15"/>
      <c r="AK1355" s="15"/>
      <c r="AL1355" s="15"/>
      <c r="AM1355" s="15"/>
      <c r="AN1355" s="15"/>
      <c r="AO1355" s="15"/>
      <c r="AP1355" s="15"/>
      <c r="AQ1355" s="15"/>
      <c r="AR1355" s="15"/>
      <c r="AS1355" s="15"/>
      <c r="AT1355" s="15"/>
      <c r="AU1355" s="15"/>
      <c r="AV1355" s="15"/>
      <c r="AW1355" s="15"/>
      <c r="AX1355" s="15"/>
      <c r="AY1355" s="15"/>
      <c r="AZ1355" s="15"/>
      <c r="BA1355" s="15"/>
      <c r="BB1355" s="15"/>
      <c r="BC1355" s="15"/>
      <c r="BD1355" s="15"/>
      <c r="BE1355" s="15"/>
      <c r="BF1355" s="15"/>
      <c r="BG1355" s="15"/>
      <c r="BH1355" s="15"/>
      <c r="BI1355" s="15"/>
      <c r="BJ1355" s="15"/>
      <c r="BK1355" s="15"/>
    </row>
    <row r="1356" spans="22:63" ht="15.75"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5"/>
      <c r="AF1356" s="15"/>
      <c r="AG1356" s="15"/>
      <c r="AH1356" s="15"/>
      <c r="AI1356" s="15"/>
      <c r="AJ1356" s="15"/>
      <c r="AK1356" s="15"/>
      <c r="AL1356" s="15"/>
      <c r="AM1356" s="15"/>
      <c r="AN1356" s="15"/>
      <c r="AO1356" s="15"/>
      <c r="AP1356" s="15"/>
      <c r="AQ1356" s="15"/>
      <c r="AR1356" s="15"/>
      <c r="AS1356" s="15"/>
      <c r="AT1356" s="15"/>
      <c r="AU1356" s="15"/>
      <c r="AV1356" s="15"/>
      <c r="AW1356" s="15"/>
      <c r="AX1356" s="15"/>
      <c r="AY1356" s="15"/>
      <c r="AZ1356" s="15"/>
      <c r="BA1356" s="15"/>
      <c r="BB1356" s="15"/>
      <c r="BC1356" s="15"/>
      <c r="BD1356" s="15"/>
      <c r="BE1356" s="15"/>
      <c r="BF1356" s="15"/>
      <c r="BG1356" s="15"/>
      <c r="BH1356" s="15"/>
      <c r="BI1356" s="15"/>
      <c r="BJ1356" s="15"/>
      <c r="BK1356" s="15"/>
    </row>
    <row r="1357" spans="22:63" ht="15.75"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  <c r="AH1357" s="15"/>
      <c r="AI1357" s="15"/>
      <c r="AJ1357" s="15"/>
      <c r="AK1357" s="15"/>
      <c r="AL1357" s="15"/>
      <c r="AM1357" s="15"/>
      <c r="AN1357" s="15"/>
      <c r="AO1357" s="15"/>
      <c r="AP1357" s="15"/>
      <c r="AQ1357" s="15"/>
      <c r="AR1357" s="15"/>
      <c r="AS1357" s="15"/>
      <c r="AT1357" s="15"/>
      <c r="AU1357" s="15"/>
      <c r="AV1357" s="15"/>
      <c r="AW1357" s="15"/>
      <c r="AX1357" s="15"/>
      <c r="AY1357" s="15"/>
      <c r="AZ1357" s="15"/>
      <c r="BA1357" s="15"/>
      <c r="BB1357" s="15"/>
      <c r="BC1357" s="15"/>
      <c r="BD1357" s="15"/>
      <c r="BE1357" s="15"/>
      <c r="BF1357" s="15"/>
      <c r="BG1357" s="15"/>
      <c r="BH1357" s="15"/>
      <c r="BI1357" s="15"/>
      <c r="BJ1357" s="15"/>
      <c r="BK1357" s="15"/>
    </row>
    <row r="1358" spans="22:63" ht="15.75">
      <c r="V1358" s="15"/>
      <c r="W1358" s="15"/>
      <c r="X1358" s="15"/>
      <c r="Y1358" s="15"/>
      <c r="Z1358" s="15"/>
      <c r="AA1358" s="15"/>
      <c r="AB1358" s="15"/>
      <c r="AC1358" s="15"/>
      <c r="AD1358" s="15"/>
      <c r="AE1358" s="15"/>
      <c r="AF1358" s="15"/>
      <c r="AG1358" s="15"/>
      <c r="AH1358" s="15"/>
      <c r="AI1358" s="15"/>
      <c r="AJ1358" s="15"/>
      <c r="AK1358" s="15"/>
      <c r="AL1358" s="15"/>
      <c r="AM1358" s="15"/>
      <c r="AN1358" s="15"/>
      <c r="AO1358" s="15"/>
      <c r="AP1358" s="15"/>
      <c r="AQ1358" s="15"/>
      <c r="AR1358" s="15"/>
      <c r="AS1358" s="15"/>
      <c r="AT1358" s="15"/>
      <c r="AU1358" s="15"/>
      <c r="AV1358" s="15"/>
      <c r="AW1358" s="15"/>
      <c r="AX1358" s="15"/>
      <c r="AY1358" s="15"/>
      <c r="AZ1358" s="15"/>
      <c r="BA1358" s="15"/>
      <c r="BB1358" s="15"/>
      <c r="BC1358" s="15"/>
      <c r="BD1358" s="15"/>
      <c r="BE1358" s="15"/>
      <c r="BF1358" s="15"/>
      <c r="BG1358" s="15"/>
      <c r="BH1358" s="15"/>
      <c r="BI1358" s="15"/>
      <c r="BJ1358" s="15"/>
      <c r="BK1358" s="15"/>
    </row>
    <row r="1359" spans="22:63" ht="15.75"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15"/>
      <c r="AI1359" s="15"/>
      <c r="AJ1359" s="15"/>
      <c r="AK1359" s="15"/>
      <c r="AL1359" s="15"/>
      <c r="AM1359" s="15"/>
      <c r="AN1359" s="15"/>
      <c r="AO1359" s="15"/>
      <c r="AP1359" s="15"/>
      <c r="AQ1359" s="15"/>
      <c r="AR1359" s="15"/>
      <c r="AS1359" s="15"/>
      <c r="AT1359" s="15"/>
      <c r="AU1359" s="15"/>
      <c r="AV1359" s="15"/>
      <c r="AW1359" s="15"/>
      <c r="AX1359" s="15"/>
      <c r="AY1359" s="15"/>
      <c r="AZ1359" s="15"/>
      <c r="BA1359" s="15"/>
      <c r="BB1359" s="15"/>
      <c r="BC1359" s="15"/>
      <c r="BD1359" s="15"/>
      <c r="BE1359" s="15"/>
      <c r="BF1359" s="15"/>
      <c r="BG1359" s="15"/>
      <c r="BH1359" s="15"/>
      <c r="BI1359" s="15"/>
      <c r="BJ1359" s="15"/>
      <c r="BK1359" s="15"/>
    </row>
    <row r="1360" spans="22:63" ht="15.75"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F1360" s="15"/>
      <c r="AG1360" s="15"/>
      <c r="AH1360" s="15"/>
      <c r="AI1360" s="15"/>
      <c r="AJ1360" s="15"/>
      <c r="AK1360" s="15"/>
      <c r="AL1360" s="15"/>
      <c r="AM1360" s="15"/>
      <c r="AN1360" s="15"/>
      <c r="AO1360" s="15"/>
      <c r="AP1360" s="15"/>
      <c r="AQ1360" s="15"/>
      <c r="AR1360" s="15"/>
      <c r="AS1360" s="15"/>
      <c r="AT1360" s="15"/>
      <c r="AU1360" s="15"/>
      <c r="AV1360" s="15"/>
      <c r="AW1360" s="15"/>
      <c r="AX1360" s="15"/>
      <c r="AY1360" s="15"/>
      <c r="AZ1360" s="15"/>
      <c r="BA1360" s="15"/>
      <c r="BB1360" s="15"/>
      <c r="BC1360" s="15"/>
      <c r="BD1360" s="15"/>
      <c r="BE1360" s="15"/>
      <c r="BF1360" s="15"/>
      <c r="BG1360" s="15"/>
      <c r="BH1360" s="15"/>
      <c r="BI1360" s="15"/>
      <c r="BJ1360" s="15"/>
      <c r="BK1360" s="15"/>
    </row>
    <row r="1361" spans="22:63" ht="15.75"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F1361" s="15"/>
      <c r="AG1361" s="15"/>
      <c r="AH1361" s="15"/>
      <c r="AI1361" s="15"/>
      <c r="AJ1361" s="15"/>
      <c r="AK1361" s="15"/>
      <c r="AL1361" s="15"/>
      <c r="AM1361" s="15"/>
      <c r="AN1361" s="15"/>
      <c r="AO1361" s="15"/>
      <c r="AP1361" s="15"/>
      <c r="AQ1361" s="15"/>
      <c r="AR1361" s="15"/>
      <c r="AS1361" s="15"/>
      <c r="AT1361" s="15"/>
      <c r="AU1361" s="15"/>
      <c r="AV1361" s="15"/>
      <c r="AW1361" s="15"/>
      <c r="AX1361" s="15"/>
      <c r="AY1361" s="15"/>
      <c r="AZ1361" s="15"/>
      <c r="BA1361" s="15"/>
      <c r="BB1361" s="15"/>
      <c r="BC1361" s="15"/>
      <c r="BD1361" s="15"/>
      <c r="BE1361" s="15"/>
      <c r="BF1361" s="15"/>
      <c r="BG1361" s="15"/>
      <c r="BH1361" s="15"/>
      <c r="BI1361" s="15"/>
      <c r="BJ1361" s="15"/>
      <c r="BK1361" s="15"/>
    </row>
    <row r="1362" spans="22:63" ht="15.75">
      <c r="V1362" s="15"/>
      <c r="W1362" s="15"/>
      <c r="X1362" s="15"/>
      <c r="Y1362" s="15"/>
      <c r="Z1362" s="15"/>
      <c r="AA1362" s="15"/>
      <c r="AB1362" s="15"/>
      <c r="AC1362" s="15"/>
      <c r="AD1362" s="15"/>
      <c r="AE1362" s="15"/>
      <c r="AF1362" s="15"/>
      <c r="AG1362" s="15"/>
      <c r="AH1362" s="15"/>
      <c r="AI1362" s="15"/>
      <c r="AJ1362" s="15"/>
      <c r="AK1362" s="15"/>
      <c r="AL1362" s="15"/>
      <c r="AM1362" s="15"/>
      <c r="AN1362" s="15"/>
      <c r="AO1362" s="15"/>
      <c r="AP1362" s="15"/>
      <c r="AQ1362" s="15"/>
      <c r="AR1362" s="15"/>
      <c r="AS1362" s="15"/>
      <c r="AT1362" s="15"/>
      <c r="AU1362" s="15"/>
      <c r="AV1362" s="15"/>
      <c r="AW1362" s="15"/>
      <c r="AX1362" s="15"/>
      <c r="AY1362" s="15"/>
      <c r="AZ1362" s="15"/>
      <c r="BA1362" s="15"/>
      <c r="BB1362" s="15"/>
      <c r="BC1362" s="15"/>
      <c r="BD1362" s="15"/>
      <c r="BE1362" s="15"/>
      <c r="BF1362" s="15"/>
      <c r="BG1362" s="15"/>
      <c r="BH1362" s="15"/>
      <c r="BI1362" s="15"/>
      <c r="BJ1362" s="15"/>
      <c r="BK1362" s="15"/>
    </row>
    <row r="1363" spans="22:63" ht="15.75"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F1363" s="15"/>
      <c r="AG1363" s="15"/>
      <c r="AH1363" s="15"/>
      <c r="AI1363" s="15"/>
      <c r="AJ1363" s="15"/>
      <c r="AK1363" s="15"/>
      <c r="AL1363" s="15"/>
      <c r="AM1363" s="15"/>
      <c r="AN1363" s="15"/>
      <c r="AO1363" s="15"/>
      <c r="AP1363" s="15"/>
      <c r="AQ1363" s="15"/>
      <c r="AR1363" s="15"/>
      <c r="AS1363" s="15"/>
      <c r="AT1363" s="15"/>
      <c r="AU1363" s="15"/>
      <c r="AV1363" s="15"/>
      <c r="AW1363" s="15"/>
      <c r="AX1363" s="15"/>
      <c r="AY1363" s="15"/>
      <c r="AZ1363" s="15"/>
      <c r="BA1363" s="15"/>
      <c r="BB1363" s="15"/>
      <c r="BC1363" s="15"/>
      <c r="BD1363" s="15"/>
      <c r="BE1363" s="15"/>
      <c r="BF1363" s="15"/>
      <c r="BG1363" s="15"/>
      <c r="BH1363" s="15"/>
      <c r="BI1363" s="15"/>
      <c r="BJ1363" s="15"/>
      <c r="BK1363" s="15"/>
    </row>
    <row r="1364" spans="22:63" ht="15.75"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F1364" s="15"/>
      <c r="AG1364" s="15"/>
      <c r="AH1364" s="15"/>
      <c r="AI1364" s="15"/>
      <c r="AJ1364" s="15"/>
      <c r="AK1364" s="15"/>
      <c r="AL1364" s="15"/>
      <c r="AM1364" s="15"/>
      <c r="AN1364" s="15"/>
      <c r="AO1364" s="15"/>
      <c r="AP1364" s="15"/>
      <c r="AQ1364" s="15"/>
      <c r="AR1364" s="15"/>
      <c r="AS1364" s="15"/>
      <c r="AT1364" s="15"/>
      <c r="AU1364" s="15"/>
      <c r="AV1364" s="15"/>
      <c r="AW1364" s="15"/>
      <c r="AX1364" s="15"/>
      <c r="AY1364" s="15"/>
      <c r="AZ1364" s="15"/>
      <c r="BA1364" s="15"/>
      <c r="BB1364" s="15"/>
      <c r="BC1364" s="15"/>
      <c r="BD1364" s="15"/>
      <c r="BE1364" s="15"/>
      <c r="BF1364" s="15"/>
      <c r="BG1364" s="15"/>
      <c r="BH1364" s="15"/>
      <c r="BI1364" s="15"/>
      <c r="BJ1364" s="15"/>
      <c r="BK1364" s="15"/>
    </row>
    <row r="1365" spans="22:63" ht="15.75">
      <c r="V1365" s="15"/>
      <c r="W1365" s="15"/>
      <c r="X1365" s="15"/>
      <c r="Y1365" s="15"/>
      <c r="Z1365" s="15"/>
      <c r="AA1365" s="15"/>
      <c r="AB1365" s="15"/>
      <c r="AC1365" s="15"/>
      <c r="AD1365" s="15"/>
      <c r="AE1365" s="15"/>
      <c r="AF1365" s="15"/>
      <c r="AG1365" s="15"/>
      <c r="AH1365" s="15"/>
      <c r="AI1365" s="15"/>
      <c r="AJ1365" s="15"/>
      <c r="AK1365" s="15"/>
      <c r="AL1365" s="15"/>
      <c r="AM1365" s="15"/>
      <c r="AN1365" s="15"/>
      <c r="AO1365" s="15"/>
      <c r="AP1365" s="15"/>
      <c r="AQ1365" s="15"/>
      <c r="AR1365" s="15"/>
      <c r="AS1365" s="15"/>
      <c r="AT1365" s="15"/>
      <c r="AU1365" s="15"/>
      <c r="AV1365" s="15"/>
      <c r="AW1365" s="15"/>
      <c r="AX1365" s="15"/>
      <c r="AY1365" s="15"/>
      <c r="AZ1365" s="15"/>
      <c r="BA1365" s="15"/>
      <c r="BB1365" s="15"/>
      <c r="BC1365" s="15"/>
      <c r="BD1365" s="15"/>
      <c r="BE1365" s="15"/>
      <c r="BF1365" s="15"/>
      <c r="BG1365" s="15"/>
      <c r="BH1365" s="15"/>
      <c r="BI1365" s="15"/>
      <c r="BJ1365" s="15"/>
      <c r="BK1365" s="15"/>
    </row>
    <row r="1366" spans="22:63" ht="15.75"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F1366" s="15"/>
      <c r="AG1366" s="15"/>
      <c r="AH1366" s="15"/>
      <c r="AI1366" s="15"/>
      <c r="AJ1366" s="15"/>
      <c r="AK1366" s="15"/>
      <c r="AL1366" s="15"/>
      <c r="AM1366" s="15"/>
      <c r="AN1366" s="15"/>
      <c r="AO1366" s="15"/>
      <c r="AP1366" s="15"/>
      <c r="AQ1366" s="15"/>
      <c r="AR1366" s="15"/>
      <c r="AS1366" s="15"/>
      <c r="AT1366" s="15"/>
      <c r="AU1366" s="15"/>
      <c r="AV1366" s="15"/>
      <c r="AW1366" s="15"/>
      <c r="AX1366" s="15"/>
      <c r="AY1366" s="15"/>
      <c r="AZ1366" s="15"/>
      <c r="BA1366" s="15"/>
      <c r="BB1366" s="15"/>
      <c r="BC1366" s="15"/>
      <c r="BD1366" s="15"/>
      <c r="BE1366" s="15"/>
      <c r="BF1366" s="15"/>
      <c r="BG1366" s="15"/>
      <c r="BH1366" s="15"/>
      <c r="BI1366" s="15"/>
      <c r="BJ1366" s="15"/>
      <c r="BK1366" s="15"/>
    </row>
    <row r="1367" spans="22:63" ht="15.75"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F1367" s="15"/>
      <c r="AG1367" s="15"/>
      <c r="AH1367" s="15"/>
      <c r="AI1367" s="15"/>
      <c r="AJ1367" s="15"/>
      <c r="AK1367" s="15"/>
      <c r="AL1367" s="15"/>
      <c r="AM1367" s="15"/>
      <c r="AN1367" s="15"/>
      <c r="AO1367" s="15"/>
      <c r="AP1367" s="15"/>
      <c r="AQ1367" s="15"/>
      <c r="AR1367" s="15"/>
      <c r="AS1367" s="15"/>
      <c r="AT1367" s="15"/>
      <c r="AU1367" s="15"/>
      <c r="AV1367" s="15"/>
      <c r="AW1367" s="15"/>
      <c r="AX1367" s="15"/>
      <c r="AY1367" s="15"/>
      <c r="AZ1367" s="15"/>
      <c r="BA1367" s="15"/>
      <c r="BB1367" s="15"/>
      <c r="BC1367" s="15"/>
      <c r="BD1367" s="15"/>
      <c r="BE1367" s="15"/>
      <c r="BF1367" s="15"/>
      <c r="BG1367" s="15"/>
      <c r="BH1367" s="15"/>
      <c r="BI1367" s="15"/>
      <c r="BJ1367" s="15"/>
      <c r="BK1367" s="15"/>
    </row>
    <row r="1368" spans="22:63" ht="15.75"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5"/>
      <c r="AF1368" s="15"/>
      <c r="AG1368" s="15"/>
      <c r="AH1368" s="15"/>
      <c r="AI1368" s="15"/>
      <c r="AJ1368" s="15"/>
      <c r="AK1368" s="15"/>
      <c r="AL1368" s="15"/>
      <c r="AM1368" s="15"/>
      <c r="AN1368" s="15"/>
      <c r="AO1368" s="15"/>
      <c r="AP1368" s="15"/>
      <c r="AQ1368" s="15"/>
      <c r="AR1368" s="15"/>
      <c r="AS1368" s="15"/>
      <c r="AT1368" s="15"/>
      <c r="AU1368" s="15"/>
      <c r="AV1368" s="15"/>
      <c r="AW1368" s="15"/>
      <c r="AX1368" s="15"/>
      <c r="AY1368" s="15"/>
      <c r="AZ1368" s="15"/>
      <c r="BA1368" s="15"/>
      <c r="BB1368" s="15"/>
      <c r="BC1368" s="15"/>
      <c r="BD1368" s="15"/>
      <c r="BE1368" s="15"/>
      <c r="BF1368" s="15"/>
      <c r="BG1368" s="15"/>
      <c r="BH1368" s="15"/>
      <c r="BI1368" s="15"/>
      <c r="BJ1368" s="15"/>
      <c r="BK1368" s="15"/>
    </row>
    <row r="1369" spans="22:63" ht="15.75"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F1369" s="15"/>
      <c r="AG1369" s="15"/>
      <c r="AH1369" s="15"/>
      <c r="AI1369" s="15"/>
      <c r="AJ1369" s="15"/>
      <c r="AK1369" s="15"/>
      <c r="AL1369" s="15"/>
      <c r="AM1369" s="15"/>
      <c r="AN1369" s="15"/>
      <c r="AO1369" s="15"/>
      <c r="AP1369" s="15"/>
      <c r="AQ1369" s="15"/>
      <c r="AR1369" s="15"/>
      <c r="AS1369" s="15"/>
      <c r="AT1369" s="15"/>
      <c r="AU1369" s="15"/>
      <c r="AV1369" s="15"/>
      <c r="AW1369" s="15"/>
      <c r="AX1369" s="15"/>
      <c r="AY1369" s="15"/>
      <c r="AZ1369" s="15"/>
      <c r="BA1369" s="15"/>
      <c r="BB1369" s="15"/>
      <c r="BC1369" s="15"/>
      <c r="BD1369" s="15"/>
      <c r="BE1369" s="15"/>
      <c r="BF1369" s="15"/>
      <c r="BG1369" s="15"/>
      <c r="BH1369" s="15"/>
      <c r="BI1369" s="15"/>
      <c r="BJ1369" s="15"/>
      <c r="BK1369" s="15"/>
    </row>
    <row r="1370" spans="22:63" ht="15.75"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F1370" s="15"/>
      <c r="AG1370" s="15"/>
      <c r="AH1370" s="15"/>
      <c r="AI1370" s="15"/>
      <c r="AJ1370" s="15"/>
      <c r="AK1370" s="15"/>
      <c r="AL1370" s="15"/>
      <c r="AM1370" s="15"/>
      <c r="AN1370" s="15"/>
      <c r="AO1370" s="15"/>
      <c r="AP1370" s="15"/>
      <c r="AQ1370" s="15"/>
      <c r="AR1370" s="15"/>
      <c r="AS1370" s="15"/>
      <c r="AT1370" s="15"/>
      <c r="AU1370" s="15"/>
      <c r="AV1370" s="15"/>
      <c r="AW1370" s="15"/>
      <c r="AX1370" s="15"/>
      <c r="AY1370" s="15"/>
      <c r="AZ1370" s="15"/>
      <c r="BA1370" s="15"/>
      <c r="BB1370" s="15"/>
      <c r="BC1370" s="15"/>
      <c r="BD1370" s="15"/>
      <c r="BE1370" s="15"/>
      <c r="BF1370" s="15"/>
      <c r="BG1370" s="15"/>
      <c r="BH1370" s="15"/>
      <c r="BI1370" s="15"/>
      <c r="BJ1370" s="15"/>
      <c r="BK1370" s="15"/>
    </row>
    <row r="1371" spans="22:63" ht="15.75"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F1371" s="15"/>
      <c r="AG1371" s="15"/>
      <c r="AH1371" s="15"/>
      <c r="AI1371" s="15"/>
      <c r="AJ1371" s="15"/>
      <c r="AK1371" s="15"/>
      <c r="AL1371" s="15"/>
      <c r="AM1371" s="15"/>
      <c r="AN1371" s="15"/>
      <c r="AO1371" s="15"/>
      <c r="AP1371" s="15"/>
      <c r="AQ1371" s="15"/>
      <c r="AR1371" s="15"/>
      <c r="AS1371" s="15"/>
      <c r="AT1371" s="15"/>
      <c r="AU1371" s="15"/>
      <c r="AV1371" s="15"/>
      <c r="AW1371" s="15"/>
      <c r="AX1371" s="15"/>
      <c r="AY1371" s="15"/>
      <c r="AZ1371" s="15"/>
      <c r="BA1371" s="15"/>
      <c r="BB1371" s="15"/>
      <c r="BC1371" s="15"/>
      <c r="BD1371" s="15"/>
      <c r="BE1371" s="15"/>
      <c r="BF1371" s="15"/>
      <c r="BG1371" s="15"/>
      <c r="BH1371" s="15"/>
      <c r="BI1371" s="15"/>
      <c r="BJ1371" s="15"/>
      <c r="BK1371" s="15"/>
    </row>
    <row r="1372" spans="22:63" ht="15.75"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5"/>
      <c r="AF1372" s="15"/>
      <c r="AG1372" s="15"/>
      <c r="AH1372" s="15"/>
      <c r="AI1372" s="15"/>
      <c r="AJ1372" s="15"/>
      <c r="AK1372" s="15"/>
      <c r="AL1372" s="15"/>
      <c r="AM1372" s="15"/>
      <c r="AN1372" s="15"/>
      <c r="AO1372" s="15"/>
      <c r="AP1372" s="15"/>
      <c r="AQ1372" s="15"/>
      <c r="AR1372" s="15"/>
      <c r="AS1372" s="15"/>
      <c r="AT1372" s="15"/>
      <c r="AU1372" s="15"/>
      <c r="AV1372" s="15"/>
      <c r="AW1372" s="15"/>
      <c r="AX1372" s="15"/>
      <c r="AY1372" s="15"/>
      <c r="AZ1372" s="15"/>
      <c r="BA1372" s="15"/>
      <c r="BB1372" s="15"/>
      <c r="BC1372" s="15"/>
      <c r="BD1372" s="15"/>
      <c r="BE1372" s="15"/>
      <c r="BF1372" s="15"/>
      <c r="BG1372" s="15"/>
      <c r="BH1372" s="15"/>
      <c r="BI1372" s="15"/>
      <c r="BJ1372" s="15"/>
      <c r="BK1372" s="15"/>
    </row>
    <row r="1373" spans="22:63" ht="15.75"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F1373" s="15"/>
      <c r="AG1373" s="15"/>
      <c r="AH1373" s="15"/>
      <c r="AI1373" s="15"/>
      <c r="AJ1373" s="15"/>
      <c r="AK1373" s="15"/>
      <c r="AL1373" s="15"/>
      <c r="AM1373" s="15"/>
      <c r="AN1373" s="15"/>
      <c r="AO1373" s="15"/>
      <c r="AP1373" s="15"/>
      <c r="AQ1373" s="15"/>
      <c r="AR1373" s="15"/>
      <c r="AS1373" s="15"/>
      <c r="AT1373" s="15"/>
      <c r="AU1373" s="15"/>
      <c r="AV1373" s="15"/>
      <c r="AW1373" s="15"/>
      <c r="AX1373" s="15"/>
      <c r="AY1373" s="15"/>
      <c r="AZ1373" s="15"/>
      <c r="BA1373" s="15"/>
      <c r="BB1373" s="15"/>
      <c r="BC1373" s="15"/>
      <c r="BD1373" s="15"/>
      <c r="BE1373" s="15"/>
      <c r="BF1373" s="15"/>
      <c r="BG1373" s="15"/>
      <c r="BH1373" s="15"/>
      <c r="BI1373" s="15"/>
      <c r="BJ1373" s="15"/>
      <c r="BK1373" s="15"/>
    </row>
    <row r="1374" spans="22:63" ht="15.75"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F1374" s="15"/>
      <c r="AG1374" s="15"/>
      <c r="AH1374" s="15"/>
      <c r="AI1374" s="15"/>
      <c r="AJ1374" s="15"/>
      <c r="AK1374" s="15"/>
      <c r="AL1374" s="15"/>
      <c r="AM1374" s="15"/>
      <c r="AN1374" s="15"/>
      <c r="AO1374" s="15"/>
      <c r="AP1374" s="15"/>
      <c r="AQ1374" s="15"/>
      <c r="AR1374" s="15"/>
      <c r="AS1374" s="15"/>
      <c r="AT1374" s="15"/>
      <c r="AU1374" s="15"/>
      <c r="AV1374" s="15"/>
      <c r="AW1374" s="15"/>
      <c r="AX1374" s="15"/>
      <c r="AY1374" s="15"/>
      <c r="AZ1374" s="15"/>
      <c r="BA1374" s="15"/>
      <c r="BB1374" s="15"/>
      <c r="BC1374" s="15"/>
      <c r="BD1374" s="15"/>
      <c r="BE1374" s="15"/>
      <c r="BF1374" s="15"/>
      <c r="BG1374" s="15"/>
      <c r="BH1374" s="15"/>
      <c r="BI1374" s="15"/>
      <c r="BJ1374" s="15"/>
      <c r="BK1374" s="15"/>
    </row>
    <row r="1375" spans="22:63" ht="15.75"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  <c r="AF1375" s="15"/>
      <c r="AG1375" s="15"/>
      <c r="AH1375" s="15"/>
      <c r="AI1375" s="15"/>
      <c r="AJ1375" s="15"/>
      <c r="AK1375" s="15"/>
      <c r="AL1375" s="15"/>
      <c r="AM1375" s="15"/>
      <c r="AN1375" s="15"/>
      <c r="AO1375" s="15"/>
      <c r="AP1375" s="15"/>
      <c r="AQ1375" s="15"/>
      <c r="AR1375" s="15"/>
      <c r="AS1375" s="15"/>
      <c r="AT1375" s="15"/>
      <c r="AU1375" s="15"/>
      <c r="AV1375" s="15"/>
      <c r="AW1375" s="15"/>
      <c r="AX1375" s="15"/>
      <c r="AY1375" s="15"/>
      <c r="AZ1375" s="15"/>
      <c r="BA1375" s="15"/>
      <c r="BB1375" s="15"/>
      <c r="BC1375" s="15"/>
      <c r="BD1375" s="15"/>
      <c r="BE1375" s="15"/>
      <c r="BF1375" s="15"/>
      <c r="BG1375" s="15"/>
      <c r="BH1375" s="15"/>
      <c r="BI1375" s="15"/>
      <c r="BJ1375" s="15"/>
      <c r="BK1375" s="15"/>
    </row>
    <row r="1376" spans="22:63" ht="15.75">
      <c r="V1376" s="15"/>
      <c r="W1376" s="15"/>
      <c r="X1376" s="15"/>
      <c r="Y1376" s="15"/>
      <c r="Z1376" s="15"/>
      <c r="AA1376" s="15"/>
      <c r="AB1376" s="15"/>
      <c r="AC1376" s="15"/>
      <c r="AD1376" s="15"/>
      <c r="AE1376" s="15"/>
      <c r="AF1376" s="15"/>
      <c r="AG1376" s="15"/>
      <c r="AH1376" s="15"/>
      <c r="AI1376" s="15"/>
      <c r="AJ1376" s="15"/>
      <c r="AK1376" s="15"/>
      <c r="AL1376" s="15"/>
      <c r="AM1376" s="15"/>
      <c r="AN1376" s="15"/>
      <c r="AO1376" s="15"/>
      <c r="AP1376" s="15"/>
      <c r="AQ1376" s="15"/>
      <c r="AR1376" s="15"/>
      <c r="AS1376" s="15"/>
      <c r="AT1376" s="15"/>
      <c r="AU1376" s="15"/>
      <c r="AV1376" s="15"/>
      <c r="AW1376" s="15"/>
      <c r="AX1376" s="15"/>
      <c r="AY1376" s="15"/>
      <c r="AZ1376" s="15"/>
      <c r="BA1376" s="15"/>
      <c r="BB1376" s="15"/>
      <c r="BC1376" s="15"/>
      <c r="BD1376" s="15"/>
      <c r="BE1376" s="15"/>
      <c r="BF1376" s="15"/>
      <c r="BG1376" s="15"/>
      <c r="BH1376" s="15"/>
      <c r="BI1376" s="15"/>
      <c r="BJ1376" s="15"/>
      <c r="BK1376" s="15"/>
    </row>
    <row r="1377" spans="22:63" ht="15.75">
      <c r="V1377" s="15"/>
      <c r="W1377" s="15"/>
      <c r="X1377" s="15"/>
      <c r="Y1377" s="15"/>
      <c r="Z1377" s="15"/>
      <c r="AA1377" s="15"/>
      <c r="AB1377" s="15"/>
      <c r="AC1377" s="15"/>
      <c r="AD1377" s="15"/>
      <c r="AE1377" s="15"/>
      <c r="AF1377" s="15"/>
      <c r="AG1377" s="15"/>
      <c r="AH1377" s="15"/>
      <c r="AI1377" s="15"/>
      <c r="AJ1377" s="15"/>
      <c r="AK1377" s="15"/>
      <c r="AL1377" s="15"/>
      <c r="AM1377" s="15"/>
      <c r="AN1377" s="15"/>
      <c r="AO1377" s="15"/>
      <c r="AP1377" s="15"/>
      <c r="AQ1377" s="15"/>
      <c r="AR1377" s="15"/>
      <c r="AS1377" s="15"/>
      <c r="AT1377" s="15"/>
      <c r="AU1377" s="15"/>
      <c r="AV1377" s="15"/>
      <c r="AW1377" s="15"/>
      <c r="AX1377" s="15"/>
      <c r="AY1377" s="15"/>
      <c r="AZ1377" s="15"/>
      <c r="BA1377" s="15"/>
      <c r="BB1377" s="15"/>
      <c r="BC1377" s="15"/>
      <c r="BD1377" s="15"/>
      <c r="BE1377" s="15"/>
      <c r="BF1377" s="15"/>
      <c r="BG1377" s="15"/>
      <c r="BH1377" s="15"/>
      <c r="BI1377" s="15"/>
      <c r="BJ1377" s="15"/>
      <c r="BK1377" s="15"/>
    </row>
    <row r="1378" spans="22:63" ht="15.75"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F1378" s="15"/>
      <c r="AG1378" s="15"/>
      <c r="AH1378" s="15"/>
      <c r="AI1378" s="15"/>
      <c r="AJ1378" s="15"/>
      <c r="AK1378" s="15"/>
      <c r="AL1378" s="15"/>
      <c r="AM1378" s="15"/>
      <c r="AN1378" s="15"/>
      <c r="AO1378" s="15"/>
      <c r="AP1378" s="15"/>
      <c r="AQ1378" s="15"/>
      <c r="AR1378" s="15"/>
      <c r="AS1378" s="15"/>
      <c r="AT1378" s="15"/>
      <c r="AU1378" s="15"/>
      <c r="AV1378" s="15"/>
      <c r="AW1378" s="15"/>
      <c r="AX1378" s="15"/>
      <c r="AY1378" s="15"/>
      <c r="AZ1378" s="15"/>
      <c r="BA1378" s="15"/>
      <c r="BB1378" s="15"/>
      <c r="BC1378" s="15"/>
      <c r="BD1378" s="15"/>
      <c r="BE1378" s="15"/>
      <c r="BF1378" s="15"/>
      <c r="BG1378" s="15"/>
      <c r="BH1378" s="15"/>
      <c r="BI1378" s="15"/>
      <c r="BJ1378" s="15"/>
      <c r="BK1378" s="15"/>
    </row>
    <row r="1379" spans="22:63" ht="15.75"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F1379" s="15"/>
      <c r="AG1379" s="15"/>
      <c r="AH1379" s="15"/>
      <c r="AI1379" s="15"/>
      <c r="AJ1379" s="15"/>
      <c r="AK1379" s="15"/>
      <c r="AL1379" s="15"/>
      <c r="AM1379" s="15"/>
      <c r="AN1379" s="15"/>
      <c r="AO1379" s="15"/>
      <c r="AP1379" s="15"/>
      <c r="AQ1379" s="15"/>
      <c r="AR1379" s="15"/>
      <c r="AS1379" s="15"/>
      <c r="AT1379" s="15"/>
      <c r="AU1379" s="15"/>
      <c r="AV1379" s="15"/>
      <c r="AW1379" s="15"/>
      <c r="AX1379" s="15"/>
      <c r="AY1379" s="15"/>
      <c r="AZ1379" s="15"/>
      <c r="BA1379" s="15"/>
      <c r="BB1379" s="15"/>
      <c r="BC1379" s="15"/>
      <c r="BD1379" s="15"/>
      <c r="BE1379" s="15"/>
      <c r="BF1379" s="15"/>
      <c r="BG1379" s="15"/>
      <c r="BH1379" s="15"/>
      <c r="BI1379" s="15"/>
      <c r="BJ1379" s="15"/>
      <c r="BK1379" s="15"/>
    </row>
    <row r="1380" spans="22:63" ht="15.75">
      <c r="V1380" s="15"/>
      <c r="W1380" s="15"/>
      <c r="X1380" s="15"/>
      <c r="Y1380" s="15"/>
      <c r="Z1380" s="15"/>
      <c r="AA1380" s="15"/>
      <c r="AB1380" s="15"/>
      <c r="AC1380" s="15"/>
      <c r="AD1380" s="15"/>
      <c r="AE1380" s="15"/>
      <c r="AF1380" s="15"/>
      <c r="AG1380" s="15"/>
      <c r="AH1380" s="15"/>
      <c r="AI1380" s="15"/>
      <c r="AJ1380" s="15"/>
      <c r="AK1380" s="15"/>
      <c r="AL1380" s="15"/>
      <c r="AM1380" s="15"/>
      <c r="AN1380" s="15"/>
      <c r="AO1380" s="15"/>
      <c r="AP1380" s="15"/>
      <c r="AQ1380" s="15"/>
      <c r="AR1380" s="15"/>
      <c r="AS1380" s="15"/>
      <c r="AT1380" s="15"/>
      <c r="AU1380" s="15"/>
      <c r="AV1380" s="15"/>
      <c r="AW1380" s="15"/>
      <c r="AX1380" s="15"/>
      <c r="AY1380" s="15"/>
      <c r="AZ1380" s="15"/>
      <c r="BA1380" s="15"/>
      <c r="BB1380" s="15"/>
      <c r="BC1380" s="15"/>
      <c r="BD1380" s="15"/>
      <c r="BE1380" s="15"/>
      <c r="BF1380" s="15"/>
      <c r="BG1380" s="15"/>
      <c r="BH1380" s="15"/>
      <c r="BI1380" s="15"/>
      <c r="BJ1380" s="15"/>
      <c r="BK1380" s="15"/>
    </row>
    <row r="1381" spans="22:63" ht="15.75">
      <c r="V1381" s="15"/>
      <c r="W1381" s="15"/>
      <c r="X1381" s="15"/>
      <c r="Y1381" s="15"/>
      <c r="Z1381" s="15"/>
      <c r="AA1381" s="15"/>
      <c r="AB1381" s="15"/>
      <c r="AC1381" s="15"/>
      <c r="AD1381" s="15"/>
      <c r="AE1381" s="15"/>
      <c r="AF1381" s="15"/>
      <c r="AG1381" s="15"/>
      <c r="AH1381" s="15"/>
      <c r="AI1381" s="15"/>
      <c r="AJ1381" s="15"/>
      <c r="AK1381" s="15"/>
      <c r="AL1381" s="15"/>
      <c r="AM1381" s="15"/>
      <c r="AN1381" s="15"/>
      <c r="AO1381" s="15"/>
      <c r="AP1381" s="15"/>
      <c r="AQ1381" s="15"/>
      <c r="AR1381" s="15"/>
      <c r="AS1381" s="15"/>
      <c r="AT1381" s="15"/>
      <c r="AU1381" s="15"/>
      <c r="AV1381" s="15"/>
      <c r="AW1381" s="15"/>
      <c r="AX1381" s="15"/>
      <c r="AY1381" s="15"/>
      <c r="AZ1381" s="15"/>
      <c r="BA1381" s="15"/>
      <c r="BB1381" s="15"/>
      <c r="BC1381" s="15"/>
      <c r="BD1381" s="15"/>
      <c r="BE1381" s="15"/>
      <c r="BF1381" s="15"/>
      <c r="BG1381" s="15"/>
      <c r="BH1381" s="15"/>
      <c r="BI1381" s="15"/>
      <c r="BJ1381" s="15"/>
      <c r="BK1381" s="15"/>
    </row>
    <row r="1382" spans="22:63" ht="15.75">
      <c r="V1382" s="15"/>
      <c r="W1382" s="15"/>
      <c r="X1382" s="15"/>
      <c r="Y1382" s="15"/>
      <c r="Z1382" s="15"/>
      <c r="AA1382" s="15"/>
      <c r="AB1382" s="15"/>
      <c r="AC1382" s="15"/>
      <c r="AD1382" s="15"/>
      <c r="AE1382" s="15"/>
      <c r="AF1382" s="15"/>
      <c r="AG1382" s="15"/>
      <c r="AH1382" s="15"/>
      <c r="AI1382" s="15"/>
      <c r="AJ1382" s="15"/>
      <c r="AK1382" s="15"/>
      <c r="AL1382" s="15"/>
      <c r="AM1382" s="15"/>
      <c r="AN1382" s="15"/>
      <c r="AO1382" s="15"/>
      <c r="AP1382" s="15"/>
      <c r="AQ1382" s="15"/>
      <c r="AR1382" s="15"/>
      <c r="AS1382" s="15"/>
      <c r="AT1382" s="15"/>
      <c r="AU1382" s="15"/>
      <c r="AV1382" s="15"/>
      <c r="AW1382" s="15"/>
      <c r="AX1382" s="15"/>
      <c r="AY1382" s="15"/>
      <c r="AZ1382" s="15"/>
      <c r="BA1382" s="15"/>
      <c r="BB1382" s="15"/>
      <c r="BC1382" s="15"/>
      <c r="BD1382" s="15"/>
      <c r="BE1382" s="15"/>
      <c r="BF1382" s="15"/>
      <c r="BG1382" s="15"/>
      <c r="BH1382" s="15"/>
      <c r="BI1382" s="15"/>
      <c r="BJ1382" s="15"/>
      <c r="BK1382" s="15"/>
    </row>
    <row r="1383" spans="22:63" ht="15.75">
      <c r="V1383" s="15"/>
      <c r="W1383" s="15"/>
      <c r="X1383" s="15"/>
      <c r="Y1383" s="15"/>
      <c r="Z1383" s="15"/>
      <c r="AA1383" s="15"/>
      <c r="AB1383" s="15"/>
      <c r="AC1383" s="15"/>
      <c r="AD1383" s="15"/>
      <c r="AE1383" s="15"/>
      <c r="AF1383" s="15"/>
      <c r="AG1383" s="15"/>
      <c r="AH1383" s="15"/>
      <c r="AI1383" s="15"/>
      <c r="AJ1383" s="15"/>
      <c r="AK1383" s="15"/>
      <c r="AL1383" s="15"/>
      <c r="AM1383" s="15"/>
      <c r="AN1383" s="15"/>
      <c r="AO1383" s="15"/>
      <c r="AP1383" s="15"/>
      <c r="AQ1383" s="15"/>
      <c r="AR1383" s="15"/>
      <c r="AS1383" s="15"/>
      <c r="AT1383" s="15"/>
      <c r="AU1383" s="15"/>
      <c r="AV1383" s="15"/>
      <c r="AW1383" s="15"/>
      <c r="AX1383" s="15"/>
      <c r="AY1383" s="15"/>
      <c r="AZ1383" s="15"/>
      <c r="BA1383" s="15"/>
      <c r="BB1383" s="15"/>
      <c r="BC1383" s="15"/>
      <c r="BD1383" s="15"/>
      <c r="BE1383" s="15"/>
      <c r="BF1383" s="15"/>
      <c r="BG1383" s="15"/>
      <c r="BH1383" s="15"/>
      <c r="BI1383" s="15"/>
      <c r="BJ1383" s="15"/>
      <c r="BK1383" s="15"/>
    </row>
    <row r="1384" spans="22:63" ht="15.75">
      <c r="V1384" s="15"/>
      <c r="W1384" s="15"/>
      <c r="X1384" s="15"/>
      <c r="Y1384" s="15"/>
      <c r="Z1384" s="15"/>
      <c r="AA1384" s="15"/>
      <c r="AB1384" s="15"/>
      <c r="AC1384" s="15"/>
      <c r="AD1384" s="15"/>
      <c r="AE1384" s="15"/>
      <c r="AF1384" s="15"/>
      <c r="AG1384" s="15"/>
      <c r="AH1384" s="15"/>
      <c r="AI1384" s="15"/>
      <c r="AJ1384" s="15"/>
      <c r="AK1384" s="15"/>
      <c r="AL1384" s="15"/>
      <c r="AM1384" s="15"/>
      <c r="AN1384" s="15"/>
      <c r="AO1384" s="15"/>
      <c r="AP1384" s="15"/>
      <c r="AQ1384" s="15"/>
      <c r="AR1384" s="15"/>
      <c r="AS1384" s="15"/>
      <c r="AT1384" s="15"/>
      <c r="AU1384" s="15"/>
      <c r="AV1384" s="15"/>
      <c r="AW1384" s="15"/>
      <c r="AX1384" s="15"/>
      <c r="AY1384" s="15"/>
      <c r="AZ1384" s="15"/>
      <c r="BA1384" s="15"/>
      <c r="BB1384" s="15"/>
      <c r="BC1384" s="15"/>
      <c r="BD1384" s="15"/>
      <c r="BE1384" s="15"/>
      <c r="BF1384" s="15"/>
      <c r="BG1384" s="15"/>
      <c r="BH1384" s="15"/>
      <c r="BI1384" s="15"/>
      <c r="BJ1384" s="15"/>
      <c r="BK1384" s="15"/>
    </row>
    <row r="1385" spans="22:63" ht="15.75"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F1385" s="15"/>
      <c r="AG1385" s="15"/>
      <c r="AH1385" s="15"/>
      <c r="AI1385" s="15"/>
      <c r="AJ1385" s="15"/>
      <c r="AK1385" s="15"/>
      <c r="AL1385" s="15"/>
      <c r="AM1385" s="15"/>
      <c r="AN1385" s="15"/>
      <c r="AO1385" s="15"/>
      <c r="AP1385" s="15"/>
      <c r="AQ1385" s="15"/>
      <c r="AR1385" s="15"/>
      <c r="AS1385" s="15"/>
      <c r="AT1385" s="15"/>
      <c r="AU1385" s="15"/>
      <c r="AV1385" s="15"/>
      <c r="AW1385" s="15"/>
      <c r="AX1385" s="15"/>
      <c r="AY1385" s="15"/>
      <c r="AZ1385" s="15"/>
      <c r="BA1385" s="15"/>
      <c r="BB1385" s="15"/>
      <c r="BC1385" s="15"/>
      <c r="BD1385" s="15"/>
      <c r="BE1385" s="15"/>
      <c r="BF1385" s="15"/>
      <c r="BG1385" s="15"/>
      <c r="BH1385" s="15"/>
      <c r="BI1385" s="15"/>
      <c r="BJ1385" s="15"/>
      <c r="BK1385" s="15"/>
    </row>
    <row r="1386" spans="22:63" ht="15.75">
      <c r="V1386" s="15"/>
      <c r="W1386" s="15"/>
      <c r="X1386" s="15"/>
      <c r="Y1386" s="15"/>
      <c r="Z1386" s="15"/>
      <c r="AA1386" s="15"/>
      <c r="AB1386" s="15"/>
      <c r="AC1386" s="15"/>
      <c r="AD1386" s="15"/>
      <c r="AE1386" s="15"/>
      <c r="AF1386" s="15"/>
      <c r="AG1386" s="15"/>
      <c r="AH1386" s="15"/>
      <c r="AI1386" s="15"/>
      <c r="AJ1386" s="15"/>
      <c r="AK1386" s="15"/>
      <c r="AL1386" s="15"/>
      <c r="AM1386" s="15"/>
      <c r="AN1386" s="15"/>
      <c r="AO1386" s="15"/>
      <c r="AP1386" s="15"/>
      <c r="AQ1386" s="15"/>
      <c r="AR1386" s="15"/>
      <c r="AS1386" s="15"/>
      <c r="AT1386" s="15"/>
      <c r="AU1386" s="15"/>
      <c r="AV1386" s="15"/>
      <c r="AW1386" s="15"/>
      <c r="AX1386" s="15"/>
      <c r="AY1386" s="15"/>
      <c r="AZ1386" s="15"/>
      <c r="BA1386" s="15"/>
      <c r="BB1386" s="15"/>
      <c r="BC1386" s="15"/>
      <c r="BD1386" s="15"/>
      <c r="BE1386" s="15"/>
      <c r="BF1386" s="15"/>
      <c r="BG1386" s="15"/>
      <c r="BH1386" s="15"/>
      <c r="BI1386" s="15"/>
      <c r="BJ1386" s="15"/>
      <c r="BK1386" s="15"/>
    </row>
    <row r="1387" spans="22:63" ht="15.75">
      <c r="V1387" s="15"/>
      <c r="W1387" s="15"/>
      <c r="X1387" s="15"/>
      <c r="Y1387" s="15"/>
      <c r="Z1387" s="15"/>
      <c r="AA1387" s="15"/>
      <c r="AB1387" s="15"/>
      <c r="AC1387" s="15"/>
      <c r="AD1387" s="15"/>
      <c r="AE1387" s="15"/>
      <c r="AF1387" s="15"/>
      <c r="AG1387" s="15"/>
      <c r="AH1387" s="15"/>
      <c r="AI1387" s="15"/>
      <c r="AJ1387" s="15"/>
      <c r="AK1387" s="15"/>
      <c r="AL1387" s="15"/>
      <c r="AM1387" s="15"/>
      <c r="AN1387" s="15"/>
      <c r="AO1387" s="15"/>
      <c r="AP1387" s="15"/>
      <c r="AQ1387" s="15"/>
      <c r="AR1387" s="15"/>
      <c r="AS1387" s="15"/>
      <c r="AT1387" s="15"/>
      <c r="AU1387" s="15"/>
      <c r="AV1387" s="15"/>
      <c r="AW1387" s="15"/>
      <c r="AX1387" s="15"/>
      <c r="AY1387" s="15"/>
      <c r="AZ1387" s="15"/>
      <c r="BA1387" s="15"/>
      <c r="BB1387" s="15"/>
      <c r="BC1387" s="15"/>
      <c r="BD1387" s="15"/>
      <c r="BE1387" s="15"/>
      <c r="BF1387" s="15"/>
      <c r="BG1387" s="15"/>
      <c r="BH1387" s="15"/>
      <c r="BI1387" s="15"/>
      <c r="BJ1387" s="15"/>
      <c r="BK1387" s="15"/>
    </row>
    <row r="1388" spans="22:63" ht="15.75">
      <c r="V1388" s="15"/>
      <c r="W1388" s="15"/>
      <c r="X1388" s="15"/>
      <c r="Y1388" s="15"/>
      <c r="Z1388" s="15"/>
      <c r="AA1388" s="15"/>
      <c r="AB1388" s="15"/>
      <c r="AC1388" s="15"/>
      <c r="AD1388" s="15"/>
      <c r="AE1388" s="15"/>
      <c r="AF1388" s="15"/>
      <c r="AG1388" s="15"/>
      <c r="AH1388" s="15"/>
      <c r="AI1388" s="15"/>
      <c r="AJ1388" s="15"/>
      <c r="AK1388" s="15"/>
      <c r="AL1388" s="15"/>
      <c r="AM1388" s="15"/>
      <c r="AN1388" s="15"/>
      <c r="AO1388" s="15"/>
      <c r="AP1388" s="15"/>
      <c r="AQ1388" s="15"/>
      <c r="AR1388" s="15"/>
      <c r="AS1388" s="15"/>
      <c r="AT1388" s="15"/>
      <c r="AU1388" s="15"/>
      <c r="AV1388" s="15"/>
      <c r="AW1388" s="15"/>
      <c r="AX1388" s="15"/>
      <c r="AY1388" s="15"/>
      <c r="AZ1388" s="15"/>
      <c r="BA1388" s="15"/>
      <c r="BB1388" s="15"/>
      <c r="BC1388" s="15"/>
      <c r="BD1388" s="15"/>
      <c r="BE1388" s="15"/>
      <c r="BF1388" s="15"/>
      <c r="BG1388" s="15"/>
      <c r="BH1388" s="15"/>
      <c r="BI1388" s="15"/>
      <c r="BJ1388" s="15"/>
      <c r="BK1388" s="15"/>
    </row>
    <row r="1389" spans="22:63" ht="15.75"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F1389" s="15"/>
      <c r="AG1389" s="15"/>
      <c r="AH1389" s="15"/>
      <c r="AI1389" s="15"/>
      <c r="AJ1389" s="15"/>
      <c r="AK1389" s="15"/>
      <c r="AL1389" s="15"/>
      <c r="AM1389" s="15"/>
      <c r="AN1389" s="15"/>
      <c r="AO1389" s="15"/>
      <c r="AP1389" s="15"/>
      <c r="AQ1389" s="15"/>
      <c r="AR1389" s="15"/>
      <c r="AS1389" s="15"/>
      <c r="AT1389" s="15"/>
      <c r="AU1389" s="15"/>
      <c r="AV1389" s="15"/>
      <c r="AW1389" s="15"/>
      <c r="AX1389" s="15"/>
      <c r="AY1389" s="15"/>
      <c r="AZ1389" s="15"/>
      <c r="BA1389" s="15"/>
      <c r="BB1389" s="15"/>
      <c r="BC1389" s="15"/>
      <c r="BD1389" s="15"/>
      <c r="BE1389" s="15"/>
      <c r="BF1389" s="15"/>
      <c r="BG1389" s="15"/>
      <c r="BH1389" s="15"/>
      <c r="BI1389" s="15"/>
      <c r="BJ1389" s="15"/>
      <c r="BK1389" s="15"/>
    </row>
    <row r="1390" spans="22:63" ht="15.75">
      <c r="V1390" s="15"/>
      <c r="W1390" s="15"/>
      <c r="X1390" s="15"/>
      <c r="Y1390" s="15"/>
      <c r="Z1390" s="15"/>
      <c r="AA1390" s="15"/>
      <c r="AB1390" s="15"/>
      <c r="AC1390" s="15"/>
      <c r="AD1390" s="15"/>
      <c r="AE1390" s="15"/>
      <c r="AF1390" s="15"/>
      <c r="AG1390" s="15"/>
      <c r="AH1390" s="15"/>
      <c r="AI1390" s="15"/>
      <c r="AJ1390" s="15"/>
      <c r="AK1390" s="15"/>
      <c r="AL1390" s="15"/>
      <c r="AM1390" s="15"/>
      <c r="AN1390" s="15"/>
      <c r="AO1390" s="15"/>
      <c r="AP1390" s="15"/>
      <c r="AQ1390" s="15"/>
      <c r="AR1390" s="15"/>
      <c r="AS1390" s="15"/>
      <c r="AT1390" s="15"/>
      <c r="AU1390" s="15"/>
      <c r="AV1390" s="15"/>
      <c r="AW1390" s="15"/>
      <c r="AX1390" s="15"/>
      <c r="AY1390" s="15"/>
      <c r="AZ1390" s="15"/>
      <c r="BA1390" s="15"/>
      <c r="BB1390" s="15"/>
      <c r="BC1390" s="15"/>
      <c r="BD1390" s="15"/>
      <c r="BE1390" s="15"/>
      <c r="BF1390" s="15"/>
      <c r="BG1390" s="15"/>
      <c r="BH1390" s="15"/>
      <c r="BI1390" s="15"/>
      <c r="BJ1390" s="15"/>
      <c r="BK1390" s="15"/>
    </row>
    <row r="1391" spans="22:63" ht="15.75"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F1391" s="15"/>
      <c r="AG1391" s="15"/>
      <c r="AH1391" s="15"/>
      <c r="AI1391" s="15"/>
      <c r="AJ1391" s="15"/>
      <c r="AK1391" s="15"/>
      <c r="AL1391" s="15"/>
      <c r="AM1391" s="15"/>
      <c r="AN1391" s="15"/>
      <c r="AO1391" s="15"/>
      <c r="AP1391" s="15"/>
      <c r="AQ1391" s="15"/>
      <c r="AR1391" s="15"/>
      <c r="AS1391" s="15"/>
      <c r="AT1391" s="15"/>
      <c r="AU1391" s="15"/>
      <c r="AV1391" s="15"/>
      <c r="AW1391" s="15"/>
      <c r="AX1391" s="15"/>
      <c r="AY1391" s="15"/>
      <c r="AZ1391" s="15"/>
      <c r="BA1391" s="15"/>
      <c r="BB1391" s="15"/>
      <c r="BC1391" s="15"/>
      <c r="BD1391" s="15"/>
      <c r="BE1391" s="15"/>
      <c r="BF1391" s="15"/>
      <c r="BG1391" s="15"/>
      <c r="BH1391" s="15"/>
      <c r="BI1391" s="15"/>
      <c r="BJ1391" s="15"/>
      <c r="BK1391" s="15"/>
    </row>
    <row r="1392" spans="22:63" ht="15.75">
      <c r="V1392" s="15"/>
      <c r="W1392" s="15"/>
      <c r="X1392" s="15"/>
      <c r="Y1392" s="15"/>
      <c r="Z1392" s="15"/>
      <c r="AA1392" s="15"/>
      <c r="AB1392" s="15"/>
      <c r="AC1392" s="15"/>
      <c r="AD1392" s="15"/>
      <c r="AE1392" s="15"/>
      <c r="AF1392" s="15"/>
      <c r="AG1392" s="15"/>
      <c r="AH1392" s="15"/>
      <c r="AI1392" s="15"/>
      <c r="AJ1392" s="15"/>
      <c r="AK1392" s="15"/>
      <c r="AL1392" s="15"/>
      <c r="AM1392" s="15"/>
      <c r="AN1392" s="15"/>
      <c r="AO1392" s="15"/>
      <c r="AP1392" s="15"/>
      <c r="AQ1392" s="15"/>
      <c r="AR1392" s="15"/>
      <c r="AS1392" s="15"/>
      <c r="AT1392" s="15"/>
      <c r="AU1392" s="15"/>
      <c r="AV1392" s="15"/>
      <c r="AW1392" s="15"/>
      <c r="AX1392" s="15"/>
      <c r="AY1392" s="15"/>
      <c r="AZ1392" s="15"/>
      <c r="BA1392" s="15"/>
      <c r="BB1392" s="15"/>
      <c r="BC1392" s="15"/>
      <c r="BD1392" s="15"/>
      <c r="BE1392" s="15"/>
      <c r="BF1392" s="15"/>
      <c r="BG1392" s="15"/>
      <c r="BH1392" s="15"/>
      <c r="BI1392" s="15"/>
      <c r="BJ1392" s="15"/>
      <c r="BK1392" s="15"/>
    </row>
    <row r="1393" spans="22:63" ht="15.75"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F1393" s="15"/>
      <c r="AG1393" s="15"/>
      <c r="AH1393" s="15"/>
      <c r="AI1393" s="15"/>
      <c r="AJ1393" s="15"/>
      <c r="AK1393" s="15"/>
      <c r="AL1393" s="15"/>
      <c r="AM1393" s="15"/>
      <c r="AN1393" s="15"/>
      <c r="AO1393" s="15"/>
      <c r="AP1393" s="15"/>
      <c r="AQ1393" s="15"/>
      <c r="AR1393" s="15"/>
      <c r="AS1393" s="15"/>
      <c r="AT1393" s="15"/>
      <c r="AU1393" s="15"/>
      <c r="AV1393" s="15"/>
      <c r="AW1393" s="15"/>
      <c r="AX1393" s="15"/>
      <c r="AY1393" s="15"/>
      <c r="AZ1393" s="15"/>
      <c r="BA1393" s="15"/>
      <c r="BB1393" s="15"/>
      <c r="BC1393" s="15"/>
      <c r="BD1393" s="15"/>
      <c r="BE1393" s="15"/>
      <c r="BF1393" s="15"/>
      <c r="BG1393" s="15"/>
      <c r="BH1393" s="15"/>
      <c r="BI1393" s="15"/>
      <c r="BJ1393" s="15"/>
      <c r="BK1393" s="15"/>
    </row>
    <row r="1394" spans="22:63" ht="15.75"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F1394" s="15"/>
      <c r="AG1394" s="15"/>
      <c r="AH1394" s="15"/>
      <c r="AI1394" s="15"/>
      <c r="AJ1394" s="15"/>
      <c r="AK1394" s="15"/>
      <c r="AL1394" s="15"/>
      <c r="AM1394" s="15"/>
      <c r="AN1394" s="15"/>
      <c r="AO1394" s="15"/>
      <c r="AP1394" s="15"/>
      <c r="AQ1394" s="15"/>
      <c r="AR1394" s="15"/>
      <c r="AS1394" s="15"/>
      <c r="AT1394" s="15"/>
      <c r="AU1394" s="15"/>
      <c r="AV1394" s="15"/>
      <c r="AW1394" s="15"/>
      <c r="AX1394" s="15"/>
      <c r="AY1394" s="15"/>
      <c r="AZ1394" s="15"/>
      <c r="BA1394" s="15"/>
      <c r="BB1394" s="15"/>
      <c r="BC1394" s="15"/>
      <c r="BD1394" s="15"/>
      <c r="BE1394" s="15"/>
      <c r="BF1394" s="15"/>
      <c r="BG1394" s="15"/>
      <c r="BH1394" s="15"/>
      <c r="BI1394" s="15"/>
      <c r="BJ1394" s="15"/>
      <c r="BK1394" s="15"/>
    </row>
    <row r="1395" spans="22:63" ht="15.75">
      <c r="V1395" s="15"/>
      <c r="W1395" s="15"/>
      <c r="X1395" s="15"/>
      <c r="Y1395" s="15"/>
      <c r="Z1395" s="15"/>
      <c r="AA1395" s="15"/>
      <c r="AB1395" s="15"/>
      <c r="AC1395" s="15"/>
      <c r="AD1395" s="15"/>
      <c r="AE1395" s="15"/>
      <c r="AF1395" s="15"/>
      <c r="AG1395" s="15"/>
      <c r="AH1395" s="15"/>
      <c r="AI1395" s="15"/>
      <c r="AJ1395" s="15"/>
      <c r="AK1395" s="15"/>
      <c r="AL1395" s="15"/>
      <c r="AM1395" s="15"/>
      <c r="AN1395" s="15"/>
      <c r="AO1395" s="15"/>
      <c r="AP1395" s="15"/>
      <c r="AQ1395" s="15"/>
      <c r="AR1395" s="15"/>
      <c r="AS1395" s="15"/>
      <c r="AT1395" s="15"/>
      <c r="AU1395" s="15"/>
      <c r="AV1395" s="15"/>
      <c r="AW1395" s="15"/>
      <c r="AX1395" s="15"/>
      <c r="AY1395" s="15"/>
      <c r="AZ1395" s="15"/>
      <c r="BA1395" s="15"/>
      <c r="BB1395" s="15"/>
      <c r="BC1395" s="15"/>
      <c r="BD1395" s="15"/>
      <c r="BE1395" s="15"/>
      <c r="BF1395" s="15"/>
      <c r="BG1395" s="15"/>
      <c r="BH1395" s="15"/>
      <c r="BI1395" s="15"/>
      <c r="BJ1395" s="15"/>
      <c r="BK1395" s="15"/>
    </row>
    <row r="1396" spans="22:63" ht="15.75"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F1396" s="15"/>
      <c r="AG1396" s="15"/>
      <c r="AH1396" s="15"/>
      <c r="AI1396" s="15"/>
      <c r="AJ1396" s="15"/>
      <c r="AK1396" s="15"/>
      <c r="AL1396" s="15"/>
      <c r="AM1396" s="15"/>
      <c r="AN1396" s="15"/>
      <c r="AO1396" s="15"/>
      <c r="AP1396" s="15"/>
      <c r="AQ1396" s="15"/>
      <c r="AR1396" s="15"/>
      <c r="AS1396" s="15"/>
      <c r="AT1396" s="15"/>
      <c r="AU1396" s="15"/>
      <c r="AV1396" s="15"/>
      <c r="AW1396" s="15"/>
      <c r="AX1396" s="15"/>
      <c r="AY1396" s="15"/>
      <c r="AZ1396" s="15"/>
      <c r="BA1396" s="15"/>
      <c r="BB1396" s="15"/>
      <c r="BC1396" s="15"/>
      <c r="BD1396" s="15"/>
      <c r="BE1396" s="15"/>
      <c r="BF1396" s="15"/>
      <c r="BG1396" s="15"/>
      <c r="BH1396" s="15"/>
      <c r="BI1396" s="15"/>
      <c r="BJ1396" s="15"/>
      <c r="BK1396" s="15"/>
    </row>
    <row r="1397" spans="22:63" ht="15.75"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F1397" s="15"/>
      <c r="AG1397" s="15"/>
      <c r="AH1397" s="15"/>
      <c r="AI1397" s="15"/>
      <c r="AJ1397" s="15"/>
      <c r="AK1397" s="15"/>
      <c r="AL1397" s="15"/>
      <c r="AM1397" s="15"/>
      <c r="AN1397" s="15"/>
      <c r="AO1397" s="15"/>
      <c r="AP1397" s="15"/>
      <c r="AQ1397" s="15"/>
      <c r="AR1397" s="15"/>
      <c r="AS1397" s="15"/>
      <c r="AT1397" s="15"/>
      <c r="AU1397" s="15"/>
      <c r="AV1397" s="15"/>
      <c r="AW1397" s="15"/>
      <c r="AX1397" s="15"/>
      <c r="AY1397" s="15"/>
      <c r="AZ1397" s="15"/>
      <c r="BA1397" s="15"/>
      <c r="BB1397" s="15"/>
      <c r="BC1397" s="15"/>
      <c r="BD1397" s="15"/>
      <c r="BE1397" s="15"/>
      <c r="BF1397" s="15"/>
      <c r="BG1397" s="15"/>
      <c r="BH1397" s="15"/>
      <c r="BI1397" s="15"/>
      <c r="BJ1397" s="15"/>
      <c r="BK1397" s="15"/>
    </row>
    <row r="1398" spans="22:63" ht="15.75">
      <c r="V1398" s="15"/>
      <c r="W1398" s="15"/>
      <c r="X1398" s="15"/>
      <c r="Y1398" s="15"/>
      <c r="Z1398" s="15"/>
      <c r="AA1398" s="15"/>
      <c r="AB1398" s="15"/>
      <c r="AC1398" s="15"/>
      <c r="AD1398" s="15"/>
      <c r="AE1398" s="15"/>
      <c r="AF1398" s="15"/>
      <c r="AG1398" s="15"/>
      <c r="AH1398" s="15"/>
      <c r="AI1398" s="15"/>
      <c r="AJ1398" s="15"/>
      <c r="AK1398" s="15"/>
      <c r="AL1398" s="15"/>
      <c r="AM1398" s="15"/>
      <c r="AN1398" s="15"/>
      <c r="AO1398" s="15"/>
      <c r="AP1398" s="15"/>
      <c r="AQ1398" s="15"/>
      <c r="AR1398" s="15"/>
      <c r="AS1398" s="15"/>
      <c r="AT1398" s="15"/>
      <c r="AU1398" s="15"/>
      <c r="AV1398" s="15"/>
      <c r="AW1398" s="15"/>
      <c r="AX1398" s="15"/>
      <c r="AY1398" s="15"/>
      <c r="AZ1398" s="15"/>
      <c r="BA1398" s="15"/>
      <c r="BB1398" s="15"/>
      <c r="BC1398" s="15"/>
      <c r="BD1398" s="15"/>
      <c r="BE1398" s="15"/>
      <c r="BF1398" s="15"/>
      <c r="BG1398" s="15"/>
      <c r="BH1398" s="15"/>
      <c r="BI1398" s="15"/>
      <c r="BJ1398" s="15"/>
      <c r="BK1398" s="15"/>
    </row>
    <row r="1399" spans="22:63" ht="15.75">
      <c r="V1399" s="15"/>
      <c r="W1399" s="15"/>
      <c r="X1399" s="15"/>
      <c r="Y1399" s="15"/>
      <c r="Z1399" s="15"/>
      <c r="AA1399" s="15"/>
      <c r="AB1399" s="15"/>
      <c r="AC1399" s="15"/>
      <c r="AD1399" s="15"/>
      <c r="AE1399" s="15"/>
      <c r="AF1399" s="15"/>
      <c r="AG1399" s="15"/>
      <c r="AH1399" s="15"/>
      <c r="AI1399" s="15"/>
      <c r="AJ1399" s="15"/>
      <c r="AK1399" s="15"/>
      <c r="AL1399" s="15"/>
      <c r="AM1399" s="15"/>
      <c r="AN1399" s="15"/>
      <c r="AO1399" s="15"/>
      <c r="AP1399" s="15"/>
      <c r="AQ1399" s="15"/>
      <c r="AR1399" s="15"/>
      <c r="AS1399" s="15"/>
      <c r="AT1399" s="15"/>
      <c r="AU1399" s="15"/>
      <c r="AV1399" s="15"/>
      <c r="AW1399" s="15"/>
      <c r="AX1399" s="15"/>
      <c r="AY1399" s="15"/>
      <c r="AZ1399" s="15"/>
      <c r="BA1399" s="15"/>
      <c r="BB1399" s="15"/>
      <c r="BC1399" s="15"/>
      <c r="BD1399" s="15"/>
      <c r="BE1399" s="15"/>
      <c r="BF1399" s="15"/>
      <c r="BG1399" s="15"/>
      <c r="BH1399" s="15"/>
      <c r="BI1399" s="15"/>
      <c r="BJ1399" s="15"/>
      <c r="BK1399" s="15"/>
    </row>
    <row r="1400" spans="22:63" ht="15.75">
      <c r="V1400" s="15"/>
      <c r="W1400" s="15"/>
      <c r="X1400" s="15"/>
      <c r="Y1400" s="15"/>
      <c r="Z1400" s="15"/>
      <c r="AA1400" s="15"/>
      <c r="AB1400" s="15"/>
      <c r="AC1400" s="15"/>
      <c r="AD1400" s="15"/>
      <c r="AE1400" s="15"/>
      <c r="AF1400" s="15"/>
      <c r="AG1400" s="15"/>
      <c r="AH1400" s="15"/>
      <c r="AI1400" s="15"/>
      <c r="AJ1400" s="15"/>
      <c r="AK1400" s="15"/>
      <c r="AL1400" s="15"/>
      <c r="AM1400" s="15"/>
      <c r="AN1400" s="15"/>
      <c r="AO1400" s="15"/>
      <c r="AP1400" s="15"/>
      <c r="AQ1400" s="15"/>
      <c r="AR1400" s="15"/>
      <c r="AS1400" s="15"/>
      <c r="AT1400" s="15"/>
      <c r="AU1400" s="15"/>
      <c r="AV1400" s="15"/>
      <c r="AW1400" s="15"/>
      <c r="AX1400" s="15"/>
      <c r="AY1400" s="15"/>
      <c r="AZ1400" s="15"/>
      <c r="BA1400" s="15"/>
      <c r="BB1400" s="15"/>
      <c r="BC1400" s="15"/>
      <c r="BD1400" s="15"/>
      <c r="BE1400" s="15"/>
      <c r="BF1400" s="15"/>
      <c r="BG1400" s="15"/>
      <c r="BH1400" s="15"/>
      <c r="BI1400" s="15"/>
      <c r="BJ1400" s="15"/>
      <c r="BK1400" s="15"/>
    </row>
    <row r="1401" spans="22:63" ht="15.75">
      <c r="V1401" s="15"/>
      <c r="W1401" s="15"/>
      <c r="X1401" s="15"/>
      <c r="Y1401" s="15"/>
      <c r="Z1401" s="15"/>
      <c r="AA1401" s="15"/>
      <c r="AB1401" s="15"/>
      <c r="AC1401" s="15"/>
      <c r="AD1401" s="15"/>
      <c r="AE1401" s="15"/>
      <c r="AF1401" s="15"/>
      <c r="AG1401" s="15"/>
      <c r="AH1401" s="15"/>
      <c r="AI1401" s="15"/>
      <c r="AJ1401" s="15"/>
      <c r="AK1401" s="15"/>
      <c r="AL1401" s="15"/>
      <c r="AM1401" s="15"/>
      <c r="AN1401" s="15"/>
      <c r="AO1401" s="15"/>
      <c r="AP1401" s="15"/>
      <c r="AQ1401" s="15"/>
      <c r="AR1401" s="15"/>
      <c r="AS1401" s="15"/>
      <c r="AT1401" s="15"/>
      <c r="AU1401" s="15"/>
      <c r="AV1401" s="15"/>
      <c r="AW1401" s="15"/>
      <c r="AX1401" s="15"/>
      <c r="AY1401" s="15"/>
      <c r="AZ1401" s="15"/>
      <c r="BA1401" s="15"/>
      <c r="BB1401" s="15"/>
      <c r="BC1401" s="15"/>
      <c r="BD1401" s="15"/>
      <c r="BE1401" s="15"/>
      <c r="BF1401" s="15"/>
      <c r="BG1401" s="15"/>
      <c r="BH1401" s="15"/>
      <c r="BI1401" s="15"/>
      <c r="BJ1401" s="15"/>
      <c r="BK1401" s="15"/>
    </row>
    <row r="1402" spans="22:63" ht="15.75">
      <c r="V1402" s="15"/>
      <c r="W1402" s="15"/>
      <c r="X1402" s="15"/>
      <c r="Y1402" s="15"/>
      <c r="Z1402" s="15"/>
      <c r="AA1402" s="15"/>
      <c r="AB1402" s="15"/>
      <c r="AC1402" s="15"/>
      <c r="AD1402" s="15"/>
      <c r="AE1402" s="15"/>
      <c r="AF1402" s="15"/>
      <c r="AG1402" s="15"/>
      <c r="AH1402" s="15"/>
      <c r="AI1402" s="15"/>
      <c r="AJ1402" s="15"/>
      <c r="AK1402" s="15"/>
      <c r="AL1402" s="15"/>
      <c r="AM1402" s="15"/>
      <c r="AN1402" s="15"/>
      <c r="AO1402" s="15"/>
      <c r="AP1402" s="15"/>
      <c r="AQ1402" s="15"/>
      <c r="AR1402" s="15"/>
      <c r="AS1402" s="15"/>
      <c r="AT1402" s="15"/>
      <c r="AU1402" s="15"/>
      <c r="AV1402" s="15"/>
      <c r="AW1402" s="15"/>
      <c r="AX1402" s="15"/>
      <c r="AY1402" s="15"/>
      <c r="AZ1402" s="15"/>
      <c r="BA1402" s="15"/>
      <c r="BB1402" s="15"/>
      <c r="BC1402" s="15"/>
      <c r="BD1402" s="15"/>
      <c r="BE1402" s="15"/>
      <c r="BF1402" s="15"/>
      <c r="BG1402" s="15"/>
      <c r="BH1402" s="15"/>
      <c r="BI1402" s="15"/>
      <c r="BJ1402" s="15"/>
      <c r="BK1402" s="15"/>
    </row>
    <row r="1403" spans="22:63" ht="15.75">
      <c r="V1403" s="15"/>
      <c r="W1403" s="15"/>
      <c r="X1403" s="15"/>
      <c r="Y1403" s="15"/>
      <c r="Z1403" s="15"/>
      <c r="AA1403" s="15"/>
      <c r="AB1403" s="15"/>
      <c r="AC1403" s="15"/>
      <c r="AD1403" s="15"/>
      <c r="AE1403" s="15"/>
      <c r="AF1403" s="15"/>
      <c r="AG1403" s="15"/>
      <c r="AH1403" s="15"/>
      <c r="AI1403" s="15"/>
      <c r="AJ1403" s="15"/>
      <c r="AK1403" s="15"/>
      <c r="AL1403" s="15"/>
      <c r="AM1403" s="15"/>
      <c r="AN1403" s="15"/>
      <c r="AO1403" s="15"/>
      <c r="AP1403" s="15"/>
      <c r="AQ1403" s="15"/>
      <c r="AR1403" s="15"/>
      <c r="AS1403" s="15"/>
      <c r="AT1403" s="15"/>
      <c r="AU1403" s="15"/>
      <c r="AV1403" s="15"/>
      <c r="AW1403" s="15"/>
      <c r="AX1403" s="15"/>
      <c r="AY1403" s="15"/>
      <c r="AZ1403" s="15"/>
      <c r="BA1403" s="15"/>
      <c r="BB1403" s="15"/>
      <c r="BC1403" s="15"/>
      <c r="BD1403" s="15"/>
      <c r="BE1403" s="15"/>
      <c r="BF1403" s="15"/>
      <c r="BG1403" s="15"/>
      <c r="BH1403" s="15"/>
      <c r="BI1403" s="15"/>
      <c r="BJ1403" s="15"/>
      <c r="BK1403" s="15"/>
    </row>
    <row r="1404" spans="22:63" ht="15.75">
      <c r="V1404" s="15"/>
      <c r="W1404" s="15"/>
      <c r="X1404" s="15"/>
      <c r="Y1404" s="15"/>
      <c r="Z1404" s="15"/>
      <c r="AA1404" s="15"/>
      <c r="AB1404" s="15"/>
      <c r="AC1404" s="15"/>
      <c r="AD1404" s="15"/>
      <c r="AE1404" s="15"/>
      <c r="AF1404" s="15"/>
      <c r="AG1404" s="15"/>
      <c r="AH1404" s="15"/>
      <c r="AI1404" s="15"/>
      <c r="AJ1404" s="15"/>
      <c r="AK1404" s="15"/>
      <c r="AL1404" s="15"/>
      <c r="AM1404" s="15"/>
      <c r="AN1404" s="15"/>
      <c r="AO1404" s="15"/>
      <c r="AP1404" s="15"/>
      <c r="AQ1404" s="15"/>
      <c r="AR1404" s="15"/>
      <c r="AS1404" s="15"/>
      <c r="AT1404" s="15"/>
      <c r="AU1404" s="15"/>
      <c r="AV1404" s="15"/>
      <c r="AW1404" s="15"/>
      <c r="AX1404" s="15"/>
      <c r="AY1404" s="15"/>
      <c r="AZ1404" s="15"/>
      <c r="BA1404" s="15"/>
      <c r="BB1404" s="15"/>
      <c r="BC1404" s="15"/>
      <c r="BD1404" s="15"/>
      <c r="BE1404" s="15"/>
      <c r="BF1404" s="15"/>
      <c r="BG1404" s="15"/>
      <c r="BH1404" s="15"/>
      <c r="BI1404" s="15"/>
      <c r="BJ1404" s="15"/>
      <c r="BK1404" s="15"/>
    </row>
    <row r="1405" spans="22:63" ht="15.75">
      <c r="V1405" s="15"/>
      <c r="W1405" s="15"/>
      <c r="X1405" s="15"/>
      <c r="Y1405" s="15"/>
      <c r="Z1405" s="15"/>
      <c r="AA1405" s="15"/>
      <c r="AB1405" s="15"/>
      <c r="AC1405" s="15"/>
      <c r="AD1405" s="15"/>
      <c r="AE1405" s="15"/>
      <c r="AF1405" s="15"/>
      <c r="AG1405" s="15"/>
      <c r="AH1405" s="15"/>
      <c r="AI1405" s="15"/>
      <c r="AJ1405" s="15"/>
      <c r="AK1405" s="15"/>
      <c r="AL1405" s="15"/>
      <c r="AM1405" s="15"/>
      <c r="AN1405" s="15"/>
      <c r="AO1405" s="15"/>
      <c r="AP1405" s="15"/>
      <c r="AQ1405" s="15"/>
      <c r="AR1405" s="15"/>
      <c r="AS1405" s="15"/>
      <c r="AT1405" s="15"/>
      <c r="AU1405" s="15"/>
      <c r="AV1405" s="15"/>
      <c r="AW1405" s="15"/>
      <c r="AX1405" s="15"/>
      <c r="AY1405" s="15"/>
      <c r="AZ1405" s="15"/>
      <c r="BA1405" s="15"/>
      <c r="BB1405" s="15"/>
      <c r="BC1405" s="15"/>
      <c r="BD1405" s="15"/>
      <c r="BE1405" s="15"/>
      <c r="BF1405" s="15"/>
      <c r="BG1405" s="15"/>
      <c r="BH1405" s="15"/>
      <c r="BI1405" s="15"/>
      <c r="BJ1405" s="15"/>
      <c r="BK1405" s="15"/>
    </row>
    <row r="1406" spans="22:63" ht="15.75"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F1406" s="15"/>
      <c r="AG1406" s="15"/>
      <c r="AH1406" s="15"/>
      <c r="AI1406" s="15"/>
      <c r="AJ1406" s="15"/>
      <c r="AK1406" s="15"/>
      <c r="AL1406" s="15"/>
      <c r="AM1406" s="15"/>
      <c r="AN1406" s="15"/>
      <c r="AO1406" s="15"/>
      <c r="AP1406" s="15"/>
      <c r="AQ1406" s="15"/>
      <c r="AR1406" s="15"/>
      <c r="AS1406" s="15"/>
      <c r="AT1406" s="15"/>
      <c r="AU1406" s="15"/>
      <c r="AV1406" s="15"/>
      <c r="AW1406" s="15"/>
      <c r="AX1406" s="15"/>
      <c r="AY1406" s="15"/>
      <c r="AZ1406" s="15"/>
      <c r="BA1406" s="15"/>
      <c r="BB1406" s="15"/>
      <c r="BC1406" s="15"/>
      <c r="BD1406" s="15"/>
      <c r="BE1406" s="15"/>
      <c r="BF1406" s="15"/>
      <c r="BG1406" s="15"/>
      <c r="BH1406" s="15"/>
      <c r="BI1406" s="15"/>
      <c r="BJ1406" s="15"/>
      <c r="BK1406" s="15"/>
    </row>
    <row r="1407" spans="22:63" ht="15.75"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F1407" s="15"/>
      <c r="AG1407" s="15"/>
      <c r="AH1407" s="15"/>
      <c r="AI1407" s="15"/>
      <c r="AJ1407" s="15"/>
      <c r="AK1407" s="15"/>
      <c r="AL1407" s="15"/>
      <c r="AM1407" s="15"/>
      <c r="AN1407" s="15"/>
      <c r="AO1407" s="15"/>
      <c r="AP1407" s="15"/>
      <c r="AQ1407" s="15"/>
      <c r="AR1407" s="15"/>
      <c r="AS1407" s="15"/>
      <c r="AT1407" s="15"/>
      <c r="AU1407" s="15"/>
      <c r="AV1407" s="15"/>
      <c r="AW1407" s="15"/>
      <c r="AX1407" s="15"/>
      <c r="AY1407" s="15"/>
      <c r="AZ1407" s="15"/>
      <c r="BA1407" s="15"/>
      <c r="BB1407" s="15"/>
      <c r="BC1407" s="15"/>
      <c r="BD1407" s="15"/>
      <c r="BE1407" s="15"/>
      <c r="BF1407" s="15"/>
      <c r="BG1407" s="15"/>
      <c r="BH1407" s="15"/>
      <c r="BI1407" s="15"/>
      <c r="BJ1407" s="15"/>
      <c r="BK1407" s="15"/>
    </row>
    <row r="1408" spans="22:63" ht="15.75"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F1408" s="15"/>
      <c r="AG1408" s="15"/>
      <c r="AH1408" s="15"/>
      <c r="AI1408" s="15"/>
      <c r="AJ1408" s="15"/>
      <c r="AK1408" s="15"/>
      <c r="AL1408" s="15"/>
      <c r="AM1408" s="15"/>
      <c r="AN1408" s="15"/>
      <c r="AO1408" s="15"/>
      <c r="AP1408" s="15"/>
      <c r="AQ1408" s="15"/>
      <c r="AR1408" s="15"/>
      <c r="AS1408" s="15"/>
      <c r="AT1408" s="15"/>
      <c r="AU1408" s="15"/>
      <c r="AV1408" s="15"/>
      <c r="AW1408" s="15"/>
      <c r="AX1408" s="15"/>
      <c r="AY1408" s="15"/>
      <c r="AZ1408" s="15"/>
      <c r="BA1408" s="15"/>
      <c r="BB1408" s="15"/>
      <c r="BC1408" s="15"/>
      <c r="BD1408" s="15"/>
      <c r="BE1408" s="15"/>
      <c r="BF1408" s="15"/>
      <c r="BG1408" s="15"/>
      <c r="BH1408" s="15"/>
      <c r="BI1408" s="15"/>
      <c r="BJ1408" s="15"/>
      <c r="BK1408" s="15"/>
    </row>
    <row r="1409" spans="22:63" ht="15.75">
      <c r="V1409" s="15"/>
      <c r="W1409" s="15"/>
      <c r="X1409" s="15"/>
      <c r="Y1409" s="15"/>
      <c r="Z1409" s="15"/>
      <c r="AA1409" s="15"/>
      <c r="AB1409" s="15"/>
      <c r="AC1409" s="15"/>
      <c r="AD1409" s="15"/>
      <c r="AE1409" s="15"/>
      <c r="AF1409" s="15"/>
      <c r="AG1409" s="15"/>
      <c r="AH1409" s="15"/>
      <c r="AI1409" s="15"/>
      <c r="AJ1409" s="15"/>
      <c r="AK1409" s="15"/>
      <c r="AL1409" s="15"/>
      <c r="AM1409" s="15"/>
      <c r="AN1409" s="15"/>
      <c r="AO1409" s="15"/>
      <c r="AP1409" s="15"/>
      <c r="AQ1409" s="15"/>
      <c r="AR1409" s="15"/>
      <c r="AS1409" s="15"/>
      <c r="AT1409" s="15"/>
      <c r="AU1409" s="15"/>
      <c r="AV1409" s="15"/>
      <c r="AW1409" s="15"/>
      <c r="AX1409" s="15"/>
      <c r="AY1409" s="15"/>
      <c r="AZ1409" s="15"/>
      <c r="BA1409" s="15"/>
      <c r="BB1409" s="15"/>
      <c r="BC1409" s="15"/>
      <c r="BD1409" s="15"/>
      <c r="BE1409" s="15"/>
      <c r="BF1409" s="15"/>
      <c r="BG1409" s="15"/>
      <c r="BH1409" s="15"/>
      <c r="BI1409" s="15"/>
      <c r="BJ1409" s="15"/>
      <c r="BK1409" s="15"/>
    </row>
    <row r="1410" spans="22:63" ht="15.75">
      <c r="V1410" s="15"/>
      <c r="W1410" s="15"/>
      <c r="X1410" s="15"/>
      <c r="Y1410" s="15"/>
      <c r="Z1410" s="15"/>
      <c r="AA1410" s="15"/>
      <c r="AB1410" s="15"/>
      <c r="AC1410" s="15"/>
      <c r="AD1410" s="15"/>
      <c r="AE1410" s="15"/>
      <c r="AF1410" s="15"/>
      <c r="AG1410" s="15"/>
      <c r="AH1410" s="15"/>
      <c r="AI1410" s="15"/>
      <c r="AJ1410" s="15"/>
      <c r="AK1410" s="15"/>
      <c r="AL1410" s="15"/>
      <c r="AM1410" s="15"/>
      <c r="AN1410" s="15"/>
      <c r="AO1410" s="15"/>
      <c r="AP1410" s="15"/>
      <c r="AQ1410" s="15"/>
      <c r="AR1410" s="15"/>
      <c r="AS1410" s="15"/>
      <c r="AT1410" s="15"/>
      <c r="AU1410" s="15"/>
      <c r="AV1410" s="15"/>
      <c r="AW1410" s="15"/>
      <c r="AX1410" s="15"/>
      <c r="AY1410" s="15"/>
      <c r="AZ1410" s="15"/>
      <c r="BA1410" s="15"/>
      <c r="BB1410" s="15"/>
      <c r="BC1410" s="15"/>
      <c r="BD1410" s="15"/>
      <c r="BE1410" s="15"/>
      <c r="BF1410" s="15"/>
      <c r="BG1410" s="15"/>
      <c r="BH1410" s="15"/>
      <c r="BI1410" s="15"/>
      <c r="BJ1410" s="15"/>
      <c r="BK1410" s="15"/>
    </row>
    <row r="1411" spans="22:63" ht="15.75">
      <c r="V1411" s="15"/>
      <c r="W1411" s="15"/>
      <c r="X1411" s="15"/>
      <c r="Y1411" s="15"/>
      <c r="Z1411" s="15"/>
      <c r="AA1411" s="15"/>
      <c r="AB1411" s="15"/>
      <c r="AC1411" s="15"/>
      <c r="AD1411" s="15"/>
      <c r="AE1411" s="15"/>
      <c r="AF1411" s="15"/>
      <c r="AG1411" s="15"/>
      <c r="AH1411" s="15"/>
      <c r="AI1411" s="15"/>
      <c r="AJ1411" s="15"/>
      <c r="AK1411" s="15"/>
      <c r="AL1411" s="15"/>
      <c r="AM1411" s="15"/>
      <c r="AN1411" s="15"/>
      <c r="AO1411" s="15"/>
      <c r="AP1411" s="15"/>
      <c r="AQ1411" s="15"/>
      <c r="AR1411" s="15"/>
      <c r="AS1411" s="15"/>
      <c r="AT1411" s="15"/>
      <c r="AU1411" s="15"/>
      <c r="AV1411" s="15"/>
      <c r="AW1411" s="15"/>
      <c r="AX1411" s="15"/>
      <c r="AY1411" s="15"/>
      <c r="AZ1411" s="15"/>
      <c r="BA1411" s="15"/>
      <c r="BB1411" s="15"/>
      <c r="BC1411" s="15"/>
      <c r="BD1411" s="15"/>
      <c r="BE1411" s="15"/>
      <c r="BF1411" s="15"/>
      <c r="BG1411" s="15"/>
      <c r="BH1411" s="15"/>
      <c r="BI1411" s="15"/>
      <c r="BJ1411" s="15"/>
      <c r="BK1411" s="15"/>
    </row>
    <row r="1412" spans="22:63" ht="15.75">
      <c r="V1412" s="15"/>
      <c r="W1412" s="15"/>
      <c r="X1412" s="15"/>
      <c r="Y1412" s="15"/>
      <c r="Z1412" s="15"/>
      <c r="AA1412" s="15"/>
      <c r="AB1412" s="15"/>
      <c r="AC1412" s="15"/>
      <c r="AD1412" s="15"/>
      <c r="AE1412" s="15"/>
      <c r="AF1412" s="15"/>
      <c r="AG1412" s="15"/>
      <c r="AH1412" s="15"/>
      <c r="AI1412" s="15"/>
      <c r="AJ1412" s="15"/>
      <c r="AK1412" s="15"/>
      <c r="AL1412" s="15"/>
      <c r="AM1412" s="15"/>
      <c r="AN1412" s="15"/>
      <c r="AO1412" s="15"/>
      <c r="AP1412" s="15"/>
      <c r="AQ1412" s="15"/>
      <c r="AR1412" s="15"/>
      <c r="AS1412" s="15"/>
      <c r="AT1412" s="15"/>
      <c r="AU1412" s="15"/>
      <c r="AV1412" s="15"/>
      <c r="AW1412" s="15"/>
      <c r="AX1412" s="15"/>
      <c r="AY1412" s="15"/>
      <c r="AZ1412" s="15"/>
      <c r="BA1412" s="15"/>
      <c r="BB1412" s="15"/>
      <c r="BC1412" s="15"/>
      <c r="BD1412" s="15"/>
      <c r="BE1412" s="15"/>
      <c r="BF1412" s="15"/>
      <c r="BG1412" s="15"/>
      <c r="BH1412" s="15"/>
      <c r="BI1412" s="15"/>
      <c r="BJ1412" s="15"/>
      <c r="BK1412" s="15"/>
    </row>
    <row r="1413" spans="22:63" ht="15.75">
      <c r="V1413" s="15"/>
      <c r="W1413" s="15"/>
      <c r="X1413" s="15"/>
      <c r="Y1413" s="15"/>
      <c r="Z1413" s="15"/>
      <c r="AA1413" s="15"/>
      <c r="AB1413" s="15"/>
      <c r="AC1413" s="15"/>
      <c r="AD1413" s="15"/>
      <c r="AE1413" s="15"/>
      <c r="AF1413" s="15"/>
      <c r="AG1413" s="15"/>
      <c r="AH1413" s="15"/>
      <c r="AI1413" s="15"/>
      <c r="AJ1413" s="15"/>
      <c r="AK1413" s="15"/>
      <c r="AL1413" s="15"/>
      <c r="AM1413" s="15"/>
      <c r="AN1413" s="15"/>
      <c r="AO1413" s="15"/>
      <c r="AP1413" s="15"/>
      <c r="AQ1413" s="15"/>
      <c r="AR1413" s="15"/>
      <c r="AS1413" s="15"/>
      <c r="AT1413" s="15"/>
      <c r="AU1413" s="15"/>
      <c r="AV1413" s="15"/>
      <c r="AW1413" s="15"/>
      <c r="AX1413" s="15"/>
      <c r="AY1413" s="15"/>
      <c r="AZ1413" s="15"/>
      <c r="BA1413" s="15"/>
      <c r="BB1413" s="15"/>
      <c r="BC1413" s="15"/>
      <c r="BD1413" s="15"/>
      <c r="BE1413" s="15"/>
      <c r="BF1413" s="15"/>
      <c r="BG1413" s="15"/>
      <c r="BH1413" s="15"/>
      <c r="BI1413" s="15"/>
      <c r="BJ1413" s="15"/>
      <c r="BK1413" s="15"/>
    </row>
    <row r="1414" spans="22:63" ht="15.75"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F1414" s="15"/>
      <c r="AG1414" s="15"/>
      <c r="AH1414" s="15"/>
      <c r="AI1414" s="15"/>
      <c r="AJ1414" s="15"/>
      <c r="AK1414" s="15"/>
      <c r="AL1414" s="15"/>
      <c r="AM1414" s="15"/>
      <c r="AN1414" s="15"/>
      <c r="AO1414" s="15"/>
      <c r="AP1414" s="15"/>
      <c r="AQ1414" s="15"/>
      <c r="AR1414" s="15"/>
      <c r="AS1414" s="15"/>
      <c r="AT1414" s="15"/>
      <c r="AU1414" s="15"/>
      <c r="AV1414" s="15"/>
      <c r="AW1414" s="15"/>
      <c r="AX1414" s="15"/>
      <c r="AY1414" s="15"/>
      <c r="AZ1414" s="15"/>
      <c r="BA1414" s="15"/>
      <c r="BB1414" s="15"/>
      <c r="BC1414" s="15"/>
      <c r="BD1414" s="15"/>
      <c r="BE1414" s="15"/>
      <c r="BF1414" s="15"/>
      <c r="BG1414" s="15"/>
      <c r="BH1414" s="15"/>
      <c r="BI1414" s="15"/>
      <c r="BJ1414" s="15"/>
      <c r="BK1414" s="15"/>
    </row>
    <row r="1415" spans="22:63" ht="15.75">
      <c r="V1415" s="15"/>
      <c r="W1415" s="15"/>
      <c r="X1415" s="15"/>
      <c r="Y1415" s="15"/>
      <c r="Z1415" s="15"/>
      <c r="AA1415" s="15"/>
      <c r="AB1415" s="15"/>
      <c r="AC1415" s="15"/>
      <c r="AD1415" s="15"/>
      <c r="AE1415" s="15"/>
      <c r="AF1415" s="15"/>
      <c r="AG1415" s="15"/>
      <c r="AH1415" s="15"/>
      <c r="AI1415" s="15"/>
      <c r="AJ1415" s="15"/>
      <c r="AK1415" s="15"/>
      <c r="AL1415" s="15"/>
      <c r="AM1415" s="15"/>
      <c r="AN1415" s="15"/>
      <c r="AO1415" s="15"/>
      <c r="AP1415" s="15"/>
      <c r="AQ1415" s="15"/>
      <c r="AR1415" s="15"/>
      <c r="AS1415" s="15"/>
      <c r="AT1415" s="15"/>
      <c r="AU1415" s="15"/>
      <c r="AV1415" s="15"/>
      <c r="AW1415" s="15"/>
      <c r="AX1415" s="15"/>
      <c r="AY1415" s="15"/>
      <c r="AZ1415" s="15"/>
      <c r="BA1415" s="15"/>
      <c r="BB1415" s="15"/>
      <c r="BC1415" s="15"/>
      <c r="BD1415" s="15"/>
      <c r="BE1415" s="15"/>
      <c r="BF1415" s="15"/>
      <c r="BG1415" s="15"/>
      <c r="BH1415" s="15"/>
      <c r="BI1415" s="15"/>
      <c r="BJ1415" s="15"/>
      <c r="BK1415" s="15"/>
    </row>
    <row r="1416" spans="22:63" ht="15.75">
      <c r="V1416" s="15"/>
      <c r="W1416" s="15"/>
      <c r="X1416" s="15"/>
      <c r="Y1416" s="15"/>
      <c r="Z1416" s="15"/>
      <c r="AA1416" s="15"/>
      <c r="AB1416" s="15"/>
      <c r="AC1416" s="15"/>
      <c r="AD1416" s="15"/>
      <c r="AE1416" s="15"/>
      <c r="AF1416" s="15"/>
      <c r="AG1416" s="15"/>
      <c r="AH1416" s="15"/>
      <c r="AI1416" s="15"/>
      <c r="AJ1416" s="15"/>
      <c r="AK1416" s="15"/>
      <c r="AL1416" s="15"/>
      <c r="AM1416" s="15"/>
      <c r="AN1416" s="15"/>
      <c r="AO1416" s="15"/>
      <c r="AP1416" s="15"/>
      <c r="AQ1416" s="15"/>
      <c r="AR1416" s="15"/>
      <c r="AS1416" s="15"/>
      <c r="AT1416" s="15"/>
      <c r="AU1416" s="15"/>
      <c r="AV1416" s="15"/>
      <c r="AW1416" s="15"/>
      <c r="AX1416" s="15"/>
      <c r="AY1416" s="15"/>
      <c r="AZ1416" s="15"/>
      <c r="BA1416" s="15"/>
      <c r="BB1416" s="15"/>
      <c r="BC1416" s="15"/>
      <c r="BD1416" s="15"/>
      <c r="BE1416" s="15"/>
      <c r="BF1416" s="15"/>
      <c r="BG1416" s="15"/>
      <c r="BH1416" s="15"/>
      <c r="BI1416" s="15"/>
      <c r="BJ1416" s="15"/>
      <c r="BK1416" s="15"/>
    </row>
    <row r="1417" spans="22:63" ht="15.75">
      <c r="V1417" s="15"/>
      <c r="W1417" s="15"/>
      <c r="X1417" s="15"/>
      <c r="Y1417" s="15"/>
      <c r="Z1417" s="15"/>
      <c r="AA1417" s="15"/>
      <c r="AB1417" s="15"/>
      <c r="AC1417" s="15"/>
      <c r="AD1417" s="15"/>
      <c r="AE1417" s="15"/>
      <c r="AF1417" s="15"/>
      <c r="AG1417" s="15"/>
      <c r="AH1417" s="15"/>
      <c r="AI1417" s="15"/>
      <c r="AJ1417" s="15"/>
      <c r="AK1417" s="15"/>
      <c r="AL1417" s="15"/>
      <c r="AM1417" s="15"/>
      <c r="AN1417" s="15"/>
      <c r="AO1417" s="15"/>
      <c r="AP1417" s="15"/>
      <c r="AQ1417" s="15"/>
      <c r="AR1417" s="15"/>
      <c r="AS1417" s="15"/>
      <c r="AT1417" s="15"/>
      <c r="AU1417" s="15"/>
      <c r="AV1417" s="15"/>
      <c r="AW1417" s="15"/>
      <c r="AX1417" s="15"/>
      <c r="AY1417" s="15"/>
      <c r="AZ1417" s="15"/>
      <c r="BA1417" s="15"/>
      <c r="BB1417" s="15"/>
      <c r="BC1417" s="15"/>
      <c r="BD1417" s="15"/>
      <c r="BE1417" s="15"/>
      <c r="BF1417" s="15"/>
      <c r="BG1417" s="15"/>
      <c r="BH1417" s="15"/>
      <c r="BI1417" s="15"/>
      <c r="BJ1417" s="15"/>
      <c r="BK1417" s="15"/>
    </row>
    <row r="1418" spans="22:63" ht="15.75">
      <c r="V1418" s="15"/>
      <c r="W1418" s="15"/>
      <c r="X1418" s="15"/>
      <c r="Y1418" s="15"/>
      <c r="Z1418" s="15"/>
      <c r="AA1418" s="15"/>
      <c r="AB1418" s="15"/>
      <c r="AC1418" s="15"/>
      <c r="AD1418" s="15"/>
      <c r="AE1418" s="15"/>
      <c r="AF1418" s="15"/>
      <c r="AG1418" s="15"/>
      <c r="AH1418" s="15"/>
      <c r="AI1418" s="15"/>
      <c r="AJ1418" s="15"/>
      <c r="AK1418" s="15"/>
      <c r="AL1418" s="15"/>
      <c r="AM1418" s="15"/>
      <c r="AN1418" s="15"/>
      <c r="AO1418" s="15"/>
      <c r="AP1418" s="15"/>
      <c r="AQ1418" s="15"/>
      <c r="AR1418" s="15"/>
      <c r="AS1418" s="15"/>
      <c r="AT1418" s="15"/>
      <c r="AU1418" s="15"/>
      <c r="AV1418" s="15"/>
      <c r="AW1418" s="15"/>
      <c r="AX1418" s="15"/>
      <c r="AY1418" s="15"/>
      <c r="AZ1418" s="15"/>
      <c r="BA1418" s="15"/>
      <c r="BB1418" s="15"/>
      <c r="BC1418" s="15"/>
      <c r="BD1418" s="15"/>
      <c r="BE1418" s="15"/>
      <c r="BF1418" s="15"/>
      <c r="BG1418" s="15"/>
      <c r="BH1418" s="15"/>
      <c r="BI1418" s="15"/>
      <c r="BJ1418" s="15"/>
      <c r="BK1418" s="15"/>
    </row>
    <row r="1419" spans="22:63" ht="15.75">
      <c r="V1419" s="15"/>
      <c r="W1419" s="15"/>
      <c r="X1419" s="15"/>
      <c r="Y1419" s="15"/>
      <c r="Z1419" s="15"/>
      <c r="AA1419" s="15"/>
      <c r="AB1419" s="15"/>
      <c r="AC1419" s="15"/>
      <c r="AD1419" s="15"/>
      <c r="AE1419" s="15"/>
      <c r="AF1419" s="15"/>
      <c r="AG1419" s="15"/>
      <c r="AH1419" s="15"/>
      <c r="AI1419" s="15"/>
      <c r="AJ1419" s="15"/>
      <c r="AK1419" s="15"/>
      <c r="AL1419" s="15"/>
      <c r="AM1419" s="15"/>
      <c r="AN1419" s="15"/>
      <c r="AO1419" s="15"/>
      <c r="AP1419" s="15"/>
      <c r="AQ1419" s="15"/>
      <c r="AR1419" s="15"/>
      <c r="AS1419" s="15"/>
      <c r="AT1419" s="15"/>
      <c r="AU1419" s="15"/>
      <c r="AV1419" s="15"/>
      <c r="AW1419" s="15"/>
      <c r="AX1419" s="15"/>
      <c r="AY1419" s="15"/>
      <c r="AZ1419" s="15"/>
      <c r="BA1419" s="15"/>
      <c r="BB1419" s="15"/>
      <c r="BC1419" s="15"/>
      <c r="BD1419" s="15"/>
      <c r="BE1419" s="15"/>
      <c r="BF1419" s="15"/>
      <c r="BG1419" s="15"/>
      <c r="BH1419" s="15"/>
      <c r="BI1419" s="15"/>
      <c r="BJ1419" s="15"/>
      <c r="BK1419" s="15"/>
    </row>
    <row r="1420" spans="22:63" ht="15.75">
      <c r="V1420" s="15"/>
      <c r="W1420" s="15"/>
      <c r="X1420" s="15"/>
      <c r="Y1420" s="15"/>
      <c r="Z1420" s="15"/>
      <c r="AA1420" s="15"/>
      <c r="AB1420" s="15"/>
      <c r="AC1420" s="15"/>
      <c r="AD1420" s="15"/>
      <c r="AE1420" s="15"/>
      <c r="AF1420" s="15"/>
      <c r="AG1420" s="15"/>
      <c r="AH1420" s="15"/>
      <c r="AI1420" s="15"/>
      <c r="AJ1420" s="15"/>
      <c r="AK1420" s="15"/>
      <c r="AL1420" s="15"/>
      <c r="AM1420" s="15"/>
      <c r="AN1420" s="15"/>
      <c r="AO1420" s="15"/>
      <c r="AP1420" s="15"/>
      <c r="AQ1420" s="15"/>
      <c r="AR1420" s="15"/>
      <c r="AS1420" s="15"/>
      <c r="AT1420" s="15"/>
      <c r="AU1420" s="15"/>
      <c r="AV1420" s="15"/>
      <c r="AW1420" s="15"/>
      <c r="AX1420" s="15"/>
      <c r="AY1420" s="15"/>
      <c r="AZ1420" s="15"/>
      <c r="BA1420" s="15"/>
      <c r="BB1420" s="15"/>
      <c r="BC1420" s="15"/>
      <c r="BD1420" s="15"/>
      <c r="BE1420" s="15"/>
      <c r="BF1420" s="15"/>
      <c r="BG1420" s="15"/>
      <c r="BH1420" s="15"/>
      <c r="BI1420" s="15"/>
      <c r="BJ1420" s="15"/>
      <c r="BK1420" s="15"/>
    </row>
    <row r="1421" spans="22:63" ht="15.75">
      <c r="V1421" s="15"/>
      <c r="W1421" s="15"/>
      <c r="X1421" s="15"/>
      <c r="Y1421" s="15"/>
      <c r="Z1421" s="15"/>
      <c r="AA1421" s="15"/>
      <c r="AB1421" s="15"/>
      <c r="AC1421" s="15"/>
      <c r="AD1421" s="15"/>
      <c r="AE1421" s="15"/>
      <c r="AF1421" s="15"/>
      <c r="AG1421" s="15"/>
      <c r="AH1421" s="15"/>
      <c r="AI1421" s="15"/>
      <c r="AJ1421" s="15"/>
      <c r="AK1421" s="15"/>
      <c r="AL1421" s="15"/>
      <c r="AM1421" s="15"/>
      <c r="AN1421" s="15"/>
      <c r="AO1421" s="15"/>
      <c r="AP1421" s="15"/>
      <c r="AQ1421" s="15"/>
      <c r="AR1421" s="15"/>
      <c r="AS1421" s="15"/>
      <c r="AT1421" s="15"/>
      <c r="AU1421" s="15"/>
      <c r="AV1421" s="15"/>
      <c r="AW1421" s="15"/>
      <c r="AX1421" s="15"/>
      <c r="AY1421" s="15"/>
      <c r="AZ1421" s="15"/>
      <c r="BA1421" s="15"/>
      <c r="BB1421" s="15"/>
      <c r="BC1421" s="15"/>
      <c r="BD1421" s="15"/>
      <c r="BE1421" s="15"/>
      <c r="BF1421" s="15"/>
      <c r="BG1421" s="15"/>
      <c r="BH1421" s="15"/>
      <c r="BI1421" s="15"/>
      <c r="BJ1421" s="15"/>
      <c r="BK1421" s="15"/>
    </row>
    <row r="1422" spans="22:63" ht="15.75">
      <c r="V1422" s="15"/>
      <c r="W1422" s="15"/>
      <c r="X1422" s="15"/>
      <c r="Y1422" s="15"/>
      <c r="Z1422" s="15"/>
      <c r="AA1422" s="15"/>
      <c r="AB1422" s="15"/>
      <c r="AC1422" s="15"/>
      <c r="AD1422" s="15"/>
      <c r="AE1422" s="15"/>
      <c r="AF1422" s="15"/>
      <c r="AG1422" s="15"/>
      <c r="AH1422" s="15"/>
      <c r="AI1422" s="15"/>
      <c r="AJ1422" s="15"/>
      <c r="AK1422" s="15"/>
      <c r="AL1422" s="15"/>
      <c r="AM1422" s="15"/>
      <c r="AN1422" s="15"/>
      <c r="AO1422" s="15"/>
      <c r="AP1422" s="15"/>
      <c r="AQ1422" s="15"/>
      <c r="AR1422" s="15"/>
      <c r="AS1422" s="15"/>
      <c r="AT1422" s="15"/>
      <c r="AU1422" s="15"/>
      <c r="AV1422" s="15"/>
      <c r="AW1422" s="15"/>
      <c r="AX1422" s="15"/>
      <c r="AY1422" s="15"/>
      <c r="AZ1422" s="15"/>
      <c r="BA1422" s="15"/>
      <c r="BB1422" s="15"/>
      <c r="BC1422" s="15"/>
      <c r="BD1422" s="15"/>
      <c r="BE1422" s="15"/>
      <c r="BF1422" s="15"/>
      <c r="BG1422" s="15"/>
      <c r="BH1422" s="15"/>
      <c r="BI1422" s="15"/>
      <c r="BJ1422" s="15"/>
      <c r="BK1422" s="15"/>
    </row>
    <row r="1423" spans="22:63" ht="15.75">
      <c r="V1423" s="15"/>
      <c r="W1423" s="15"/>
      <c r="X1423" s="15"/>
      <c r="Y1423" s="15"/>
      <c r="Z1423" s="15"/>
      <c r="AA1423" s="15"/>
      <c r="AB1423" s="15"/>
      <c r="AC1423" s="15"/>
      <c r="AD1423" s="15"/>
      <c r="AE1423" s="15"/>
      <c r="AF1423" s="15"/>
      <c r="AG1423" s="15"/>
      <c r="AH1423" s="15"/>
      <c r="AI1423" s="15"/>
      <c r="AJ1423" s="15"/>
      <c r="AK1423" s="15"/>
      <c r="AL1423" s="15"/>
      <c r="AM1423" s="15"/>
      <c r="AN1423" s="15"/>
      <c r="AO1423" s="15"/>
      <c r="AP1423" s="15"/>
      <c r="AQ1423" s="15"/>
      <c r="AR1423" s="15"/>
      <c r="AS1423" s="15"/>
      <c r="AT1423" s="15"/>
      <c r="AU1423" s="15"/>
      <c r="AV1423" s="15"/>
      <c r="AW1423" s="15"/>
      <c r="AX1423" s="15"/>
      <c r="AY1423" s="15"/>
      <c r="AZ1423" s="15"/>
      <c r="BA1423" s="15"/>
      <c r="BB1423" s="15"/>
      <c r="BC1423" s="15"/>
      <c r="BD1423" s="15"/>
      <c r="BE1423" s="15"/>
      <c r="BF1423" s="15"/>
      <c r="BG1423" s="15"/>
      <c r="BH1423" s="15"/>
      <c r="BI1423" s="15"/>
      <c r="BJ1423" s="15"/>
      <c r="BK1423" s="15"/>
    </row>
    <row r="1424" spans="22:63" ht="15.75">
      <c r="V1424" s="15"/>
      <c r="W1424" s="15"/>
      <c r="X1424" s="15"/>
      <c r="Y1424" s="15"/>
      <c r="Z1424" s="15"/>
      <c r="AA1424" s="15"/>
      <c r="AB1424" s="15"/>
      <c r="AC1424" s="15"/>
      <c r="AD1424" s="15"/>
      <c r="AE1424" s="15"/>
      <c r="AF1424" s="15"/>
      <c r="AG1424" s="15"/>
      <c r="AH1424" s="15"/>
      <c r="AI1424" s="15"/>
      <c r="AJ1424" s="15"/>
      <c r="AK1424" s="15"/>
      <c r="AL1424" s="15"/>
      <c r="AM1424" s="15"/>
      <c r="AN1424" s="15"/>
      <c r="AO1424" s="15"/>
      <c r="AP1424" s="15"/>
      <c r="AQ1424" s="15"/>
      <c r="AR1424" s="15"/>
      <c r="AS1424" s="15"/>
      <c r="AT1424" s="15"/>
      <c r="AU1424" s="15"/>
      <c r="AV1424" s="15"/>
      <c r="AW1424" s="15"/>
      <c r="AX1424" s="15"/>
      <c r="AY1424" s="15"/>
      <c r="AZ1424" s="15"/>
      <c r="BA1424" s="15"/>
      <c r="BB1424" s="15"/>
      <c r="BC1424" s="15"/>
      <c r="BD1424" s="15"/>
      <c r="BE1424" s="15"/>
      <c r="BF1424" s="15"/>
      <c r="BG1424" s="15"/>
      <c r="BH1424" s="15"/>
      <c r="BI1424" s="15"/>
      <c r="BJ1424" s="15"/>
      <c r="BK1424" s="15"/>
    </row>
    <row r="1425" spans="22:63" ht="15.75">
      <c r="V1425" s="15"/>
      <c r="W1425" s="15"/>
      <c r="X1425" s="15"/>
      <c r="Y1425" s="15"/>
      <c r="Z1425" s="15"/>
      <c r="AA1425" s="15"/>
      <c r="AB1425" s="15"/>
      <c r="AC1425" s="15"/>
      <c r="AD1425" s="15"/>
      <c r="AE1425" s="15"/>
      <c r="AF1425" s="15"/>
      <c r="AG1425" s="15"/>
      <c r="AH1425" s="15"/>
      <c r="AI1425" s="15"/>
      <c r="AJ1425" s="15"/>
      <c r="AK1425" s="15"/>
      <c r="AL1425" s="15"/>
      <c r="AM1425" s="15"/>
      <c r="AN1425" s="15"/>
      <c r="AO1425" s="15"/>
      <c r="AP1425" s="15"/>
      <c r="AQ1425" s="15"/>
      <c r="AR1425" s="15"/>
      <c r="AS1425" s="15"/>
      <c r="AT1425" s="15"/>
      <c r="AU1425" s="15"/>
      <c r="AV1425" s="15"/>
      <c r="AW1425" s="15"/>
      <c r="AX1425" s="15"/>
      <c r="AY1425" s="15"/>
      <c r="AZ1425" s="15"/>
      <c r="BA1425" s="15"/>
      <c r="BB1425" s="15"/>
      <c r="BC1425" s="15"/>
      <c r="BD1425" s="15"/>
      <c r="BE1425" s="15"/>
      <c r="BF1425" s="15"/>
      <c r="BG1425" s="15"/>
      <c r="BH1425" s="15"/>
      <c r="BI1425" s="15"/>
      <c r="BJ1425" s="15"/>
      <c r="BK1425" s="15"/>
    </row>
    <row r="1426" spans="22:63" ht="15.75">
      <c r="V1426" s="15"/>
      <c r="W1426" s="15"/>
      <c r="X1426" s="15"/>
      <c r="Y1426" s="15"/>
      <c r="Z1426" s="15"/>
      <c r="AA1426" s="15"/>
      <c r="AB1426" s="15"/>
      <c r="AC1426" s="15"/>
      <c r="AD1426" s="15"/>
      <c r="AE1426" s="15"/>
      <c r="AF1426" s="15"/>
      <c r="AG1426" s="15"/>
      <c r="AH1426" s="15"/>
      <c r="AI1426" s="15"/>
      <c r="AJ1426" s="15"/>
      <c r="AK1426" s="15"/>
      <c r="AL1426" s="15"/>
      <c r="AM1426" s="15"/>
      <c r="AN1426" s="15"/>
      <c r="AO1426" s="15"/>
      <c r="AP1426" s="15"/>
      <c r="AQ1426" s="15"/>
      <c r="AR1426" s="15"/>
      <c r="AS1426" s="15"/>
      <c r="AT1426" s="15"/>
      <c r="AU1426" s="15"/>
      <c r="AV1426" s="15"/>
      <c r="AW1426" s="15"/>
      <c r="AX1426" s="15"/>
      <c r="AY1426" s="15"/>
      <c r="AZ1426" s="15"/>
      <c r="BA1426" s="15"/>
      <c r="BB1426" s="15"/>
      <c r="BC1426" s="15"/>
      <c r="BD1426" s="15"/>
      <c r="BE1426" s="15"/>
      <c r="BF1426" s="15"/>
      <c r="BG1426" s="15"/>
      <c r="BH1426" s="15"/>
      <c r="BI1426" s="15"/>
      <c r="BJ1426" s="15"/>
      <c r="BK1426" s="15"/>
    </row>
    <row r="1427" spans="22:63" ht="15.75">
      <c r="V1427" s="15"/>
      <c r="W1427" s="15"/>
      <c r="X1427" s="15"/>
      <c r="Y1427" s="15"/>
      <c r="Z1427" s="15"/>
      <c r="AA1427" s="15"/>
      <c r="AB1427" s="15"/>
      <c r="AC1427" s="15"/>
      <c r="AD1427" s="15"/>
      <c r="AE1427" s="15"/>
      <c r="AF1427" s="15"/>
      <c r="AG1427" s="15"/>
      <c r="AH1427" s="15"/>
      <c r="AI1427" s="15"/>
      <c r="AJ1427" s="15"/>
      <c r="AK1427" s="15"/>
      <c r="AL1427" s="15"/>
      <c r="AM1427" s="15"/>
      <c r="AN1427" s="15"/>
      <c r="AO1427" s="15"/>
      <c r="AP1427" s="15"/>
      <c r="AQ1427" s="15"/>
      <c r="AR1427" s="15"/>
      <c r="AS1427" s="15"/>
      <c r="AT1427" s="15"/>
      <c r="AU1427" s="15"/>
      <c r="AV1427" s="15"/>
      <c r="AW1427" s="15"/>
      <c r="AX1427" s="15"/>
      <c r="AY1427" s="15"/>
      <c r="AZ1427" s="15"/>
      <c r="BA1427" s="15"/>
      <c r="BB1427" s="15"/>
      <c r="BC1427" s="15"/>
      <c r="BD1427" s="15"/>
      <c r="BE1427" s="15"/>
      <c r="BF1427" s="15"/>
      <c r="BG1427" s="15"/>
      <c r="BH1427" s="15"/>
      <c r="BI1427" s="15"/>
      <c r="BJ1427" s="15"/>
      <c r="BK1427" s="15"/>
    </row>
    <row r="1428" spans="22:63" ht="15.75">
      <c r="V1428" s="15"/>
      <c r="W1428" s="15"/>
      <c r="X1428" s="15"/>
      <c r="Y1428" s="15"/>
      <c r="Z1428" s="15"/>
      <c r="AA1428" s="15"/>
      <c r="AB1428" s="15"/>
      <c r="AC1428" s="15"/>
      <c r="AD1428" s="15"/>
      <c r="AE1428" s="15"/>
      <c r="AF1428" s="15"/>
      <c r="AG1428" s="15"/>
      <c r="AH1428" s="15"/>
      <c r="AI1428" s="15"/>
      <c r="AJ1428" s="15"/>
      <c r="AK1428" s="15"/>
      <c r="AL1428" s="15"/>
      <c r="AM1428" s="15"/>
      <c r="AN1428" s="15"/>
      <c r="AO1428" s="15"/>
      <c r="AP1428" s="15"/>
      <c r="AQ1428" s="15"/>
      <c r="AR1428" s="15"/>
      <c r="AS1428" s="15"/>
      <c r="AT1428" s="15"/>
      <c r="AU1428" s="15"/>
      <c r="AV1428" s="15"/>
      <c r="AW1428" s="15"/>
      <c r="AX1428" s="15"/>
      <c r="AY1428" s="15"/>
      <c r="AZ1428" s="15"/>
      <c r="BA1428" s="15"/>
      <c r="BB1428" s="15"/>
      <c r="BC1428" s="15"/>
      <c r="BD1428" s="15"/>
      <c r="BE1428" s="15"/>
      <c r="BF1428" s="15"/>
      <c r="BG1428" s="15"/>
      <c r="BH1428" s="15"/>
      <c r="BI1428" s="15"/>
      <c r="BJ1428" s="15"/>
      <c r="BK1428" s="15"/>
    </row>
    <row r="1429" spans="22:63" ht="15.75"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F1429" s="15"/>
      <c r="AG1429" s="15"/>
      <c r="AH1429" s="15"/>
      <c r="AI1429" s="15"/>
      <c r="AJ1429" s="15"/>
      <c r="AK1429" s="15"/>
      <c r="AL1429" s="15"/>
      <c r="AM1429" s="15"/>
      <c r="AN1429" s="15"/>
      <c r="AO1429" s="15"/>
      <c r="AP1429" s="15"/>
      <c r="AQ1429" s="15"/>
      <c r="AR1429" s="15"/>
      <c r="AS1429" s="15"/>
      <c r="AT1429" s="15"/>
      <c r="AU1429" s="15"/>
      <c r="AV1429" s="15"/>
      <c r="AW1429" s="15"/>
      <c r="AX1429" s="15"/>
      <c r="AY1429" s="15"/>
      <c r="AZ1429" s="15"/>
      <c r="BA1429" s="15"/>
      <c r="BB1429" s="15"/>
      <c r="BC1429" s="15"/>
      <c r="BD1429" s="15"/>
      <c r="BE1429" s="15"/>
      <c r="BF1429" s="15"/>
      <c r="BG1429" s="15"/>
      <c r="BH1429" s="15"/>
      <c r="BI1429" s="15"/>
      <c r="BJ1429" s="15"/>
      <c r="BK1429" s="15"/>
    </row>
    <row r="1430" spans="22:63" ht="15.75">
      <c r="V1430" s="15"/>
      <c r="W1430" s="15"/>
      <c r="X1430" s="15"/>
      <c r="Y1430" s="15"/>
      <c r="Z1430" s="15"/>
      <c r="AA1430" s="15"/>
      <c r="AB1430" s="15"/>
      <c r="AC1430" s="15"/>
      <c r="AD1430" s="15"/>
      <c r="AE1430" s="15"/>
      <c r="AF1430" s="15"/>
      <c r="AG1430" s="15"/>
      <c r="AH1430" s="15"/>
      <c r="AI1430" s="15"/>
      <c r="AJ1430" s="15"/>
      <c r="AK1430" s="15"/>
      <c r="AL1430" s="15"/>
      <c r="AM1430" s="15"/>
      <c r="AN1430" s="15"/>
      <c r="AO1430" s="15"/>
      <c r="AP1430" s="15"/>
      <c r="AQ1430" s="15"/>
      <c r="AR1430" s="15"/>
      <c r="AS1430" s="15"/>
      <c r="AT1430" s="15"/>
      <c r="AU1430" s="15"/>
      <c r="AV1430" s="15"/>
      <c r="AW1430" s="15"/>
      <c r="AX1430" s="15"/>
      <c r="AY1430" s="15"/>
      <c r="AZ1430" s="15"/>
      <c r="BA1430" s="15"/>
      <c r="BB1430" s="15"/>
      <c r="BC1430" s="15"/>
      <c r="BD1430" s="15"/>
      <c r="BE1430" s="15"/>
      <c r="BF1430" s="15"/>
      <c r="BG1430" s="15"/>
      <c r="BH1430" s="15"/>
      <c r="BI1430" s="15"/>
      <c r="BJ1430" s="15"/>
      <c r="BK1430" s="15"/>
    </row>
    <row r="1431" spans="22:63" ht="15.75"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F1431" s="15"/>
      <c r="AG1431" s="15"/>
      <c r="AH1431" s="15"/>
      <c r="AI1431" s="15"/>
      <c r="AJ1431" s="15"/>
      <c r="AK1431" s="15"/>
      <c r="AL1431" s="15"/>
      <c r="AM1431" s="15"/>
      <c r="AN1431" s="15"/>
      <c r="AO1431" s="15"/>
      <c r="AP1431" s="15"/>
      <c r="AQ1431" s="15"/>
      <c r="AR1431" s="15"/>
      <c r="AS1431" s="15"/>
      <c r="AT1431" s="15"/>
      <c r="AU1431" s="15"/>
      <c r="AV1431" s="15"/>
      <c r="AW1431" s="15"/>
      <c r="AX1431" s="15"/>
      <c r="AY1431" s="15"/>
      <c r="AZ1431" s="15"/>
      <c r="BA1431" s="15"/>
      <c r="BB1431" s="15"/>
      <c r="BC1431" s="15"/>
      <c r="BD1431" s="15"/>
      <c r="BE1431" s="15"/>
      <c r="BF1431" s="15"/>
      <c r="BG1431" s="15"/>
      <c r="BH1431" s="15"/>
      <c r="BI1431" s="15"/>
      <c r="BJ1431" s="15"/>
      <c r="BK1431" s="15"/>
    </row>
    <row r="1432" spans="22:63" ht="15.75">
      <c r="V1432" s="15"/>
      <c r="W1432" s="15"/>
      <c r="X1432" s="15"/>
      <c r="Y1432" s="15"/>
      <c r="Z1432" s="15"/>
      <c r="AA1432" s="15"/>
      <c r="AB1432" s="15"/>
      <c r="AC1432" s="15"/>
      <c r="AD1432" s="15"/>
      <c r="AE1432" s="15"/>
      <c r="AF1432" s="15"/>
      <c r="AG1432" s="15"/>
      <c r="AH1432" s="15"/>
      <c r="AI1432" s="15"/>
      <c r="AJ1432" s="15"/>
      <c r="AK1432" s="15"/>
      <c r="AL1432" s="15"/>
      <c r="AM1432" s="15"/>
      <c r="AN1432" s="15"/>
      <c r="AO1432" s="15"/>
      <c r="AP1432" s="15"/>
      <c r="AQ1432" s="15"/>
      <c r="AR1432" s="15"/>
      <c r="AS1432" s="15"/>
      <c r="AT1432" s="15"/>
      <c r="AU1432" s="15"/>
      <c r="AV1432" s="15"/>
      <c r="AW1432" s="15"/>
      <c r="AX1432" s="15"/>
      <c r="AY1432" s="15"/>
      <c r="AZ1432" s="15"/>
      <c r="BA1432" s="15"/>
      <c r="BB1432" s="15"/>
      <c r="BC1432" s="15"/>
      <c r="BD1432" s="15"/>
      <c r="BE1432" s="15"/>
      <c r="BF1432" s="15"/>
      <c r="BG1432" s="15"/>
      <c r="BH1432" s="15"/>
      <c r="BI1432" s="15"/>
      <c r="BJ1432" s="15"/>
      <c r="BK1432" s="15"/>
    </row>
    <row r="1433" spans="22:63" ht="15.75">
      <c r="V1433" s="15"/>
      <c r="W1433" s="15"/>
      <c r="X1433" s="15"/>
      <c r="Y1433" s="15"/>
      <c r="Z1433" s="15"/>
      <c r="AA1433" s="15"/>
      <c r="AB1433" s="15"/>
      <c r="AC1433" s="15"/>
      <c r="AD1433" s="15"/>
      <c r="AE1433" s="15"/>
      <c r="AF1433" s="15"/>
      <c r="AG1433" s="15"/>
      <c r="AH1433" s="15"/>
      <c r="AI1433" s="15"/>
      <c r="AJ1433" s="15"/>
      <c r="AK1433" s="15"/>
      <c r="AL1433" s="15"/>
      <c r="AM1433" s="15"/>
      <c r="AN1433" s="15"/>
      <c r="AO1433" s="15"/>
      <c r="AP1433" s="15"/>
      <c r="AQ1433" s="15"/>
      <c r="AR1433" s="15"/>
      <c r="AS1433" s="15"/>
      <c r="AT1433" s="15"/>
      <c r="AU1433" s="15"/>
      <c r="AV1433" s="15"/>
      <c r="AW1433" s="15"/>
      <c r="AX1433" s="15"/>
      <c r="AY1433" s="15"/>
      <c r="AZ1433" s="15"/>
      <c r="BA1433" s="15"/>
      <c r="BB1433" s="15"/>
      <c r="BC1433" s="15"/>
      <c r="BD1433" s="15"/>
      <c r="BE1433" s="15"/>
      <c r="BF1433" s="15"/>
      <c r="BG1433" s="15"/>
      <c r="BH1433" s="15"/>
      <c r="BI1433" s="15"/>
      <c r="BJ1433" s="15"/>
      <c r="BK1433" s="15"/>
    </row>
    <row r="1434" spans="22:63" ht="15.75">
      <c r="V1434" s="15"/>
      <c r="W1434" s="15"/>
      <c r="X1434" s="15"/>
      <c r="Y1434" s="15"/>
      <c r="Z1434" s="15"/>
      <c r="AA1434" s="15"/>
      <c r="AB1434" s="15"/>
      <c r="AC1434" s="15"/>
      <c r="AD1434" s="15"/>
      <c r="AE1434" s="15"/>
      <c r="AF1434" s="15"/>
      <c r="AG1434" s="15"/>
      <c r="AH1434" s="15"/>
      <c r="AI1434" s="15"/>
      <c r="AJ1434" s="15"/>
      <c r="AK1434" s="15"/>
      <c r="AL1434" s="15"/>
      <c r="AM1434" s="15"/>
      <c r="AN1434" s="15"/>
      <c r="AO1434" s="15"/>
      <c r="AP1434" s="15"/>
      <c r="AQ1434" s="15"/>
      <c r="AR1434" s="15"/>
      <c r="AS1434" s="15"/>
      <c r="AT1434" s="15"/>
      <c r="AU1434" s="15"/>
      <c r="AV1434" s="15"/>
      <c r="AW1434" s="15"/>
      <c r="AX1434" s="15"/>
      <c r="AY1434" s="15"/>
      <c r="AZ1434" s="15"/>
      <c r="BA1434" s="15"/>
      <c r="BB1434" s="15"/>
      <c r="BC1434" s="15"/>
      <c r="BD1434" s="15"/>
      <c r="BE1434" s="15"/>
      <c r="BF1434" s="15"/>
      <c r="BG1434" s="15"/>
      <c r="BH1434" s="15"/>
      <c r="BI1434" s="15"/>
      <c r="BJ1434" s="15"/>
      <c r="BK1434" s="15"/>
    </row>
    <row r="1435" spans="22:63" ht="15.75">
      <c r="V1435" s="15"/>
      <c r="W1435" s="15"/>
      <c r="X1435" s="15"/>
      <c r="Y1435" s="15"/>
      <c r="Z1435" s="15"/>
      <c r="AA1435" s="15"/>
      <c r="AB1435" s="15"/>
      <c r="AC1435" s="15"/>
      <c r="AD1435" s="15"/>
      <c r="AE1435" s="15"/>
      <c r="AF1435" s="15"/>
      <c r="AG1435" s="15"/>
      <c r="AH1435" s="15"/>
      <c r="AI1435" s="15"/>
      <c r="AJ1435" s="15"/>
      <c r="AK1435" s="15"/>
      <c r="AL1435" s="15"/>
      <c r="AM1435" s="15"/>
      <c r="AN1435" s="15"/>
      <c r="AO1435" s="15"/>
      <c r="AP1435" s="15"/>
      <c r="AQ1435" s="15"/>
      <c r="AR1435" s="15"/>
      <c r="AS1435" s="15"/>
      <c r="AT1435" s="15"/>
      <c r="AU1435" s="15"/>
      <c r="AV1435" s="15"/>
      <c r="AW1435" s="15"/>
      <c r="AX1435" s="15"/>
      <c r="AY1435" s="15"/>
      <c r="AZ1435" s="15"/>
      <c r="BA1435" s="15"/>
      <c r="BB1435" s="15"/>
      <c r="BC1435" s="15"/>
      <c r="BD1435" s="15"/>
      <c r="BE1435" s="15"/>
      <c r="BF1435" s="15"/>
      <c r="BG1435" s="15"/>
      <c r="BH1435" s="15"/>
      <c r="BI1435" s="15"/>
      <c r="BJ1435" s="15"/>
      <c r="BK1435" s="15"/>
    </row>
    <row r="1436" spans="22:63" ht="15.75">
      <c r="V1436" s="15"/>
      <c r="W1436" s="15"/>
      <c r="X1436" s="15"/>
      <c r="Y1436" s="15"/>
      <c r="Z1436" s="15"/>
      <c r="AA1436" s="15"/>
      <c r="AB1436" s="15"/>
      <c r="AC1436" s="15"/>
      <c r="AD1436" s="15"/>
      <c r="AE1436" s="15"/>
      <c r="AF1436" s="15"/>
      <c r="AG1436" s="15"/>
      <c r="AH1436" s="15"/>
      <c r="AI1436" s="15"/>
      <c r="AJ1436" s="15"/>
      <c r="AK1436" s="15"/>
      <c r="AL1436" s="15"/>
      <c r="AM1436" s="15"/>
      <c r="AN1436" s="15"/>
      <c r="AO1436" s="15"/>
      <c r="AP1436" s="15"/>
      <c r="AQ1436" s="15"/>
      <c r="AR1436" s="15"/>
      <c r="AS1436" s="15"/>
      <c r="AT1436" s="15"/>
      <c r="AU1436" s="15"/>
      <c r="AV1436" s="15"/>
      <c r="AW1436" s="15"/>
      <c r="AX1436" s="15"/>
      <c r="AY1436" s="15"/>
      <c r="AZ1436" s="15"/>
      <c r="BA1436" s="15"/>
      <c r="BB1436" s="15"/>
      <c r="BC1436" s="15"/>
      <c r="BD1436" s="15"/>
      <c r="BE1436" s="15"/>
      <c r="BF1436" s="15"/>
      <c r="BG1436" s="15"/>
      <c r="BH1436" s="15"/>
      <c r="BI1436" s="15"/>
      <c r="BJ1436" s="15"/>
      <c r="BK1436" s="15"/>
    </row>
    <row r="1437" spans="22:63" ht="15.75">
      <c r="V1437" s="15"/>
      <c r="W1437" s="15"/>
      <c r="X1437" s="15"/>
      <c r="Y1437" s="15"/>
      <c r="Z1437" s="15"/>
      <c r="AA1437" s="15"/>
      <c r="AB1437" s="15"/>
      <c r="AC1437" s="15"/>
      <c r="AD1437" s="15"/>
      <c r="AE1437" s="15"/>
      <c r="AF1437" s="15"/>
      <c r="AG1437" s="15"/>
      <c r="AH1437" s="15"/>
      <c r="AI1437" s="15"/>
      <c r="AJ1437" s="15"/>
      <c r="AK1437" s="15"/>
      <c r="AL1437" s="15"/>
      <c r="AM1437" s="15"/>
      <c r="AN1437" s="15"/>
      <c r="AO1437" s="15"/>
      <c r="AP1437" s="15"/>
      <c r="AQ1437" s="15"/>
      <c r="AR1437" s="15"/>
      <c r="AS1437" s="15"/>
      <c r="AT1437" s="15"/>
      <c r="AU1437" s="15"/>
      <c r="AV1437" s="15"/>
      <c r="AW1437" s="15"/>
      <c r="AX1437" s="15"/>
      <c r="AY1437" s="15"/>
      <c r="AZ1437" s="15"/>
      <c r="BA1437" s="15"/>
      <c r="BB1437" s="15"/>
      <c r="BC1437" s="15"/>
      <c r="BD1437" s="15"/>
      <c r="BE1437" s="15"/>
      <c r="BF1437" s="15"/>
      <c r="BG1437" s="15"/>
      <c r="BH1437" s="15"/>
      <c r="BI1437" s="15"/>
      <c r="BJ1437" s="15"/>
      <c r="BK1437" s="15"/>
    </row>
    <row r="1438" spans="22:63" ht="15.75">
      <c r="V1438" s="15"/>
      <c r="W1438" s="15"/>
      <c r="X1438" s="15"/>
      <c r="Y1438" s="15"/>
      <c r="Z1438" s="15"/>
      <c r="AA1438" s="15"/>
      <c r="AB1438" s="15"/>
      <c r="AC1438" s="15"/>
      <c r="AD1438" s="15"/>
      <c r="AE1438" s="15"/>
      <c r="AF1438" s="15"/>
      <c r="AG1438" s="15"/>
      <c r="AH1438" s="15"/>
      <c r="AI1438" s="15"/>
      <c r="AJ1438" s="15"/>
      <c r="AK1438" s="15"/>
      <c r="AL1438" s="15"/>
      <c r="AM1438" s="15"/>
      <c r="AN1438" s="15"/>
      <c r="AO1438" s="15"/>
      <c r="AP1438" s="15"/>
      <c r="AQ1438" s="15"/>
      <c r="AR1438" s="15"/>
      <c r="AS1438" s="15"/>
      <c r="AT1438" s="15"/>
      <c r="AU1438" s="15"/>
      <c r="AV1438" s="15"/>
      <c r="AW1438" s="15"/>
      <c r="AX1438" s="15"/>
      <c r="AY1438" s="15"/>
      <c r="AZ1438" s="15"/>
      <c r="BA1438" s="15"/>
      <c r="BB1438" s="15"/>
      <c r="BC1438" s="15"/>
      <c r="BD1438" s="15"/>
      <c r="BE1438" s="15"/>
      <c r="BF1438" s="15"/>
      <c r="BG1438" s="15"/>
      <c r="BH1438" s="15"/>
      <c r="BI1438" s="15"/>
      <c r="BJ1438" s="15"/>
      <c r="BK1438" s="15"/>
    </row>
    <row r="1439" spans="22:63" ht="15.75">
      <c r="V1439" s="15"/>
      <c r="W1439" s="15"/>
      <c r="X1439" s="15"/>
      <c r="Y1439" s="15"/>
      <c r="Z1439" s="15"/>
      <c r="AA1439" s="15"/>
      <c r="AB1439" s="15"/>
      <c r="AC1439" s="15"/>
      <c r="AD1439" s="15"/>
      <c r="AE1439" s="15"/>
      <c r="AF1439" s="15"/>
      <c r="AG1439" s="15"/>
      <c r="AH1439" s="15"/>
      <c r="AI1439" s="15"/>
      <c r="AJ1439" s="15"/>
      <c r="AK1439" s="15"/>
      <c r="AL1439" s="15"/>
      <c r="AM1439" s="15"/>
      <c r="AN1439" s="15"/>
      <c r="AO1439" s="15"/>
      <c r="AP1439" s="15"/>
      <c r="AQ1439" s="15"/>
      <c r="AR1439" s="15"/>
      <c r="AS1439" s="15"/>
      <c r="AT1439" s="15"/>
      <c r="AU1439" s="15"/>
      <c r="AV1439" s="15"/>
      <c r="AW1439" s="15"/>
      <c r="AX1439" s="15"/>
      <c r="AY1439" s="15"/>
      <c r="AZ1439" s="15"/>
      <c r="BA1439" s="15"/>
      <c r="BB1439" s="15"/>
      <c r="BC1439" s="15"/>
      <c r="BD1439" s="15"/>
      <c r="BE1439" s="15"/>
      <c r="BF1439" s="15"/>
      <c r="BG1439" s="15"/>
      <c r="BH1439" s="15"/>
      <c r="BI1439" s="15"/>
      <c r="BJ1439" s="15"/>
      <c r="BK1439" s="15"/>
    </row>
    <row r="1440" spans="22:63" ht="15.75">
      <c r="V1440" s="15"/>
      <c r="W1440" s="15"/>
      <c r="X1440" s="15"/>
      <c r="Y1440" s="15"/>
      <c r="Z1440" s="15"/>
      <c r="AA1440" s="15"/>
      <c r="AB1440" s="15"/>
      <c r="AC1440" s="15"/>
      <c r="AD1440" s="15"/>
      <c r="AE1440" s="15"/>
      <c r="AF1440" s="15"/>
      <c r="AG1440" s="15"/>
      <c r="AH1440" s="15"/>
      <c r="AI1440" s="15"/>
      <c r="AJ1440" s="15"/>
      <c r="AK1440" s="15"/>
      <c r="AL1440" s="15"/>
      <c r="AM1440" s="15"/>
      <c r="AN1440" s="15"/>
      <c r="AO1440" s="15"/>
      <c r="AP1440" s="15"/>
      <c r="AQ1440" s="15"/>
      <c r="AR1440" s="15"/>
      <c r="AS1440" s="15"/>
      <c r="AT1440" s="15"/>
      <c r="AU1440" s="15"/>
      <c r="AV1440" s="15"/>
      <c r="AW1440" s="15"/>
      <c r="AX1440" s="15"/>
      <c r="AY1440" s="15"/>
      <c r="AZ1440" s="15"/>
      <c r="BA1440" s="15"/>
      <c r="BB1440" s="15"/>
      <c r="BC1440" s="15"/>
      <c r="BD1440" s="15"/>
      <c r="BE1440" s="15"/>
      <c r="BF1440" s="15"/>
      <c r="BG1440" s="15"/>
      <c r="BH1440" s="15"/>
      <c r="BI1440" s="15"/>
      <c r="BJ1440" s="15"/>
      <c r="BK1440" s="15"/>
    </row>
    <row r="1441" spans="22:63" ht="15.75">
      <c r="V1441" s="15"/>
      <c r="W1441" s="15"/>
      <c r="X1441" s="15"/>
      <c r="Y1441" s="15"/>
      <c r="Z1441" s="15"/>
      <c r="AA1441" s="15"/>
      <c r="AB1441" s="15"/>
      <c r="AC1441" s="15"/>
      <c r="AD1441" s="15"/>
      <c r="AE1441" s="15"/>
      <c r="AF1441" s="15"/>
      <c r="AG1441" s="15"/>
      <c r="AH1441" s="15"/>
      <c r="AI1441" s="15"/>
      <c r="AJ1441" s="15"/>
      <c r="AK1441" s="15"/>
      <c r="AL1441" s="15"/>
      <c r="AM1441" s="15"/>
      <c r="AN1441" s="15"/>
      <c r="AO1441" s="15"/>
      <c r="AP1441" s="15"/>
      <c r="AQ1441" s="15"/>
      <c r="AR1441" s="15"/>
      <c r="AS1441" s="15"/>
      <c r="AT1441" s="15"/>
      <c r="AU1441" s="15"/>
      <c r="AV1441" s="15"/>
      <c r="AW1441" s="15"/>
      <c r="AX1441" s="15"/>
      <c r="AY1441" s="15"/>
      <c r="AZ1441" s="15"/>
      <c r="BA1441" s="15"/>
      <c r="BB1441" s="15"/>
      <c r="BC1441" s="15"/>
      <c r="BD1441" s="15"/>
      <c r="BE1441" s="15"/>
      <c r="BF1441" s="15"/>
      <c r="BG1441" s="15"/>
      <c r="BH1441" s="15"/>
      <c r="BI1441" s="15"/>
      <c r="BJ1441" s="15"/>
      <c r="BK1441" s="15"/>
    </row>
    <row r="1442" spans="22:63" ht="15.75">
      <c r="V1442" s="15"/>
      <c r="W1442" s="15"/>
      <c r="X1442" s="15"/>
      <c r="Y1442" s="15"/>
      <c r="Z1442" s="15"/>
      <c r="AA1442" s="15"/>
      <c r="AB1442" s="15"/>
      <c r="AC1442" s="15"/>
      <c r="AD1442" s="15"/>
      <c r="AE1442" s="15"/>
      <c r="AF1442" s="15"/>
      <c r="AG1442" s="15"/>
      <c r="AH1442" s="15"/>
      <c r="AI1442" s="15"/>
      <c r="AJ1442" s="15"/>
      <c r="AK1442" s="15"/>
      <c r="AL1442" s="15"/>
      <c r="AM1442" s="15"/>
      <c r="AN1442" s="15"/>
      <c r="AO1442" s="15"/>
      <c r="AP1442" s="15"/>
      <c r="AQ1442" s="15"/>
      <c r="AR1442" s="15"/>
      <c r="AS1442" s="15"/>
      <c r="AT1442" s="15"/>
      <c r="AU1442" s="15"/>
      <c r="AV1442" s="15"/>
      <c r="AW1442" s="15"/>
      <c r="AX1442" s="15"/>
      <c r="AY1442" s="15"/>
      <c r="AZ1442" s="15"/>
      <c r="BA1442" s="15"/>
      <c r="BB1442" s="15"/>
      <c r="BC1442" s="15"/>
      <c r="BD1442" s="15"/>
      <c r="BE1442" s="15"/>
      <c r="BF1442" s="15"/>
      <c r="BG1442" s="15"/>
      <c r="BH1442" s="15"/>
      <c r="BI1442" s="15"/>
      <c r="BJ1442" s="15"/>
      <c r="BK1442" s="15"/>
    </row>
    <row r="1443" spans="22:63" ht="15.75">
      <c r="V1443" s="15"/>
      <c r="W1443" s="15"/>
      <c r="X1443" s="15"/>
      <c r="Y1443" s="15"/>
      <c r="Z1443" s="15"/>
      <c r="AA1443" s="15"/>
      <c r="AB1443" s="15"/>
      <c r="AC1443" s="15"/>
      <c r="AD1443" s="15"/>
      <c r="AE1443" s="15"/>
      <c r="AF1443" s="15"/>
      <c r="AG1443" s="15"/>
      <c r="AH1443" s="15"/>
      <c r="AI1443" s="15"/>
      <c r="AJ1443" s="15"/>
      <c r="AK1443" s="15"/>
      <c r="AL1443" s="15"/>
      <c r="AM1443" s="15"/>
      <c r="AN1443" s="15"/>
      <c r="AO1443" s="15"/>
      <c r="AP1443" s="15"/>
      <c r="AQ1443" s="15"/>
      <c r="AR1443" s="15"/>
      <c r="AS1443" s="15"/>
      <c r="AT1443" s="15"/>
      <c r="AU1443" s="15"/>
      <c r="AV1443" s="15"/>
      <c r="AW1443" s="15"/>
      <c r="AX1443" s="15"/>
      <c r="AY1443" s="15"/>
      <c r="AZ1443" s="15"/>
      <c r="BA1443" s="15"/>
      <c r="BB1443" s="15"/>
      <c r="BC1443" s="15"/>
      <c r="BD1443" s="15"/>
      <c r="BE1443" s="15"/>
      <c r="BF1443" s="15"/>
      <c r="BG1443" s="15"/>
      <c r="BH1443" s="15"/>
      <c r="BI1443" s="15"/>
      <c r="BJ1443" s="15"/>
      <c r="BK1443" s="15"/>
    </row>
    <row r="1444" spans="22:63" ht="15.75"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F1444" s="15"/>
      <c r="AG1444" s="15"/>
      <c r="AH1444" s="15"/>
      <c r="AI1444" s="15"/>
      <c r="AJ1444" s="15"/>
      <c r="AK1444" s="15"/>
      <c r="AL1444" s="15"/>
      <c r="AM1444" s="15"/>
      <c r="AN1444" s="15"/>
      <c r="AO1444" s="15"/>
      <c r="AP1444" s="15"/>
      <c r="AQ1444" s="15"/>
      <c r="AR1444" s="15"/>
      <c r="AS1444" s="15"/>
      <c r="AT1444" s="15"/>
      <c r="AU1444" s="15"/>
      <c r="AV1444" s="15"/>
      <c r="AW1444" s="15"/>
      <c r="AX1444" s="15"/>
      <c r="AY1444" s="15"/>
      <c r="AZ1444" s="15"/>
      <c r="BA1444" s="15"/>
      <c r="BB1444" s="15"/>
      <c r="BC1444" s="15"/>
      <c r="BD1444" s="15"/>
      <c r="BE1444" s="15"/>
      <c r="BF1444" s="15"/>
      <c r="BG1444" s="15"/>
      <c r="BH1444" s="15"/>
      <c r="BI1444" s="15"/>
      <c r="BJ1444" s="15"/>
      <c r="BK1444" s="15"/>
    </row>
    <row r="1445" spans="22:63" ht="15.75">
      <c r="V1445" s="15"/>
      <c r="W1445" s="15"/>
      <c r="X1445" s="15"/>
      <c r="Y1445" s="15"/>
      <c r="Z1445" s="15"/>
      <c r="AA1445" s="15"/>
      <c r="AB1445" s="15"/>
      <c r="AC1445" s="15"/>
      <c r="AD1445" s="15"/>
      <c r="AE1445" s="15"/>
      <c r="AF1445" s="15"/>
      <c r="AG1445" s="15"/>
      <c r="AH1445" s="15"/>
      <c r="AI1445" s="15"/>
      <c r="AJ1445" s="15"/>
      <c r="AK1445" s="15"/>
      <c r="AL1445" s="15"/>
      <c r="AM1445" s="15"/>
      <c r="AN1445" s="15"/>
      <c r="AO1445" s="15"/>
      <c r="AP1445" s="15"/>
      <c r="AQ1445" s="15"/>
      <c r="AR1445" s="15"/>
      <c r="AS1445" s="15"/>
      <c r="AT1445" s="15"/>
      <c r="AU1445" s="15"/>
      <c r="AV1445" s="15"/>
      <c r="AW1445" s="15"/>
      <c r="AX1445" s="15"/>
      <c r="AY1445" s="15"/>
      <c r="AZ1445" s="15"/>
      <c r="BA1445" s="15"/>
      <c r="BB1445" s="15"/>
      <c r="BC1445" s="15"/>
      <c r="BD1445" s="15"/>
      <c r="BE1445" s="15"/>
      <c r="BF1445" s="15"/>
      <c r="BG1445" s="15"/>
      <c r="BH1445" s="15"/>
      <c r="BI1445" s="15"/>
      <c r="BJ1445" s="15"/>
      <c r="BK1445" s="15"/>
    </row>
    <row r="1446" spans="22:63" ht="15.75">
      <c r="V1446" s="15"/>
      <c r="W1446" s="15"/>
      <c r="X1446" s="15"/>
      <c r="Y1446" s="15"/>
      <c r="Z1446" s="15"/>
      <c r="AA1446" s="15"/>
      <c r="AB1446" s="15"/>
      <c r="AC1446" s="15"/>
      <c r="AD1446" s="15"/>
      <c r="AE1446" s="15"/>
      <c r="AF1446" s="15"/>
      <c r="AG1446" s="15"/>
      <c r="AH1446" s="15"/>
      <c r="AI1446" s="15"/>
      <c r="AJ1446" s="15"/>
      <c r="AK1446" s="15"/>
      <c r="AL1446" s="15"/>
      <c r="AM1446" s="15"/>
      <c r="AN1446" s="15"/>
      <c r="AO1446" s="15"/>
      <c r="AP1446" s="15"/>
      <c r="AQ1446" s="15"/>
      <c r="AR1446" s="15"/>
      <c r="AS1446" s="15"/>
      <c r="AT1446" s="15"/>
      <c r="AU1446" s="15"/>
      <c r="AV1446" s="15"/>
      <c r="AW1446" s="15"/>
      <c r="AX1446" s="15"/>
      <c r="AY1446" s="15"/>
      <c r="AZ1446" s="15"/>
      <c r="BA1446" s="15"/>
      <c r="BB1446" s="15"/>
      <c r="BC1446" s="15"/>
      <c r="BD1446" s="15"/>
      <c r="BE1446" s="15"/>
      <c r="BF1446" s="15"/>
      <c r="BG1446" s="15"/>
      <c r="BH1446" s="15"/>
      <c r="BI1446" s="15"/>
      <c r="BJ1446" s="15"/>
      <c r="BK1446" s="15"/>
    </row>
    <row r="1447" spans="22:63" ht="15.75">
      <c r="V1447" s="15"/>
      <c r="W1447" s="15"/>
      <c r="X1447" s="15"/>
      <c r="Y1447" s="15"/>
      <c r="Z1447" s="15"/>
      <c r="AA1447" s="15"/>
      <c r="AB1447" s="15"/>
      <c r="AC1447" s="15"/>
      <c r="AD1447" s="15"/>
      <c r="AE1447" s="15"/>
      <c r="AF1447" s="15"/>
      <c r="AG1447" s="15"/>
      <c r="AH1447" s="15"/>
      <c r="AI1447" s="15"/>
      <c r="AJ1447" s="15"/>
      <c r="AK1447" s="15"/>
      <c r="AL1447" s="15"/>
      <c r="AM1447" s="15"/>
      <c r="AN1447" s="15"/>
      <c r="AO1447" s="15"/>
      <c r="AP1447" s="15"/>
      <c r="AQ1447" s="15"/>
      <c r="AR1447" s="15"/>
      <c r="AS1447" s="15"/>
      <c r="AT1447" s="15"/>
      <c r="AU1447" s="15"/>
      <c r="AV1447" s="15"/>
      <c r="AW1447" s="15"/>
      <c r="AX1447" s="15"/>
      <c r="AY1447" s="15"/>
      <c r="AZ1447" s="15"/>
      <c r="BA1447" s="15"/>
      <c r="BB1447" s="15"/>
      <c r="BC1447" s="15"/>
      <c r="BD1447" s="15"/>
      <c r="BE1447" s="15"/>
      <c r="BF1447" s="15"/>
      <c r="BG1447" s="15"/>
      <c r="BH1447" s="15"/>
      <c r="BI1447" s="15"/>
      <c r="BJ1447" s="15"/>
      <c r="BK1447" s="15"/>
    </row>
    <row r="1448" spans="22:63" ht="15.75"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F1448" s="15"/>
      <c r="AG1448" s="15"/>
      <c r="AH1448" s="15"/>
      <c r="AI1448" s="15"/>
      <c r="AJ1448" s="15"/>
      <c r="AK1448" s="15"/>
      <c r="AL1448" s="15"/>
      <c r="AM1448" s="15"/>
      <c r="AN1448" s="15"/>
      <c r="AO1448" s="15"/>
      <c r="AP1448" s="15"/>
      <c r="AQ1448" s="15"/>
      <c r="AR1448" s="15"/>
      <c r="AS1448" s="15"/>
      <c r="AT1448" s="15"/>
      <c r="AU1448" s="15"/>
      <c r="AV1448" s="15"/>
      <c r="AW1448" s="15"/>
      <c r="AX1448" s="15"/>
      <c r="AY1448" s="15"/>
      <c r="AZ1448" s="15"/>
      <c r="BA1448" s="15"/>
      <c r="BB1448" s="15"/>
      <c r="BC1448" s="15"/>
      <c r="BD1448" s="15"/>
      <c r="BE1448" s="15"/>
      <c r="BF1448" s="15"/>
      <c r="BG1448" s="15"/>
      <c r="BH1448" s="15"/>
      <c r="BI1448" s="15"/>
      <c r="BJ1448" s="15"/>
      <c r="BK1448" s="15"/>
    </row>
    <row r="1449" spans="22:63" ht="15.75">
      <c r="V1449" s="15"/>
      <c r="W1449" s="15"/>
      <c r="X1449" s="15"/>
      <c r="Y1449" s="15"/>
      <c r="Z1449" s="15"/>
      <c r="AA1449" s="15"/>
      <c r="AB1449" s="15"/>
      <c r="AC1449" s="15"/>
      <c r="AD1449" s="15"/>
      <c r="AE1449" s="15"/>
      <c r="AF1449" s="15"/>
      <c r="AG1449" s="15"/>
      <c r="AH1449" s="15"/>
      <c r="AI1449" s="15"/>
      <c r="AJ1449" s="15"/>
      <c r="AK1449" s="15"/>
      <c r="AL1449" s="15"/>
      <c r="AM1449" s="15"/>
      <c r="AN1449" s="15"/>
      <c r="AO1449" s="15"/>
      <c r="AP1449" s="15"/>
      <c r="AQ1449" s="15"/>
      <c r="AR1449" s="15"/>
      <c r="AS1449" s="15"/>
      <c r="AT1449" s="15"/>
      <c r="AU1449" s="15"/>
      <c r="AV1449" s="15"/>
      <c r="AW1449" s="15"/>
      <c r="AX1449" s="15"/>
      <c r="AY1449" s="15"/>
      <c r="AZ1449" s="15"/>
      <c r="BA1449" s="15"/>
      <c r="BB1449" s="15"/>
      <c r="BC1449" s="15"/>
      <c r="BD1449" s="15"/>
      <c r="BE1449" s="15"/>
      <c r="BF1449" s="15"/>
      <c r="BG1449" s="15"/>
      <c r="BH1449" s="15"/>
      <c r="BI1449" s="15"/>
      <c r="BJ1449" s="15"/>
      <c r="BK1449" s="15"/>
    </row>
    <row r="1450" spans="22:63" ht="15.75"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F1450" s="15"/>
      <c r="AG1450" s="15"/>
      <c r="AH1450" s="15"/>
      <c r="AI1450" s="15"/>
      <c r="AJ1450" s="15"/>
      <c r="AK1450" s="15"/>
      <c r="AL1450" s="15"/>
      <c r="AM1450" s="15"/>
      <c r="AN1450" s="15"/>
      <c r="AO1450" s="15"/>
      <c r="AP1450" s="15"/>
      <c r="AQ1450" s="15"/>
      <c r="AR1450" s="15"/>
      <c r="AS1450" s="15"/>
      <c r="AT1450" s="15"/>
      <c r="AU1450" s="15"/>
      <c r="AV1450" s="15"/>
      <c r="AW1450" s="15"/>
      <c r="AX1450" s="15"/>
      <c r="AY1450" s="15"/>
      <c r="AZ1450" s="15"/>
      <c r="BA1450" s="15"/>
      <c r="BB1450" s="15"/>
      <c r="BC1450" s="15"/>
      <c r="BD1450" s="15"/>
      <c r="BE1450" s="15"/>
      <c r="BF1450" s="15"/>
      <c r="BG1450" s="15"/>
      <c r="BH1450" s="15"/>
      <c r="BI1450" s="15"/>
      <c r="BJ1450" s="15"/>
      <c r="BK1450" s="15"/>
    </row>
    <row r="1451" spans="22:63" ht="15.75">
      <c r="V1451" s="15"/>
      <c r="W1451" s="15"/>
      <c r="X1451" s="15"/>
      <c r="Y1451" s="15"/>
      <c r="Z1451" s="15"/>
      <c r="AA1451" s="15"/>
      <c r="AB1451" s="15"/>
      <c r="AC1451" s="15"/>
      <c r="AD1451" s="15"/>
      <c r="AE1451" s="15"/>
      <c r="AF1451" s="15"/>
      <c r="AG1451" s="15"/>
      <c r="AH1451" s="15"/>
      <c r="AI1451" s="15"/>
      <c r="AJ1451" s="15"/>
      <c r="AK1451" s="15"/>
      <c r="AL1451" s="15"/>
      <c r="AM1451" s="15"/>
      <c r="AN1451" s="15"/>
      <c r="AO1451" s="15"/>
      <c r="AP1451" s="15"/>
      <c r="AQ1451" s="15"/>
      <c r="AR1451" s="15"/>
      <c r="AS1451" s="15"/>
      <c r="AT1451" s="15"/>
      <c r="AU1451" s="15"/>
      <c r="AV1451" s="15"/>
      <c r="AW1451" s="15"/>
      <c r="AX1451" s="15"/>
      <c r="AY1451" s="15"/>
      <c r="AZ1451" s="15"/>
      <c r="BA1451" s="15"/>
      <c r="BB1451" s="15"/>
      <c r="BC1451" s="15"/>
      <c r="BD1451" s="15"/>
      <c r="BE1451" s="15"/>
      <c r="BF1451" s="15"/>
      <c r="BG1451" s="15"/>
      <c r="BH1451" s="15"/>
      <c r="BI1451" s="15"/>
      <c r="BJ1451" s="15"/>
      <c r="BK1451" s="15"/>
    </row>
    <row r="1452" spans="22:63" ht="15.75"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F1452" s="15"/>
      <c r="AG1452" s="15"/>
      <c r="AH1452" s="15"/>
      <c r="AI1452" s="15"/>
      <c r="AJ1452" s="15"/>
      <c r="AK1452" s="15"/>
      <c r="AL1452" s="15"/>
      <c r="AM1452" s="15"/>
      <c r="AN1452" s="15"/>
      <c r="AO1452" s="15"/>
      <c r="AP1452" s="15"/>
      <c r="AQ1452" s="15"/>
      <c r="AR1452" s="15"/>
      <c r="AS1452" s="15"/>
      <c r="AT1452" s="15"/>
      <c r="AU1452" s="15"/>
      <c r="AV1452" s="15"/>
      <c r="AW1452" s="15"/>
      <c r="AX1452" s="15"/>
      <c r="AY1452" s="15"/>
      <c r="AZ1452" s="15"/>
      <c r="BA1452" s="15"/>
      <c r="BB1452" s="15"/>
      <c r="BC1452" s="15"/>
      <c r="BD1452" s="15"/>
      <c r="BE1452" s="15"/>
      <c r="BF1452" s="15"/>
      <c r="BG1452" s="15"/>
      <c r="BH1452" s="15"/>
      <c r="BI1452" s="15"/>
      <c r="BJ1452" s="15"/>
      <c r="BK1452" s="15"/>
    </row>
    <row r="1453" spans="22:63" ht="15.75">
      <c r="V1453" s="15"/>
      <c r="W1453" s="15"/>
      <c r="X1453" s="15"/>
      <c r="Y1453" s="15"/>
      <c r="Z1453" s="15"/>
      <c r="AA1453" s="15"/>
      <c r="AB1453" s="15"/>
      <c r="AC1453" s="15"/>
      <c r="AD1453" s="15"/>
      <c r="AE1453" s="15"/>
      <c r="AF1453" s="15"/>
      <c r="AG1453" s="15"/>
      <c r="AH1453" s="15"/>
      <c r="AI1453" s="15"/>
      <c r="AJ1453" s="15"/>
      <c r="AK1453" s="15"/>
      <c r="AL1453" s="15"/>
      <c r="AM1453" s="15"/>
      <c r="AN1453" s="15"/>
      <c r="AO1453" s="15"/>
      <c r="AP1453" s="15"/>
      <c r="AQ1453" s="15"/>
      <c r="AR1453" s="15"/>
      <c r="AS1453" s="15"/>
      <c r="AT1453" s="15"/>
      <c r="AU1453" s="15"/>
      <c r="AV1453" s="15"/>
      <c r="AW1453" s="15"/>
      <c r="AX1453" s="15"/>
      <c r="AY1453" s="15"/>
      <c r="AZ1453" s="15"/>
      <c r="BA1453" s="15"/>
      <c r="BB1453" s="15"/>
      <c r="BC1453" s="15"/>
      <c r="BD1453" s="15"/>
      <c r="BE1453" s="15"/>
      <c r="BF1453" s="15"/>
      <c r="BG1453" s="15"/>
      <c r="BH1453" s="15"/>
      <c r="BI1453" s="15"/>
      <c r="BJ1453" s="15"/>
      <c r="BK1453" s="15"/>
    </row>
    <row r="1454" spans="22:63" ht="15.75">
      <c r="V1454" s="15"/>
      <c r="W1454" s="15"/>
      <c r="X1454" s="15"/>
      <c r="Y1454" s="15"/>
      <c r="Z1454" s="15"/>
      <c r="AA1454" s="15"/>
      <c r="AB1454" s="15"/>
      <c r="AC1454" s="15"/>
      <c r="AD1454" s="15"/>
      <c r="AE1454" s="15"/>
      <c r="AF1454" s="15"/>
      <c r="AG1454" s="15"/>
      <c r="AH1454" s="15"/>
      <c r="AI1454" s="15"/>
      <c r="AJ1454" s="15"/>
      <c r="AK1454" s="15"/>
      <c r="AL1454" s="15"/>
      <c r="AM1454" s="15"/>
      <c r="AN1454" s="15"/>
      <c r="AO1454" s="15"/>
      <c r="AP1454" s="15"/>
      <c r="AQ1454" s="15"/>
      <c r="AR1454" s="15"/>
      <c r="AS1454" s="15"/>
      <c r="AT1454" s="15"/>
      <c r="AU1454" s="15"/>
      <c r="AV1454" s="15"/>
      <c r="AW1454" s="15"/>
      <c r="AX1454" s="15"/>
      <c r="AY1454" s="15"/>
      <c r="AZ1454" s="15"/>
      <c r="BA1454" s="15"/>
      <c r="BB1454" s="15"/>
      <c r="BC1454" s="15"/>
      <c r="BD1454" s="15"/>
      <c r="BE1454" s="15"/>
      <c r="BF1454" s="15"/>
      <c r="BG1454" s="15"/>
      <c r="BH1454" s="15"/>
      <c r="BI1454" s="15"/>
      <c r="BJ1454" s="15"/>
      <c r="BK1454" s="15"/>
    </row>
    <row r="1455" spans="22:63" ht="15.75"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F1455" s="15"/>
      <c r="AG1455" s="15"/>
      <c r="AH1455" s="15"/>
      <c r="AI1455" s="15"/>
      <c r="AJ1455" s="15"/>
      <c r="AK1455" s="15"/>
      <c r="AL1455" s="15"/>
      <c r="AM1455" s="15"/>
      <c r="AN1455" s="15"/>
      <c r="AO1455" s="15"/>
      <c r="AP1455" s="15"/>
      <c r="AQ1455" s="15"/>
      <c r="AR1455" s="15"/>
      <c r="AS1455" s="15"/>
      <c r="AT1455" s="15"/>
      <c r="AU1455" s="15"/>
      <c r="AV1455" s="15"/>
      <c r="AW1455" s="15"/>
      <c r="AX1455" s="15"/>
      <c r="AY1455" s="15"/>
      <c r="AZ1455" s="15"/>
      <c r="BA1455" s="15"/>
      <c r="BB1455" s="15"/>
      <c r="BC1455" s="15"/>
      <c r="BD1455" s="15"/>
      <c r="BE1455" s="15"/>
      <c r="BF1455" s="15"/>
      <c r="BG1455" s="15"/>
      <c r="BH1455" s="15"/>
      <c r="BI1455" s="15"/>
      <c r="BJ1455" s="15"/>
      <c r="BK1455" s="15"/>
    </row>
    <row r="1456" spans="22:63" ht="15.75">
      <c r="V1456" s="15"/>
      <c r="W1456" s="15"/>
      <c r="X1456" s="15"/>
      <c r="Y1456" s="15"/>
      <c r="Z1456" s="15"/>
      <c r="AA1456" s="15"/>
      <c r="AB1456" s="15"/>
      <c r="AC1456" s="15"/>
      <c r="AD1456" s="15"/>
      <c r="AE1456" s="15"/>
      <c r="AF1456" s="15"/>
      <c r="AG1456" s="15"/>
      <c r="AH1456" s="15"/>
      <c r="AI1456" s="15"/>
      <c r="AJ1456" s="15"/>
      <c r="AK1456" s="15"/>
      <c r="AL1456" s="15"/>
      <c r="AM1456" s="15"/>
      <c r="AN1456" s="15"/>
      <c r="AO1456" s="15"/>
      <c r="AP1456" s="15"/>
      <c r="AQ1456" s="15"/>
      <c r="AR1456" s="15"/>
      <c r="AS1456" s="15"/>
      <c r="AT1456" s="15"/>
      <c r="AU1456" s="15"/>
      <c r="AV1456" s="15"/>
      <c r="AW1456" s="15"/>
      <c r="AX1456" s="15"/>
      <c r="AY1456" s="15"/>
      <c r="AZ1456" s="15"/>
      <c r="BA1456" s="15"/>
      <c r="BB1456" s="15"/>
      <c r="BC1456" s="15"/>
      <c r="BD1456" s="15"/>
      <c r="BE1456" s="15"/>
      <c r="BF1456" s="15"/>
      <c r="BG1456" s="15"/>
      <c r="BH1456" s="15"/>
      <c r="BI1456" s="15"/>
      <c r="BJ1456" s="15"/>
      <c r="BK1456" s="15"/>
    </row>
    <row r="1457" spans="22:63" ht="15.75">
      <c r="V1457" s="15"/>
      <c r="W1457" s="15"/>
      <c r="X1457" s="15"/>
      <c r="Y1457" s="15"/>
      <c r="Z1457" s="15"/>
      <c r="AA1457" s="15"/>
      <c r="AB1457" s="15"/>
      <c r="AC1457" s="15"/>
      <c r="AD1457" s="15"/>
      <c r="AE1457" s="15"/>
      <c r="AF1457" s="15"/>
      <c r="AG1457" s="15"/>
      <c r="AH1457" s="15"/>
      <c r="AI1457" s="15"/>
      <c r="AJ1457" s="15"/>
      <c r="AK1457" s="15"/>
      <c r="AL1457" s="15"/>
      <c r="AM1457" s="15"/>
      <c r="AN1457" s="15"/>
      <c r="AO1457" s="15"/>
      <c r="AP1457" s="15"/>
      <c r="AQ1457" s="15"/>
      <c r="AR1457" s="15"/>
      <c r="AS1457" s="15"/>
      <c r="AT1457" s="15"/>
      <c r="AU1457" s="15"/>
      <c r="AV1457" s="15"/>
      <c r="AW1457" s="15"/>
      <c r="AX1457" s="15"/>
      <c r="AY1457" s="15"/>
      <c r="AZ1457" s="15"/>
      <c r="BA1457" s="15"/>
      <c r="BB1457" s="15"/>
      <c r="BC1457" s="15"/>
      <c r="BD1457" s="15"/>
      <c r="BE1457" s="15"/>
      <c r="BF1457" s="15"/>
      <c r="BG1457" s="15"/>
      <c r="BH1457" s="15"/>
      <c r="BI1457" s="15"/>
      <c r="BJ1457" s="15"/>
      <c r="BK1457" s="15"/>
    </row>
    <row r="1458" spans="22:63" ht="15.75">
      <c r="V1458" s="15"/>
      <c r="W1458" s="15"/>
      <c r="X1458" s="15"/>
      <c r="Y1458" s="15"/>
      <c r="Z1458" s="15"/>
      <c r="AA1458" s="15"/>
      <c r="AB1458" s="15"/>
      <c r="AC1458" s="15"/>
      <c r="AD1458" s="15"/>
      <c r="AE1458" s="15"/>
      <c r="AF1458" s="15"/>
      <c r="AG1458" s="15"/>
      <c r="AH1458" s="15"/>
      <c r="AI1458" s="15"/>
      <c r="AJ1458" s="15"/>
      <c r="AK1458" s="15"/>
      <c r="AL1458" s="15"/>
      <c r="AM1458" s="15"/>
      <c r="AN1458" s="15"/>
      <c r="AO1458" s="15"/>
      <c r="AP1458" s="15"/>
      <c r="AQ1458" s="15"/>
      <c r="AR1458" s="15"/>
      <c r="AS1458" s="15"/>
      <c r="AT1458" s="15"/>
      <c r="AU1458" s="15"/>
      <c r="AV1458" s="15"/>
      <c r="AW1458" s="15"/>
      <c r="AX1458" s="15"/>
      <c r="AY1458" s="15"/>
      <c r="AZ1458" s="15"/>
      <c r="BA1458" s="15"/>
      <c r="BB1458" s="15"/>
      <c r="BC1458" s="15"/>
      <c r="BD1458" s="15"/>
      <c r="BE1458" s="15"/>
      <c r="BF1458" s="15"/>
      <c r="BG1458" s="15"/>
      <c r="BH1458" s="15"/>
      <c r="BI1458" s="15"/>
      <c r="BJ1458" s="15"/>
      <c r="BK1458" s="15"/>
    </row>
    <row r="1459" spans="22:63" ht="15.75">
      <c r="V1459" s="15"/>
      <c r="W1459" s="15"/>
      <c r="X1459" s="15"/>
      <c r="Y1459" s="15"/>
      <c r="Z1459" s="15"/>
      <c r="AA1459" s="15"/>
      <c r="AB1459" s="15"/>
      <c r="AC1459" s="15"/>
      <c r="AD1459" s="15"/>
      <c r="AE1459" s="15"/>
      <c r="AF1459" s="15"/>
      <c r="AG1459" s="15"/>
      <c r="AH1459" s="15"/>
      <c r="AI1459" s="15"/>
      <c r="AJ1459" s="15"/>
      <c r="AK1459" s="15"/>
      <c r="AL1459" s="15"/>
      <c r="AM1459" s="15"/>
      <c r="AN1459" s="15"/>
      <c r="AO1459" s="15"/>
      <c r="AP1459" s="15"/>
      <c r="AQ1459" s="15"/>
      <c r="AR1459" s="15"/>
      <c r="AS1459" s="15"/>
      <c r="AT1459" s="15"/>
      <c r="AU1459" s="15"/>
      <c r="AV1459" s="15"/>
      <c r="AW1459" s="15"/>
      <c r="AX1459" s="15"/>
      <c r="AY1459" s="15"/>
      <c r="AZ1459" s="15"/>
      <c r="BA1459" s="15"/>
      <c r="BB1459" s="15"/>
      <c r="BC1459" s="15"/>
      <c r="BD1459" s="15"/>
      <c r="BE1459" s="15"/>
      <c r="BF1459" s="15"/>
      <c r="BG1459" s="15"/>
      <c r="BH1459" s="15"/>
      <c r="BI1459" s="15"/>
      <c r="BJ1459" s="15"/>
      <c r="BK1459" s="15"/>
    </row>
    <row r="1460" spans="22:63" ht="15.75">
      <c r="V1460" s="15"/>
      <c r="W1460" s="15"/>
      <c r="X1460" s="15"/>
      <c r="Y1460" s="15"/>
      <c r="Z1460" s="15"/>
      <c r="AA1460" s="15"/>
      <c r="AB1460" s="15"/>
      <c r="AC1460" s="15"/>
      <c r="AD1460" s="15"/>
      <c r="AE1460" s="15"/>
      <c r="AF1460" s="15"/>
      <c r="AG1460" s="15"/>
      <c r="AH1460" s="15"/>
      <c r="AI1460" s="15"/>
      <c r="AJ1460" s="15"/>
      <c r="AK1460" s="15"/>
      <c r="AL1460" s="15"/>
      <c r="AM1460" s="15"/>
      <c r="AN1460" s="15"/>
      <c r="AO1460" s="15"/>
      <c r="AP1460" s="15"/>
      <c r="AQ1460" s="15"/>
      <c r="AR1460" s="15"/>
      <c r="AS1460" s="15"/>
      <c r="AT1460" s="15"/>
      <c r="AU1460" s="15"/>
      <c r="AV1460" s="15"/>
      <c r="AW1460" s="15"/>
      <c r="AX1460" s="15"/>
      <c r="AY1460" s="15"/>
      <c r="AZ1460" s="15"/>
      <c r="BA1460" s="15"/>
      <c r="BB1460" s="15"/>
      <c r="BC1460" s="15"/>
      <c r="BD1460" s="15"/>
      <c r="BE1460" s="15"/>
      <c r="BF1460" s="15"/>
      <c r="BG1460" s="15"/>
      <c r="BH1460" s="15"/>
      <c r="BI1460" s="15"/>
      <c r="BJ1460" s="15"/>
      <c r="BK1460" s="15"/>
    </row>
    <row r="1461" spans="22:63" ht="15.75">
      <c r="V1461" s="15"/>
      <c r="W1461" s="15"/>
      <c r="X1461" s="15"/>
      <c r="Y1461" s="15"/>
      <c r="Z1461" s="15"/>
      <c r="AA1461" s="15"/>
      <c r="AB1461" s="15"/>
      <c r="AC1461" s="15"/>
      <c r="AD1461" s="15"/>
      <c r="AE1461" s="15"/>
      <c r="AF1461" s="15"/>
      <c r="AG1461" s="15"/>
      <c r="AH1461" s="15"/>
      <c r="AI1461" s="15"/>
      <c r="AJ1461" s="15"/>
      <c r="AK1461" s="15"/>
      <c r="AL1461" s="15"/>
      <c r="AM1461" s="15"/>
      <c r="AN1461" s="15"/>
      <c r="AO1461" s="15"/>
      <c r="AP1461" s="15"/>
      <c r="AQ1461" s="15"/>
      <c r="AR1461" s="15"/>
      <c r="AS1461" s="15"/>
      <c r="AT1461" s="15"/>
      <c r="AU1461" s="15"/>
      <c r="AV1461" s="15"/>
      <c r="AW1461" s="15"/>
      <c r="AX1461" s="15"/>
      <c r="AY1461" s="15"/>
      <c r="AZ1461" s="15"/>
      <c r="BA1461" s="15"/>
      <c r="BB1461" s="15"/>
      <c r="BC1461" s="15"/>
      <c r="BD1461" s="15"/>
      <c r="BE1461" s="15"/>
      <c r="BF1461" s="15"/>
      <c r="BG1461" s="15"/>
      <c r="BH1461" s="15"/>
      <c r="BI1461" s="15"/>
      <c r="BJ1461" s="15"/>
      <c r="BK1461" s="15"/>
    </row>
    <row r="1462" spans="22:63" ht="15.75"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F1462" s="15"/>
      <c r="AG1462" s="15"/>
      <c r="AH1462" s="15"/>
      <c r="AI1462" s="15"/>
      <c r="AJ1462" s="15"/>
      <c r="AK1462" s="15"/>
      <c r="AL1462" s="15"/>
      <c r="AM1462" s="15"/>
      <c r="AN1462" s="15"/>
      <c r="AO1462" s="15"/>
      <c r="AP1462" s="15"/>
      <c r="AQ1462" s="15"/>
      <c r="AR1462" s="15"/>
      <c r="AS1462" s="15"/>
      <c r="AT1462" s="15"/>
      <c r="AU1462" s="15"/>
      <c r="AV1462" s="15"/>
      <c r="AW1462" s="15"/>
      <c r="AX1462" s="15"/>
      <c r="AY1462" s="15"/>
      <c r="AZ1462" s="15"/>
      <c r="BA1462" s="15"/>
      <c r="BB1462" s="15"/>
      <c r="BC1462" s="15"/>
      <c r="BD1462" s="15"/>
      <c r="BE1462" s="15"/>
      <c r="BF1462" s="15"/>
      <c r="BG1462" s="15"/>
      <c r="BH1462" s="15"/>
      <c r="BI1462" s="15"/>
      <c r="BJ1462" s="15"/>
      <c r="BK1462" s="15"/>
    </row>
    <row r="1463" spans="22:63" ht="15.75">
      <c r="V1463" s="15"/>
      <c r="W1463" s="15"/>
      <c r="X1463" s="15"/>
      <c r="Y1463" s="15"/>
      <c r="Z1463" s="15"/>
      <c r="AA1463" s="15"/>
      <c r="AB1463" s="15"/>
      <c r="AC1463" s="15"/>
      <c r="AD1463" s="15"/>
      <c r="AE1463" s="15"/>
      <c r="AF1463" s="15"/>
      <c r="AG1463" s="15"/>
      <c r="AH1463" s="15"/>
      <c r="AI1463" s="15"/>
      <c r="AJ1463" s="15"/>
      <c r="AK1463" s="15"/>
      <c r="AL1463" s="15"/>
      <c r="AM1463" s="15"/>
      <c r="AN1463" s="15"/>
      <c r="AO1463" s="15"/>
      <c r="AP1463" s="15"/>
      <c r="AQ1463" s="15"/>
      <c r="AR1463" s="15"/>
      <c r="AS1463" s="15"/>
      <c r="AT1463" s="15"/>
      <c r="AU1463" s="15"/>
      <c r="AV1463" s="15"/>
      <c r="AW1463" s="15"/>
      <c r="AX1463" s="15"/>
      <c r="AY1463" s="15"/>
      <c r="AZ1463" s="15"/>
      <c r="BA1463" s="15"/>
      <c r="BB1463" s="15"/>
      <c r="BC1463" s="15"/>
      <c r="BD1463" s="15"/>
      <c r="BE1463" s="15"/>
      <c r="BF1463" s="15"/>
      <c r="BG1463" s="15"/>
      <c r="BH1463" s="15"/>
      <c r="BI1463" s="15"/>
      <c r="BJ1463" s="15"/>
      <c r="BK1463" s="15"/>
    </row>
    <row r="1464" spans="22:63" ht="15.75">
      <c r="V1464" s="15"/>
      <c r="W1464" s="15"/>
      <c r="X1464" s="15"/>
      <c r="Y1464" s="15"/>
      <c r="Z1464" s="15"/>
      <c r="AA1464" s="15"/>
      <c r="AB1464" s="15"/>
      <c r="AC1464" s="15"/>
      <c r="AD1464" s="15"/>
      <c r="AE1464" s="15"/>
      <c r="AF1464" s="15"/>
      <c r="AG1464" s="15"/>
      <c r="AH1464" s="15"/>
      <c r="AI1464" s="15"/>
      <c r="AJ1464" s="15"/>
      <c r="AK1464" s="15"/>
      <c r="AL1464" s="15"/>
      <c r="AM1464" s="15"/>
      <c r="AN1464" s="15"/>
      <c r="AO1464" s="15"/>
      <c r="AP1464" s="15"/>
      <c r="AQ1464" s="15"/>
      <c r="AR1464" s="15"/>
      <c r="AS1464" s="15"/>
      <c r="AT1464" s="15"/>
      <c r="AU1464" s="15"/>
      <c r="AV1464" s="15"/>
      <c r="AW1464" s="15"/>
      <c r="AX1464" s="15"/>
      <c r="AY1464" s="15"/>
      <c r="AZ1464" s="15"/>
      <c r="BA1464" s="15"/>
      <c r="BB1464" s="15"/>
      <c r="BC1464" s="15"/>
      <c r="BD1464" s="15"/>
      <c r="BE1464" s="15"/>
      <c r="BF1464" s="15"/>
      <c r="BG1464" s="15"/>
      <c r="BH1464" s="15"/>
      <c r="BI1464" s="15"/>
      <c r="BJ1464" s="15"/>
      <c r="BK1464" s="15"/>
    </row>
    <row r="1465" spans="22:63" ht="15.75"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F1465" s="15"/>
      <c r="AG1465" s="15"/>
      <c r="AH1465" s="15"/>
      <c r="AI1465" s="15"/>
      <c r="AJ1465" s="15"/>
      <c r="AK1465" s="15"/>
      <c r="AL1465" s="15"/>
      <c r="AM1465" s="15"/>
      <c r="AN1465" s="15"/>
      <c r="AO1465" s="15"/>
      <c r="AP1465" s="15"/>
      <c r="AQ1465" s="15"/>
      <c r="AR1465" s="15"/>
      <c r="AS1465" s="15"/>
      <c r="AT1465" s="15"/>
      <c r="AU1465" s="15"/>
      <c r="AV1465" s="15"/>
      <c r="AW1465" s="15"/>
      <c r="AX1465" s="15"/>
      <c r="AY1465" s="15"/>
      <c r="AZ1465" s="15"/>
      <c r="BA1465" s="15"/>
      <c r="BB1465" s="15"/>
      <c r="BC1465" s="15"/>
      <c r="BD1465" s="15"/>
      <c r="BE1465" s="15"/>
      <c r="BF1465" s="15"/>
      <c r="BG1465" s="15"/>
      <c r="BH1465" s="15"/>
      <c r="BI1465" s="15"/>
      <c r="BJ1465" s="15"/>
      <c r="BK1465" s="15"/>
    </row>
    <row r="1466" spans="22:63" ht="15.75">
      <c r="V1466" s="15"/>
      <c r="W1466" s="15"/>
      <c r="X1466" s="15"/>
      <c r="Y1466" s="15"/>
      <c r="Z1466" s="15"/>
      <c r="AA1466" s="15"/>
      <c r="AB1466" s="15"/>
      <c r="AC1466" s="15"/>
      <c r="AD1466" s="15"/>
      <c r="AE1466" s="15"/>
      <c r="AF1466" s="15"/>
      <c r="AG1466" s="15"/>
      <c r="AH1466" s="15"/>
      <c r="AI1466" s="15"/>
      <c r="AJ1466" s="15"/>
      <c r="AK1466" s="15"/>
      <c r="AL1466" s="15"/>
      <c r="AM1466" s="15"/>
      <c r="AN1466" s="15"/>
      <c r="AO1466" s="15"/>
      <c r="AP1466" s="15"/>
      <c r="AQ1466" s="15"/>
      <c r="AR1466" s="15"/>
      <c r="AS1466" s="15"/>
      <c r="AT1466" s="15"/>
      <c r="AU1466" s="15"/>
      <c r="AV1466" s="15"/>
      <c r="AW1466" s="15"/>
      <c r="AX1466" s="15"/>
      <c r="AY1466" s="15"/>
      <c r="AZ1466" s="15"/>
      <c r="BA1466" s="15"/>
      <c r="BB1466" s="15"/>
      <c r="BC1466" s="15"/>
      <c r="BD1466" s="15"/>
      <c r="BE1466" s="15"/>
      <c r="BF1466" s="15"/>
      <c r="BG1466" s="15"/>
      <c r="BH1466" s="15"/>
      <c r="BI1466" s="15"/>
      <c r="BJ1466" s="15"/>
      <c r="BK1466" s="15"/>
    </row>
    <row r="1467" spans="22:63" ht="15.75">
      <c r="V1467" s="15"/>
      <c r="W1467" s="15"/>
      <c r="X1467" s="15"/>
      <c r="Y1467" s="15"/>
      <c r="Z1467" s="15"/>
      <c r="AA1467" s="15"/>
      <c r="AB1467" s="15"/>
      <c r="AC1467" s="15"/>
      <c r="AD1467" s="15"/>
      <c r="AE1467" s="15"/>
      <c r="AF1467" s="15"/>
      <c r="AG1467" s="15"/>
      <c r="AH1467" s="15"/>
      <c r="AI1467" s="15"/>
      <c r="AJ1467" s="15"/>
      <c r="AK1467" s="15"/>
      <c r="AL1467" s="15"/>
      <c r="AM1467" s="15"/>
      <c r="AN1467" s="15"/>
      <c r="AO1467" s="15"/>
      <c r="AP1467" s="15"/>
      <c r="AQ1467" s="15"/>
      <c r="AR1467" s="15"/>
      <c r="AS1467" s="15"/>
      <c r="AT1467" s="15"/>
      <c r="AU1467" s="15"/>
      <c r="AV1467" s="15"/>
      <c r="AW1467" s="15"/>
      <c r="AX1467" s="15"/>
      <c r="AY1467" s="15"/>
      <c r="AZ1467" s="15"/>
      <c r="BA1467" s="15"/>
      <c r="BB1467" s="15"/>
      <c r="BC1467" s="15"/>
      <c r="BD1467" s="15"/>
      <c r="BE1467" s="15"/>
      <c r="BF1467" s="15"/>
      <c r="BG1467" s="15"/>
      <c r="BH1467" s="15"/>
      <c r="BI1467" s="15"/>
      <c r="BJ1467" s="15"/>
      <c r="BK1467" s="15"/>
    </row>
    <row r="1468" spans="22:63" ht="15.75">
      <c r="V1468" s="15"/>
      <c r="W1468" s="15"/>
      <c r="X1468" s="15"/>
      <c r="Y1468" s="15"/>
      <c r="Z1468" s="15"/>
      <c r="AA1468" s="15"/>
      <c r="AB1468" s="15"/>
      <c r="AC1468" s="15"/>
      <c r="AD1468" s="15"/>
      <c r="AE1468" s="15"/>
      <c r="AF1468" s="15"/>
      <c r="AG1468" s="15"/>
      <c r="AH1468" s="15"/>
      <c r="AI1468" s="15"/>
      <c r="AJ1468" s="15"/>
      <c r="AK1468" s="15"/>
      <c r="AL1468" s="15"/>
      <c r="AM1468" s="15"/>
      <c r="AN1468" s="15"/>
      <c r="AO1468" s="15"/>
      <c r="AP1468" s="15"/>
      <c r="AQ1468" s="15"/>
      <c r="AR1468" s="15"/>
      <c r="AS1468" s="15"/>
      <c r="AT1468" s="15"/>
      <c r="AU1468" s="15"/>
      <c r="AV1468" s="15"/>
      <c r="AW1468" s="15"/>
      <c r="AX1468" s="15"/>
      <c r="AY1468" s="15"/>
      <c r="AZ1468" s="15"/>
      <c r="BA1468" s="15"/>
      <c r="BB1468" s="15"/>
      <c r="BC1468" s="15"/>
      <c r="BD1468" s="15"/>
      <c r="BE1468" s="15"/>
      <c r="BF1468" s="15"/>
      <c r="BG1468" s="15"/>
      <c r="BH1468" s="15"/>
      <c r="BI1468" s="15"/>
      <c r="BJ1468" s="15"/>
      <c r="BK1468" s="15"/>
    </row>
    <row r="1469" spans="22:63" ht="15.75">
      <c r="V1469" s="15"/>
      <c r="W1469" s="15"/>
      <c r="X1469" s="15"/>
      <c r="Y1469" s="15"/>
      <c r="Z1469" s="15"/>
      <c r="AA1469" s="15"/>
      <c r="AB1469" s="15"/>
      <c r="AC1469" s="15"/>
      <c r="AD1469" s="15"/>
      <c r="AE1469" s="15"/>
      <c r="AF1469" s="15"/>
      <c r="AG1469" s="15"/>
      <c r="AH1469" s="15"/>
      <c r="AI1469" s="15"/>
      <c r="AJ1469" s="15"/>
      <c r="AK1469" s="15"/>
      <c r="AL1469" s="15"/>
      <c r="AM1469" s="15"/>
      <c r="AN1469" s="15"/>
      <c r="AO1469" s="15"/>
      <c r="AP1469" s="15"/>
      <c r="AQ1469" s="15"/>
      <c r="AR1469" s="15"/>
      <c r="AS1469" s="15"/>
      <c r="AT1469" s="15"/>
      <c r="AU1469" s="15"/>
      <c r="AV1469" s="15"/>
      <c r="AW1469" s="15"/>
      <c r="AX1469" s="15"/>
      <c r="AY1469" s="15"/>
      <c r="AZ1469" s="15"/>
      <c r="BA1469" s="15"/>
      <c r="BB1469" s="15"/>
      <c r="BC1469" s="15"/>
      <c r="BD1469" s="15"/>
      <c r="BE1469" s="15"/>
      <c r="BF1469" s="15"/>
      <c r="BG1469" s="15"/>
      <c r="BH1469" s="15"/>
      <c r="BI1469" s="15"/>
      <c r="BJ1469" s="15"/>
      <c r="BK1469" s="15"/>
    </row>
    <row r="1470" spans="22:63" ht="15.75">
      <c r="V1470" s="15"/>
      <c r="W1470" s="15"/>
      <c r="X1470" s="15"/>
      <c r="Y1470" s="15"/>
      <c r="Z1470" s="15"/>
      <c r="AA1470" s="15"/>
      <c r="AB1470" s="15"/>
      <c r="AC1470" s="15"/>
      <c r="AD1470" s="15"/>
      <c r="AE1470" s="15"/>
      <c r="AF1470" s="15"/>
      <c r="AG1470" s="15"/>
      <c r="AH1470" s="15"/>
      <c r="AI1470" s="15"/>
      <c r="AJ1470" s="15"/>
      <c r="AK1470" s="15"/>
      <c r="AL1470" s="15"/>
      <c r="AM1470" s="15"/>
      <c r="AN1470" s="15"/>
      <c r="AO1470" s="15"/>
      <c r="AP1470" s="15"/>
      <c r="AQ1470" s="15"/>
      <c r="AR1470" s="15"/>
      <c r="AS1470" s="15"/>
      <c r="AT1470" s="15"/>
      <c r="AU1470" s="15"/>
      <c r="AV1470" s="15"/>
      <c r="AW1470" s="15"/>
      <c r="AX1470" s="15"/>
      <c r="AY1470" s="15"/>
      <c r="AZ1470" s="15"/>
      <c r="BA1470" s="15"/>
      <c r="BB1470" s="15"/>
      <c r="BC1470" s="15"/>
      <c r="BD1470" s="15"/>
      <c r="BE1470" s="15"/>
      <c r="BF1470" s="15"/>
      <c r="BG1470" s="15"/>
      <c r="BH1470" s="15"/>
      <c r="BI1470" s="15"/>
      <c r="BJ1470" s="15"/>
      <c r="BK1470" s="15"/>
    </row>
    <row r="1471" spans="22:63" ht="15.75"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F1471" s="15"/>
      <c r="AG1471" s="15"/>
      <c r="AH1471" s="15"/>
      <c r="AI1471" s="15"/>
      <c r="AJ1471" s="15"/>
      <c r="AK1471" s="15"/>
      <c r="AL1471" s="15"/>
      <c r="AM1471" s="15"/>
      <c r="AN1471" s="15"/>
      <c r="AO1471" s="15"/>
      <c r="AP1471" s="15"/>
      <c r="AQ1471" s="15"/>
      <c r="AR1471" s="15"/>
      <c r="AS1471" s="15"/>
      <c r="AT1471" s="15"/>
      <c r="AU1471" s="15"/>
      <c r="AV1471" s="15"/>
      <c r="AW1471" s="15"/>
      <c r="AX1471" s="15"/>
      <c r="AY1471" s="15"/>
      <c r="AZ1471" s="15"/>
      <c r="BA1471" s="15"/>
      <c r="BB1471" s="15"/>
      <c r="BC1471" s="15"/>
      <c r="BD1471" s="15"/>
      <c r="BE1471" s="15"/>
      <c r="BF1471" s="15"/>
      <c r="BG1471" s="15"/>
      <c r="BH1471" s="15"/>
      <c r="BI1471" s="15"/>
      <c r="BJ1471" s="15"/>
      <c r="BK1471" s="15"/>
    </row>
    <row r="1472" spans="22:63" ht="15.75">
      <c r="V1472" s="15"/>
      <c r="W1472" s="15"/>
      <c r="X1472" s="15"/>
      <c r="Y1472" s="15"/>
      <c r="Z1472" s="15"/>
      <c r="AA1472" s="15"/>
      <c r="AB1472" s="15"/>
      <c r="AC1472" s="15"/>
      <c r="AD1472" s="15"/>
      <c r="AE1472" s="15"/>
      <c r="AF1472" s="15"/>
      <c r="AG1472" s="15"/>
      <c r="AH1472" s="15"/>
      <c r="AI1472" s="15"/>
      <c r="AJ1472" s="15"/>
      <c r="AK1472" s="15"/>
      <c r="AL1472" s="15"/>
      <c r="AM1472" s="15"/>
      <c r="AN1472" s="15"/>
      <c r="AO1472" s="15"/>
      <c r="AP1472" s="15"/>
      <c r="AQ1472" s="15"/>
      <c r="AR1472" s="15"/>
      <c r="AS1472" s="15"/>
      <c r="AT1472" s="15"/>
      <c r="AU1472" s="15"/>
      <c r="AV1472" s="15"/>
      <c r="AW1472" s="15"/>
      <c r="AX1472" s="15"/>
      <c r="AY1472" s="15"/>
      <c r="AZ1472" s="15"/>
      <c r="BA1472" s="15"/>
      <c r="BB1472" s="15"/>
      <c r="BC1472" s="15"/>
      <c r="BD1472" s="15"/>
      <c r="BE1472" s="15"/>
      <c r="BF1472" s="15"/>
      <c r="BG1472" s="15"/>
      <c r="BH1472" s="15"/>
      <c r="BI1472" s="15"/>
      <c r="BJ1472" s="15"/>
      <c r="BK1472" s="15"/>
    </row>
    <row r="1473" spans="22:63" ht="15.75">
      <c r="V1473" s="15"/>
      <c r="W1473" s="15"/>
      <c r="X1473" s="15"/>
      <c r="Y1473" s="15"/>
      <c r="Z1473" s="15"/>
      <c r="AA1473" s="15"/>
      <c r="AB1473" s="15"/>
      <c r="AC1473" s="15"/>
      <c r="AD1473" s="15"/>
      <c r="AE1473" s="15"/>
      <c r="AF1473" s="15"/>
      <c r="AG1473" s="15"/>
      <c r="AH1473" s="15"/>
      <c r="AI1473" s="15"/>
      <c r="AJ1473" s="15"/>
      <c r="AK1473" s="15"/>
      <c r="AL1473" s="15"/>
      <c r="AM1473" s="15"/>
      <c r="AN1473" s="15"/>
      <c r="AO1473" s="15"/>
      <c r="AP1473" s="15"/>
      <c r="AQ1473" s="15"/>
      <c r="AR1473" s="15"/>
      <c r="AS1473" s="15"/>
      <c r="AT1473" s="15"/>
      <c r="AU1473" s="15"/>
      <c r="AV1473" s="15"/>
      <c r="AW1473" s="15"/>
      <c r="AX1473" s="15"/>
      <c r="AY1473" s="15"/>
      <c r="AZ1473" s="15"/>
      <c r="BA1473" s="15"/>
      <c r="BB1473" s="15"/>
      <c r="BC1473" s="15"/>
      <c r="BD1473" s="15"/>
      <c r="BE1473" s="15"/>
      <c r="BF1473" s="15"/>
      <c r="BG1473" s="15"/>
      <c r="BH1473" s="15"/>
      <c r="BI1473" s="15"/>
      <c r="BJ1473" s="15"/>
      <c r="BK1473" s="15"/>
    </row>
    <row r="1474" spans="22:63" ht="15.75">
      <c r="V1474" s="15"/>
      <c r="W1474" s="15"/>
      <c r="X1474" s="15"/>
      <c r="Y1474" s="15"/>
      <c r="Z1474" s="15"/>
      <c r="AA1474" s="15"/>
      <c r="AB1474" s="15"/>
      <c r="AC1474" s="15"/>
      <c r="AD1474" s="15"/>
      <c r="AE1474" s="15"/>
      <c r="AF1474" s="15"/>
      <c r="AG1474" s="15"/>
      <c r="AH1474" s="15"/>
      <c r="AI1474" s="15"/>
      <c r="AJ1474" s="15"/>
      <c r="AK1474" s="15"/>
      <c r="AL1474" s="15"/>
      <c r="AM1474" s="15"/>
      <c r="AN1474" s="15"/>
      <c r="AO1474" s="15"/>
      <c r="AP1474" s="15"/>
      <c r="AQ1474" s="15"/>
      <c r="AR1474" s="15"/>
      <c r="AS1474" s="15"/>
      <c r="AT1474" s="15"/>
      <c r="AU1474" s="15"/>
      <c r="AV1474" s="15"/>
      <c r="AW1474" s="15"/>
      <c r="AX1474" s="15"/>
      <c r="AY1474" s="15"/>
      <c r="AZ1474" s="15"/>
      <c r="BA1474" s="15"/>
      <c r="BB1474" s="15"/>
      <c r="BC1474" s="15"/>
      <c r="BD1474" s="15"/>
      <c r="BE1474" s="15"/>
      <c r="BF1474" s="15"/>
      <c r="BG1474" s="15"/>
      <c r="BH1474" s="15"/>
      <c r="BI1474" s="15"/>
      <c r="BJ1474" s="15"/>
      <c r="BK1474" s="15"/>
    </row>
    <row r="1475" spans="22:63" ht="15.75"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F1475" s="15"/>
      <c r="AG1475" s="15"/>
      <c r="AH1475" s="15"/>
      <c r="AI1475" s="15"/>
      <c r="AJ1475" s="15"/>
      <c r="AK1475" s="15"/>
      <c r="AL1475" s="15"/>
      <c r="AM1475" s="15"/>
      <c r="AN1475" s="15"/>
      <c r="AO1475" s="15"/>
      <c r="AP1475" s="15"/>
      <c r="AQ1475" s="15"/>
      <c r="AR1475" s="15"/>
      <c r="AS1475" s="15"/>
      <c r="AT1475" s="15"/>
      <c r="AU1475" s="15"/>
      <c r="AV1475" s="15"/>
      <c r="AW1475" s="15"/>
      <c r="AX1475" s="15"/>
      <c r="AY1475" s="15"/>
      <c r="AZ1475" s="15"/>
      <c r="BA1475" s="15"/>
      <c r="BB1475" s="15"/>
      <c r="BC1475" s="15"/>
      <c r="BD1475" s="15"/>
      <c r="BE1475" s="15"/>
      <c r="BF1475" s="15"/>
      <c r="BG1475" s="15"/>
      <c r="BH1475" s="15"/>
      <c r="BI1475" s="15"/>
      <c r="BJ1475" s="15"/>
      <c r="BK1475" s="15"/>
    </row>
    <row r="1476" spans="22:63" ht="15.75">
      <c r="V1476" s="15"/>
      <c r="W1476" s="15"/>
      <c r="X1476" s="15"/>
      <c r="Y1476" s="15"/>
      <c r="Z1476" s="15"/>
      <c r="AA1476" s="15"/>
      <c r="AB1476" s="15"/>
      <c r="AC1476" s="15"/>
      <c r="AD1476" s="15"/>
      <c r="AE1476" s="15"/>
      <c r="AF1476" s="15"/>
      <c r="AG1476" s="15"/>
      <c r="AH1476" s="15"/>
      <c r="AI1476" s="15"/>
      <c r="AJ1476" s="15"/>
      <c r="AK1476" s="15"/>
      <c r="AL1476" s="15"/>
      <c r="AM1476" s="15"/>
      <c r="AN1476" s="15"/>
      <c r="AO1476" s="15"/>
      <c r="AP1476" s="15"/>
      <c r="AQ1476" s="15"/>
      <c r="AR1476" s="15"/>
      <c r="AS1476" s="15"/>
      <c r="AT1476" s="15"/>
      <c r="AU1476" s="15"/>
      <c r="AV1476" s="15"/>
      <c r="AW1476" s="15"/>
      <c r="AX1476" s="15"/>
      <c r="AY1476" s="15"/>
      <c r="AZ1476" s="15"/>
      <c r="BA1476" s="15"/>
      <c r="BB1476" s="15"/>
      <c r="BC1476" s="15"/>
      <c r="BD1476" s="15"/>
      <c r="BE1476" s="15"/>
      <c r="BF1476" s="15"/>
      <c r="BG1476" s="15"/>
      <c r="BH1476" s="15"/>
      <c r="BI1476" s="15"/>
      <c r="BJ1476" s="15"/>
      <c r="BK1476" s="15"/>
    </row>
    <row r="1477" spans="22:63" ht="15.75">
      <c r="V1477" s="15"/>
      <c r="W1477" s="15"/>
      <c r="X1477" s="15"/>
      <c r="Y1477" s="15"/>
      <c r="Z1477" s="15"/>
      <c r="AA1477" s="15"/>
      <c r="AB1477" s="15"/>
      <c r="AC1477" s="15"/>
      <c r="AD1477" s="15"/>
      <c r="AE1477" s="15"/>
      <c r="AF1477" s="15"/>
      <c r="AG1477" s="15"/>
      <c r="AH1477" s="15"/>
      <c r="AI1477" s="15"/>
      <c r="AJ1477" s="15"/>
      <c r="AK1477" s="15"/>
      <c r="AL1477" s="15"/>
      <c r="AM1477" s="15"/>
      <c r="AN1477" s="15"/>
      <c r="AO1477" s="15"/>
      <c r="AP1477" s="15"/>
      <c r="AQ1477" s="15"/>
      <c r="AR1477" s="15"/>
      <c r="AS1477" s="15"/>
      <c r="AT1477" s="15"/>
      <c r="AU1477" s="15"/>
      <c r="AV1477" s="15"/>
      <c r="AW1477" s="15"/>
      <c r="AX1477" s="15"/>
      <c r="AY1477" s="15"/>
      <c r="AZ1477" s="15"/>
      <c r="BA1477" s="15"/>
      <c r="BB1477" s="15"/>
      <c r="BC1477" s="15"/>
      <c r="BD1477" s="15"/>
      <c r="BE1477" s="15"/>
      <c r="BF1477" s="15"/>
      <c r="BG1477" s="15"/>
      <c r="BH1477" s="15"/>
      <c r="BI1477" s="15"/>
      <c r="BJ1477" s="15"/>
      <c r="BK1477" s="15"/>
    </row>
    <row r="1478" spans="22:63" ht="15.75">
      <c r="V1478" s="15"/>
      <c r="W1478" s="15"/>
      <c r="X1478" s="15"/>
      <c r="Y1478" s="15"/>
      <c r="Z1478" s="15"/>
      <c r="AA1478" s="15"/>
      <c r="AB1478" s="15"/>
      <c r="AC1478" s="15"/>
      <c r="AD1478" s="15"/>
      <c r="AE1478" s="15"/>
      <c r="AF1478" s="15"/>
      <c r="AG1478" s="15"/>
      <c r="AH1478" s="15"/>
      <c r="AI1478" s="15"/>
      <c r="AJ1478" s="15"/>
      <c r="AK1478" s="15"/>
      <c r="AL1478" s="15"/>
      <c r="AM1478" s="15"/>
      <c r="AN1478" s="15"/>
      <c r="AO1478" s="15"/>
      <c r="AP1478" s="15"/>
      <c r="AQ1478" s="15"/>
      <c r="AR1478" s="15"/>
      <c r="AS1478" s="15"/>
      <c r="AT1478" s="15"/>
      <c r="AU1478" s="15"/>
      <c r="AV1478" s="15"/>
      <c r="AW1478" s="15"/>
      <c r="AX1478" s="15"/>
      <c r="AY1478" s="15"/>
      <c r="AZ1478" s="15"/>
      <c r="BA1478" s="15"/>
      <c r="BB1478" s="15"/>
      <c r="BC1478" s="15"/>
      <c r="BD1478" s="15"/>
      <c r="BE1478" s="15"/>
      <c r="BF1478" s="15"/>
      <c r="BG1478" s="15"/>
      <c r="BH1478" s="15"/>
      <c r="BI1478" s="15"/>
      <c r="BJ1478" s="15"/>
      <c r="BK1478" s="15"/>
    </row>
    <row r="1479" spans="22:63" ht="15.75">
      <c r="V1479" s="15"/>
      <c r="W1479" s="15"/>
      <c r="X1479" s="15"/>
      <c r="Y1479" s="15"/>
      <c r="Z1479" s="15"/>
      <c r="AA1479" s="15"/>
      <c r="AB1479" s="15"/>
      <c r="AC1479" s="15"/>
      <c r="AD1479" s="15"/>
      <c r="AE1479" s="15"/>
      <c r="AF1479" s="15"/>
      <c r="AG1479" s="15"/>
      <c r="AH1479" s="15"/>
      <c r="AI1479" s="15"/>
      <c r="AJ1479" s="15"/>
      <c r="AK1479" s="15"/>
      <c r="AL1479" s="15"/>
      <c r="AM1479" s="15"/>
      <c r="AN1479" s="15"/>
      <c r="AO1479" s="15"/>
      <c r="AP1479" s="15"/>
      <c r="AQ1479" s="15"/>
      <c r="AR1479" s="15"/>
      <c r="AS1479" s="15"/>
      <c r="AT1479" s="15"/>
      <c r="AU1479" s="15"/>
      <c r="AV1479" s="15"/>
      <c r="AW1479" s="15"/>
      <c r="AX1479" s="15"/>
      <c r="AY1479" s="15"/>
      <c r="AZ1479" s="15"/>
      <c r="BA1479" s="15"/>
      <c r="BB1479" s="15"/>
      <c r="BC1479" s="15"/>
      <c r="BD1479" s="15"/>
      <c r="BE1479" s="15"/>
      <c r="BF1479" s="15"/>
      <c r="BG1479" s="15"/>
      <c r="BH1479" s="15"/>
      <c r="BI1479" s="15"/>
      <c r="BJ1479" s="15"/>
      <c r="BK1479" s="15"/>
    </row>
    <row r="1480" spans="22:63" ht="15.75">
      <c r="V1480" s="15"/>
      <c r="W1480" s="15"/>
      <c r="X1480" s="15"/>
      <c r="Y1480" s="15"/>
      <c r="Z1480" s="15"/>
      <c r="AA1480" s="15"/>
      <c r="AB1480" s="15"/>
      <c r="AC1480" s="15"/>
      <c r="AD1480" s="15"/>
      <c r="AE1480" s="15"/>
      <c r="AF1480" s="15"/>
      <c r="AG1480" s="15"/>
      <c r="AH1480" s="15"/>
      <c r="AI1480" s="15"/>
      <c r="AJ1480" s="15"/>
      <c r="AK1480" s="15"/>
      <c r="AL1480" s="15"/>
      <c r="AM1480" s="15"/>
      <c r="AN1480" s="15"/>
      <c r="AO1480" s="15"/>
      <c r="AP1480" s="15"/>
      <c r="AQ1480" s="15"/>
      <c r="AR1480" s="15"/>
      <c r="AS1480" s="15"/>
      <c r="AT1480" s="15"/>
      <c r="AU1480" s="15"/>
      <c r="AV1480" s="15"/>
      <c r="AW1480" s="15"/>
      <c r="AX1480" s="15"/>
      <c r="AY1480" s="15"/>
      <c r="AZ1480" s="15"/>
      <c r="BA1480" s="15"/>
      <c r="BB1480" s="15"/>
      <c r="BC1480" s="15"/>
      <c r="BD1480" s="15"/>
      <c r="BE1480" s="15"/>
      <c r="BF1480" s="15"/>
      <c r="BG1480" s="15"/>
      <c r="BH1480" s="15"/>
      <c r="BI1480" s="15"/>
      <c r="BJ1480" s="15"/>
      <c r="BK1480" s="15"/>
    </row>
    <row r="1481" spans="22:63" ht="15.75">
      <c r="V1481" s="15"/>
      <c r="W1481" s="15"/>
      <c r="X1481" s="15"/>
      <c r="Y1481" s="15"/>
      <c r="Z1481" s="15"/>
      <c r="AA1481" s="15"/>
      <c r="AB1481" s="15"/>
      <c r="AC1481" s="15"/>
      <c r="AD1481" s="15"/>
      <c r="AE1481" s="15"/>
      <c r="AF1481" s="15"/>
      <c r="AG1481" s="15"/>
      <c r="AH1481" s="15"/>
      <c r="AI1481" s="15"/>
      <c r="AJ1481" s="15"/>
      <c r="AK1481" s="15"/>
      <c r="AL1481" s="15"/>
      <c r="AM1481" s="15"/>
      <c r="AN1481" s="15"/>
      <c r="AO1481" s="15"/>
      <c r="AP1481" s="15"/>
      <c r="AQ1481" s="15"/>
      <c r="AR1481" s="15"/>
      <c r="AS1481" s="15"/>
      <c r="AT1481" s="15"/>
      <c r="AU1481" s="15"/>
      <c r="AV1481" s="15"/>
      <c r="AW1481" s="15"/>
      <c r="AX1481" s="15"/>
      <c r="AY1481" s="15"/>
      <c r="AZ1481" s="15"/>
      <c r="BA1481" s="15"/>
      <c r="BB1481" s="15"/>
      <c r="BC1481" s="15"/>
      <c r="BD1481" s="15"/>
      <c r="BE1481" s="15"/>
      <c r="BF1481" s="15"/>
      <c r="BG1481" s="15"/>
      <c r="BH1481" s="15"/>
      <c r="BI1481" s="15"/>
      <c r="BJ1481" s="15"/>
      <c r="BK1481" s="15"/>
    </row>
    <row r="1482" spans="22:63" ht="15.75">
      <c r="V1482" s="15"/>
      <c r="W1482" s="15"/>
      <c r="X1482" s="15"/>
      <c r="Y1482" s="15"/>
      <c r="Z1482" s="15"/>
      <c r="AA1482" s="15"/>
      <c r="AB1482" s="15"/>
      <c r="AC1482" s="15"/>
      <c r="AD1482" s="15"/>
      <c r="AE1482" s="15"/>
      <c r="AF1482" s="15"/>
      <c r="AG1482" s="15"/>
      <c r="AH1482" s="15"/>
      <c r="AI1482" s="15"/>
      <c r="AJ1482" s="15"/>
      <c r="AK1482" s="15"/>
      <c r="AL1482" s="15"/>
      <c r="AM1482" s="15"/>
      <c r="AN1482" s="15"/>
      <c r="AO1482" s="15"/>
      <c r="AP1482" s="15"/>
      <c r="AQ1482" s="15"/>
      <c r="AR1482" s="15"/>
      <c r="AS1482" s="15"/>
      <c r="AT1482" s="15"/>
      <c r="AU1482" s="15"/>
      <c r="AV1482" s="15"/>
      <c r="AW1482" s="15"/>
      <c r="AX1482" s="15"/>
      <c r="AY1482" s="15"/>
      <c r="AZ1482" s="15"/>
      <c r="BA1482" s="15"/>
      <c r="BB1482" s="15"/>
      <c r="BC1482" s="15"/>
      <c r="BD1482" s="15"/>
      <c r="BE1482" s="15"/>
      <c r="BF1482" s="15"/>
      <c r="BG1482" s="15"/>
      <c r="BH1482" s="15"/>
      <c r="BI1482" s="15"/>
      <c r="BJ1482" s="15"/>
      <c r="BK1482" s="15"/>
    </row>
    <row r="1483" spans="22:63" ht="15.75">
      <c r="V1483" s="15"/>
      <c r="W1483" s="15"/>
      <c r="X1483" s="15"/>
      <c r="Y1483" s="15"/>
      <c r="Z1483" s="15"/>
      <c r="AA1483" s="15"/>
      <c r="AB1483" s="15"/>
      <c r="AC1483" s="15"/>
      <c r="AD1483" s="15"/>
      <c r="AE1483" s="15"/>
      <c r="AF1483" s="15"/>
      <c r="AG1483" s="15"/>
      <c r="AH1483" s="15"/>
      <c r="AI1483" s="15"/>
      <c r="AJ1483" s="15"/>
      <c r="AK1483" s="15"/>
      <c r="AL1483" s="15"/>
      <c r="AM1483" s="15"/>
      <c r="AN1483" s="15"/>
      <c r="AO1483" s="15"/>
      <c r="AP1483" s="15"/>
      <c r="AQ1483" s="15"/>
      <c r="AR1483" s="15"/>
      <c r="AS1483" s="15"/>
      <c r="AT1483" s="15"/>
      <c r="AU1483" s="15"/>
      <c r="AV1483" s="15"/>
      <c r="AW1483" s="15"/>
      <c r="AX1483" s="15"/>
      <c r="AY1483" s="15"/>
      <c r="AZ1483" s="15"/>
      <c r="BA1483" s="15"/>
      <c r="BB1483" s="15"/>
      <c r="BC1483" s="15"/>
      <c r="BD1483" s="15"/>
      <c r="BE1483" s="15"/>
      <c r="BF1483" s="15"/>
      <c r="BG1483" s="15"/>
      <c r="BH1483" s="15"/>
      <c r="BI1483" s="15"/>
      <c r="BJ1483" s="15"/>
      <c r="BK1483" s="15"/>
    </row>
    <row r="1484" spans="22:63" ht="15.75">
      <c r="V1484" s="15"/>
      <c r="W1484" s="15"/>
      <c r="X1484" s="15"/>
      <c r="Y1484" s="15"/>
      <c r="Z1484" s="15"/>
      <c r="AA1484" s="15"/>
      <c r="AB1484" s="15"/>
      <c r="AC1484" s="15"/>
      <c r="AD1484" s="15"/>
      <c r="AE1484" s="15"/>
      <c r="AF1484" s="15"/>
      <c r="AG1484" s="15"/>
      <c r="AH1484" s="15"/>
      <c r="AI1484" s="15"/>
      <c r="AJ1484" s="15"/>
      <c r="AK1484" s="15"/>
      <c r="AL1484" s="15"/>
      <c r="AM1484" s="15"/>
      <c r="AN1484" s="15"/>
      <c r="AO1484" s="15"/>
      <c r="AP1484" s="15"/>
      <c r="AQ1484" s="15"/>
      <c r="AR1484" s="15"/>
      <c r="AS1484" s="15"/>
      <c r="AT1484" s="15"/>
      <c r="AU1484" s="15"/>
      <c r="AV1484" s="15"/>
      <c r="AW1484" s="15"/>
      <c r="AX1484" s="15"/>
      <c r="AY1484" s="15"/>
      <c r="AZ1484" s="15"/>
      <c r="BA1484" s="15"/>
      <c r="BB1484" s="15"/>
      <c r="BC1484" s="15"/>
      <c r="BD1484" s="15"/>
      <c r="BE1484" s="15"/>
      <c r="BF1484" s="15"/>
      <c r="BG1484" s="15"/>
      <c r="BH1484" s="15"/>
      <c r="BI1484" s="15"/>
      <c r="BJ1484" s="15"/>
      <c r="BK1484" s="15"/>
    </row>
    <row r="1485" spans="22:63" ht="15.75">
      <c r="V1485" s="15"/>
      <c r="W1485" s="15"/>
      <c r="X1485" s="15"/>
      <c r="Y1485" s="15"/>
      <c r="Z1485" s="15"/>
      <c r="AA1485" s="15"/>
      <c r="AB1485" s="15"/>
      <c r="AC1485" s="15"/>
      <c r="AD1485" s="15"/>
      <c r="AE1485" s="15"/>
      <c r="AF1485" s="15"/>
      <c r="AG1485" s="15"/>
      <c r="AH1485" s="15"/>
      <c r="AI1485" s="15"/>
      <c r="AJ1485" s="15"/>
      <c r="AK1485" s="15"/>
      <c r="AL1485" s="15"/>
      <c r="AM1485" s="15"/>
      <c r="AN1485" s="15"/>
      <c r="AO1485" s="15"/>
      <c r="AP1485" s="15"/>
      <c r="AQ1485" s="15"/>
      <c r="AR1485" s="15"/>
      <c r="AS1485" s="15"/>
      <c r="AT1485" s="15"/>
      <c r="AU1485" s="15"/>
      <c r="AV1485" s="15"/>
      <c r="AW1485" s="15"/>
      <c r="AX1485" s="15"/>
      <c r="AY1485" s="15"/>
      <c r="AZ1485" s="15"/>
      <c r="BA1485" s="15"/>
      <c r="BB1485" s="15"/>
      <c r="BC1485" s="15"/>
      <c r="BD1485" s="15"/>
      <c r="BE1485" s="15"/>
      <c r="BF1485" s="15"/>
      <c r="BG1485" s="15"/>
      <c r="BH1485" s="15"/>
      <c r="BI1485" s="15"/>
      <c r="BJ1485" s="15"/>
      <c r="BK1485" s="15"/>
    </row>
    <row r="1486" spans="22:63" ht="15.75">
      <c r="V1486" s="15"/>
      <c r="W1486" s="15"/>
      <c r="X1486" s="15"/>
      <c r="Y1486" s="15"/>
      <c r="Z1486" s="15"/>
      <c r="AA1486" s="15"/>
      <c r="AB1486" s="15"/>
      <c r="AC1486" s="15"/>
      <c r="AD1486" s="15"/>
      <c r="AE1486" s="15"/>
      <c r="AF1486" s="15"/>
      <c r="AG1486" s="15"/>
      <c r="AH1486" s="15"/>
      <c r="AI1486" s="15"/>
      <c r="AJ1486" s="15"/>
      <c r="AK1486" s="15"/>
      <c r="AL1486" s="15"/>
      <c r="AM1486" s="15"/>
      <c r="AN1486" s="15"/>
      <c r="AO1486" s="15"/>
      <c r="AP1486" s="15"/>
      <c r="AQ1486" s="15"/>
      <c r="AR1486" s="15"/>
      <c r="AS1486" s="15"/>
      <c r="AT1486" s="15"/>
      <c r="AU1486" s="15"/>
      <c r="AV1486" s="15"/>
      <c r="AW1486" s="15"/>
      <c r="AX1486" s="15"/>
      <c r="AY1486" s="15"/>
      <c r="AZ1486" s="15"/>
      <c r="BA1486" s="15"/>
      <c r="BB1486" s="15"/>
      <c r="BC1486" s="15"/>
      <c r="BD1486" s="15"/>
      <c r="BE1486" s="15"/>
      <c r="BF1486" s="15"/>
      <c r="BG1486" s="15"/>
      <c r="BH1486" s="15"/>
      <c r="BI1486" s="15"/>
      <c r="BJ1486" s="15"/>
      <c r="BK1486" s="15"/>
    </row>
    <row r="1487" spans="22:63" ht="15.75">
      <c r="V1487" s="15"/>
      <c r="W1487" s="15"/>
      <c r="X1487" s="15"/>
      <c r="Y1487" s="15"/>
      <c r="Z1487" s="15"/>
      <c r="AA1487" s="15"/>
      <c r="AB1487" s="15"/>
      <c r="AC1487" s="15"/>
      <c r="AD1487" s="15"/>
      <c r="AE1487" s="15"/>
      <c r="AF1487" s="15"/>
      <c r="AG1487" s="15"/>
      <c r="AH1487" s="15"/>
      <c r="AI1487" s="15"/>
      <c r="AJ1487" s="15"/>
      <c r="AK1487" s="15"/>
      <c r="AL1487" s="15"/>
      <c r="AM1487" s="15"/>
      <c r="AN1487" s="15"/>
      <c r="AO1487" s="15"/>
      <c r="AP1487" s="15"/>
      <c r="AQ1487" s="15"/>
      <c r="AR1487" s="15"/>
      <c r="AS1487" s="15"/>
      <c r="AT1487" s="15"/>
      <c r="AU1487" s="15"/>
      <c r="AV1487" s="15"/>
      <c r="AW1487" s="15"/>
      <c r="AX1487" s="15"/>
      <c r="AY1487" s="15"/>
      <c r="AZ1487" s="15"/>
      <c r="BA1487" s="15"/>
      <c r="BB1487" s="15"/>
      <c r="BC1487" s="15"/>
      <c r="BD1487" s="15"/>
      <c r="BE1487" s="15"/>
      <c r="BF1487" s="15"/>
      <c r="BG1487" s="15"/>
      <c r="BH1487" s="15"/>
      <c r="BI1487" s="15"/>
      <c r="BJ1487" s="15"/>
      <c r="BK1487" s="15"/>
    </row>
    <row r="1488" spans="22:63" ht="15.75">
      <c r="V1488" s="15"/>
      <c r="W1488" s="15"/>
      <c r="X1488" s="15"/>
      <c r="Y1488" s="15"/>
      <c r="Z1488" s="15"/>
      <c r="AA1488" s="15"/>
      <c r="AB1488" s="15"/>
      <c r="AC1488" s="15"/>
      <c r="AD1488" s="15"/>
      <c r="AE1488" s="15"/>
      <c r="AF1488" s="15"/>
      <c r="AG1488" s="15"/>
      <c r="AH1488" s="15"/>
      <c r="AI1488" s="15"/>
      <c r="AJ1488" s="15"/>
      <c r="AK1488" s="15"/>
      <c r="AL1488" s="15"/>
      <c r="AM1488" s="15"/>
      <c r="AN1488" s="15"/>
      <c r="AO1488" s="15"/>
      <c r="AP1488" s="15"/>
      <c r="AQ1488" s="15"/>
      <c r="AR1488" s="15"/>
      <c r="AS1488" s="15"/>
      <c r="AT1488" s="15"/>
      <c r="AU1488" s="15"/>
      <c r="AV1488" s="15"/>
      <c r="AW1488" s="15"/>
      <c r="AX1488" s="15"/>
      <c r="AY1488" s="15"/>
      <c r="AZ1488" s="15"/>
      <c r="BA1488" s="15"/>
      <c r="BB1488" s="15"/>
      <c r="BC1488" s="15"/>
      <c r="BD1488" s="15"/>
      <c r="BE1488" s="15"/>
      <c r="BF1488" s="15"/>
      <c r="BG1488" s="15"/>
      <c r="BH1488" s="15"/>
      <c r="BI1488" s="15"/>
      <c r="BJ1488" s="15"/>
      <c r="BK1488" s="15"/>
    </row>
    <row r="1489" spans="22:63" ht="15.75"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F1489" s="15"/>
      <c r="AG1489" s="15"/>
      <c r="AH1489" s="15"/>
      <c r="AI1489" s="15"/>
      <c r="AJ1489" s="15"/>
      <c r="AK1489" s="15"/>
      <c r="AL1489" s="15"/>
      <c r="AM1489" s="15"/>
      <c r="AN1489" s="15"/>
      <c r="AO1489" s="15"/>
      <c r="AP1489" s="15"/>
      <c r="AQ1489" s="15"/>
      <c r="AR1489" s="15"/>
      <c r="AS1489" s="15"/>
      <c r="AT1489" s="15"/>
      <c r="AU1489" s="15"/>
      <c r="AV1489" s="15"/>
      <c r="AW1489" s="15"/>
      <c r="AX1489" s="15"/>
      <c r="AY1489" s="15"/>
      <c r="AZ1489" s="15"/>
      <c r="BA1489" s="15"/>
      <c r="BB1489" s="15"/>
      <c r="BC1489" s="15"/>
      <c r="BD1489" s="15"/>
      <c r="BE1489" s="15"/>
      <c r="BF1489" s="15"/>
      <c r="BG1489" s="15"/>
      <c r="BH1489" s="15"/>
      <c r="BI1489" s="15"/>
      <c r="BJ1489" s="15"/>
      <c r="BK1489" s="15"/>
    </row>
    <row r="1490" spans="22:63" ht="15.75">
      <c r="V1490" s="15"/>
      <c r="W1490" s="15"/>
      <c r="X1490" s="15"/>
      <c r="Y1490" s="15"/>
      <c r="Z1490" s="15"/>
      <c r="AA1490" s="15"/>
      <c r="AB1490" s="15"/>
      <c r="AC1490" s="15"/>
      <c r="AD1490" s="15"/>
      <c r="AE1490" s="15"/>
      <c r="AF1490" s="15"/>
      <c r="AG1490" s="15"/>
      <c r="AH1490" s="15"/>
      <c r="AI1490" s="15"/>
      <c r="AJ1490" s="15"/>
      <c r="AK1490" s="15"/>
      <c r="AL1490" s="15"/>
      <c r="AM1490" s="15"/>
      <c r="AN1490" s="15"/>
      <c r="AO1490" s="15"/>
      <c r="AP1490" s="15"/>
      <c r="AQ1490" s="15"/>
      <c r="AR1490" s="15"/>
      <c r="AS1490" s="15"/>
      <c r="AT1490" s="15"/>
      <c r="AU1490" s="15"/>
      <c r="AV1490" s="15"/>
      <c r="AW1490" s="15"/>
      <c r="AX1490" s="15"/>
      <c r="AY1490" s="15"/>
      <c r="AZ1490" s="15"/>
      <c r="BA1490" s="15"/>
      <c r="BB1490" s="15"/>
      <c r="BC1490" s="15"/>
      <c r="BD1490" s="15"/>
      <c r="BE1490" s="15"/>
      <c r="BF1490" s="15"/>
      <c r="BG1490" s="15"/>
      <c r="BH1490" s="15"/>
      <c r="BI1490" s="15"/>
      <c r="BJ1490" s="15"/>
      <c r="BK1490" s="15"/>
    </row>
    <row r="1491" spans="22:63" ht="15.75">
      <c r="V1491" s="15"/>
      <c r="W1491" s="15"/>
      <c r="X1491" s="15"/>
      <c r="Y1491" s="15"/>
      <c r="Z1491" s="15"/>
      <c r="AA1491" s="15"/>
      <c r="AB1491" s="15"/>
      <c r="AC1491" s="15"/>
      <c r="AD1491" s="15"/>
      <c r="AE1491" s="15"/>
      <c r="AF1491" s="15"/>
      <c r="AG1491" s="15"/>
      <c r="AH1491" s="15"/>
      <c r="AI1491" s="15"/>
      <c r="AJ1491" s="15"/>
      <c r="AK1491" s="15"/>
      <c r="AL1491" s="15"/>
      <c r="AM1491" s="15"/>
      <c r="AN1491" s="15"/>
      <c r="AO1491" s="15"/>
      <c r="AP1491" s="15"/>
      <c r="AQ1491" s="15"/>
      <c r="AR1491" s="15"/>
      <c r="AS1491" s="15"/>
      <c r="AT1491" s="15"/>
      <c r="AU1491" s="15"/>
      <c r="AV1491" s="15"/>
      <c r="AW1491" s="15"/>
      <c r="AX1491" s="15"/>
      <c r="AY1491" s="15"/>
      <c r="AZ1491" s="15"/>
      <c r="BA1491" s="15"/>
      <c r="BB1491" s="15"/>
      <c r="BC1491" s="15"/>
      <c r="BD1491" s="15"/>
      <c r="BE1491" s="15"/>
      <c r="BF1491" s="15"/>
      <c r="BG1491" s="15"/>
      <c r="BH1491" s="15"/>
      <c r="BI1491" s="15"/>
      <c r="BJ1491" s="15"/>
      <c r="BK1491" s="15"/>
    </row>
    <row r="1492" spans="22:63" ht="15.75">
      <c r="V1492" s="15"/>
      <c r="W1492" s="15"/>
      <c r="X1492" s="15"/>
      <c r="Y1492" s="15"/>
      <c r="Z1492" s="15"/>
      <c r="AA1492" s="15"/>
      <c r="AB1492" s="15"/>
      <c r="AC1492" s="15"/>
      <c r="AD1492" s="15"/>
      <c r="AE1492" s="15"/>
      <c r="AF1492" s="15"/>
      <c r="AG1492" s="15"/>
      <c r="AH1492" s="15"/>
      <c r="AI1492" s="15"/>
      <c r="AJ1492" s="15"/>
      <c r="AK1492" s="15"/>
      <c r="AL1492" s="15"/>
      <c r="AM1492" s="15"/>
      <c r="AN1492" s="15"/>
      <c r="AO1492" s="15"/>
      <c r="AP1492" s="15"/>
      <c r="AQ1492" s="15"/>
      <c r="AR1492" s="15"/>
      <c r="AS1492" s="15"/>
      <c r="AT1492" s="15"/>
      <c r="AU1492" s="15"/>
      <c r="AV1492" s="15"/>
      <c r="AW1492" s="15"/>
      <c r="AX1492" s="15"/>
      <c r="AY1492" s="15"/>
      <c r="AZ1492" s="15"/>
      <c r="BA1492" s="15"/>
      <c r="BB1492" s="15"/>
      <c r="BC1492" s="15"/>
      <c r="BD1492" s="15"/>
      <c r="BE1492" s="15"/>
      <c r="BF1492" s="15"/>
      <c r="BG1492" s="15"/>
      <c r="BH1492" s="15"/>
      <c r="BI1492" s="15"/>
      <c r="BJ1492" s="15"/>
      <c r="BK1492" s="15"/>
    </row>
    <row r="1493" spans="22:63" ht="15.75">
      <c r="V1493" s="15"/>
      <c r="W1493" s="15"/>
      <c r="X1493" s="15"/>
      <c r="Y1493" s="15"/>
      <c r="Z1493" s="15"/>
      <c r="AA1493" s="15"/>
      <c r="AB1493" s="15"/>
      <c r="AC1493" s="15"/>
      <c r="AD1493" s="15"/>
      <c r="AE1493" s="15"/>
      <c r="AF1493" s="15"/>
      <c r="AG1493" s="15"/>
      <c r="AH1493" s="15"/>
      <c r="AI1493" s="15"/>
      <c r="AJ1493" s="15"/>
      <c r="AK1493" s="15"/>
      <c r="AL1493" s="15"/>
      <c r="AM1493" s="15"/>
      <c r="AN1493" s="15"/>
      <c r="AO1493" s="15"/>
      <c r="AP1493" s="15"/>
      <c r="AQ1493" s="15"/>
      <c r="AR1493" s="15"/>
      <c r="AS1493" s="15"/>
      <c r="AT1493" s="15"/>
      <c r="AU1493" s="15"/>
      <c r="AV1493" s="15"/>
      <c r="AW1493" s="15"/>
      <c r="AX1493" s="15"/>
      <c r="AY1493" s="15"/>
      <c r="AZ1493" s="15"/>
      <c r="BA1493" s="15"/>
      <c r="BB1493" s="15"/>
      <c r="BC1493" s="15"/>
      <c r="BD1493" s="15"/>
      <c r="BE1493" s="15"/>
      <c r="BF1493" s="15"/>
      <c r="BG1493" s="15"/>
      <c r="BH1493" s="15"/>
      <c r="BI1493" s="15"/>
      <c r="BJ1493" s="15"/>
      <c r="BK1493" s="15"/>
    </row>
    <row r="1494" spans="22:63" ht="15.75">
      <c r="V1494" s="15"/>
      <c r="W1494" s="15"/>
      <c r="X1494" s="15"/>
      <c r="Y1494" s="15"/>
      <c r="Z1494" s="15"/>
      <c r="AA1494" s="15"/>
      <c r="AB1494" s="15"/>
      <c r="AC1494" s="15"/>
      <c r="AD1494" s="15"/>
      <c r="AE1494" s="15"/>
      <c r="AF1494" s="15"/>
      <c r="AG1494" s="15"/>
      <c r="AH1494" s="15"/>
      <c r="AI1494" s="15"/>
      <c r="AJ1494" s="15"/>
      <c r="AK1494" s="15"/>
      <c r="AL1494" s="15"/>
      <c r="AM1494" s="15"/>
      <c r="AN1494" s="15"/>
      <c r="AO1494" s="15"/>
      <c r="AP1494" s="15"/>
      <c r="AQ1494" s="15"/>
      <c r="AR1494" s="15"/>
      <c r="AS1494" s="15"/>
      <c r="AT1494" s="15"/>
      <c r="AU1494" s="15"/>
      <c r="AV1494" s="15"/>
      <c r="AW1494" s="15"/>
      <c r="AX1494" s="15"/>
      <c r="AY1494" s="15"/>
      <c r="AZ1494" s="15"/>
      <c r="BA1494" s="15"/>
      <c r="BB1494" s="15"/>
      <c r="BC1494" s="15"/>
      <c r="BD1494" s="15"/>
      <c r="BE1494" s="15"/>
      <c r="BF1494" s="15"/>
      <c r="BG1494" s="15"/>
      <c r="BH1494" s="15"/>
      <c r="BI1494" s="15"/>
      <c r="BJ1494" s="15"/>
      <c r="BK1494" s="15"/>
    </row>
    <row r="1495" spans="22:63" ht="15.75">
      <c r="V1495" s="15"/>
      <c r="W1495" s="15"/>
      <c r="X1495" s="15"/>
      <c r="Y1495" s="15"/>
      <c r="Z1495" s="15"/>
      <c r="AA1495" s="15"/>
      <c r="AB1495" s="15"/>
      <c r="AC1495" s="15"/>
      <c r="AD1495" s="15"/>
      <c r="AE1495" s="15"/>
      <c r="AF1495" s="15"/>
      <c r="AG1495" s="15"/>
      <c r="AH1495" s="15"/>
      <c r="AI1495" s="15"/>
      <c r="AJ1495" s="15"/>
      <c r="AK1495" s="15"/>
      <c r="AL1495" s="15"/>
      <c r="AM1495" s="15"/>
      <c r="AN1495" s="15"/>
      <c r="AO1495" s="15"/>
      <c r="AP1495" s="15"/>
      <c r="AQ1495" s="15"/>
      <c r="AR1495" s="15"/>
      <c r="AS1495" s="15"/>
      <c r="AT1495" s="15"/>
      <c r="AU1495" s="15"/>
      <c r="AV1495" s="15"/>
      <c r="AW1495" s="15"/>
      <c r="AX1495" s="15"/>
      <c r="AY1495" s="15"/>
      <c r="AZ1495" s="15"/>
      <c r="BA1495" s="15"/>
      <c r="BB1495" s="15"/>
      <c r="BC1495" s="15"/>
      <c r="BD1495" s="15"/>
      <c r="BE1495" s="15"/>
      <c r="BF1495" s="15"/>
      <c r="BG1495" s="15"/>
      <c r="BH1495" s="15"/>
      <c r="BI1495" s="15"/>
      <c r="BJ1495" s="15"/>
      <c r="BK1495" s="15"/>
    </row>
    <row r="1496" spans="22:63" ht="15.75">
      <c r="V1496" s="15"/>
      <c r="W1496" s="15"/>
      <c r="X1496" s="15"/>
      <c r="Y1496" s="15"/>
      <c r="Z1496" s="15"/>
      <c r="AA1496" s="15"/>
      <c r="AB1496" s="15"/>
      <c r="AC1496" s="15"/>
      <c r="AD1496" s="15"/>
      <c r="AE1496" s="15"/>
      <c r="AF1496" s="15"/>
      <c r="AG1496" s="15"/>
      <c r="AH1496" s="15"/>
      <c r="AI1496" s="15"/>
      <c r="AJ1496" s="15"/>
      <c r="AK1496" s="15"/>
      <c r="AL1496" s="15"/>
      <c r="AM1496" s="15"/>
      <c r="AN1496" s="15"/>
      <c r="AO1496" s="15"/>
      <c r="AP1496" s="15"/>
      <c r="AQ1496" s="15"/>
      <c r="AR1496" s="15"/>
      <c r="AS1496" s="15"/>
      <c r="AT1496" s="15"/>
      <c r="AU1496" s="15"/>
      <c r="AV1496" s="15"/>
      <c r="AW1496" s="15"/>
      <c r="AX1496" s="15"/>
      <c r="AY1496" s="15"/>
      <c r="AZ1496" s="15"/>
      <c r="BA1496" s="15"/>
      <c r="BB1496" s="15"/>
      <c r="BC1496" s="15"/>
      <c r="BD1496" s="15"/>
      <c r="BE1496" s="15"/>
      <c r="BF1496" s="15"/>
      <c r="BG1496" s="15"/>
      <c r="BH1496" s="15"/>
      <c r="BI1496" s="15"/>
      <c r="BJ1496" s="15"/>
      <c r="BK1496" s="15"/>
    </row>
    <row r="1497" spans="22:63" ht="15.75">
      <c r="V1497" s="15"/>
      <c r="W1497" s="15"/>
      <c r="X1497" s="15"/>
      <c r="Y1497" s="15"/>
      <c r="Z1497" s="15"/>
      <c r="AA1497" s="15"/>
      <c r="AB1497" s="15"/>
      <c r="AC1497" s="15"/>
      <c r="AD1497" s="15"/>
      <c r="AE1497" s="15"/>
      <c r="AF1497" s="15"/>
      <c r="AG1497" s="15"/>
      <c r="AH1497" s="15"/>
      <c r="AI1497" s="15"/>
      <c r="AJ1497" s="15"/>
      <c r="AK1497" s="15"/>
      <c r="AL1497" s="15"/>
      <c r="AM1497" s="15"/>
      <c r="AN1497" s="15"/>
      <c r="AO1497" s="15"/>
      <c r="AP1497" s="15"/>
      <c r="AQ1497" s="15"/>
      <c r="AR1497" s="15"/>
      <c r="AS1497" s="15"/>
      <c r="AT1497" s="15"/>
      <c r="AU1497" s="15"/>
      <c r="AV1497" s="15"/>
      <c r="AW1497" s="15"/>
      <c r="AX1497" s="15"/>
      <c r="AY1497" s="15"/>
      <c r="AZ1497" s="15"/>
      <c r="BA1497" s="15"/>
      <c r="BB1497" s="15"/>
      <c r="BC1497" s="15"/>
      <c r="BD1497" s="15"/>
      <c r="BE1497" s="15"/>
      <c r="BF1497" s="15"/>
      <c r="BG1497" s="15"/>
      <c r="BH1497" s="15"/>
      <c r="BI1497" s="15"/>
      <c r="BJ1497" s="15"/>
      <c r="BK1497" s="15"/>
    </row>
    <row r="1498" spans="22:63" ht="15.75">
      <c r="V1498" s="15"/>
      <c r="W1498" s="15"/>
      <c r="X1498" s="15"/>
      <c r="Y1498" s="15"/>
      <c r="Z1498" s="15"/>
      <c r="AA1498" s="15"/>
      <c r="AB1498" s="15"/>
      <c r="AC1498" s="15"/>
      <c r="AD1498" s="15"/>
      <c r="AE1498" s="15"/>
      <c r="AF1498" s="15"/>
      <c r="AG1498" s="15"/>
      <c r="AH1498" s="15"/>
      <c r="AI1498" s="15"/>
      <c r="AJ1498" s="15"/>
      <c r="AK1498" s="15"/>
      <c r="AL1498" s="15"/>
      <c r="AM1498" s="15"/>
      <c r="AN1498" s="15"/>
      <c r="AO1498" s="15"/>
      <c r="AP1498" s="15"/>
      <c r="AQ1498" s="15"/>
      <c r="AR1498" s="15"/>
      <c r="AS1498" s="15"/>
      <c r="AT1498" s="15"/>
      <c r="AU1498" s="15"/>
      <c r="AV1498" s="15"/>
      <c r="AW1498" s="15"/>
      <c r="AX1498" s="15"/>
      <c r="AY1498" s="15"/>
      <c r="AZ1498" s="15"/>
      <c r="BA1498" s="15"/>
      <c r="BB1498" s="15"/>
      <c r="BC1498" s="15"/>
      <c r="BD1498" s="15"/>
      <c r="BE1498" s="15"/>
      <c r="BF1498" s="15"/>
      <c r="BG1498" s="15"/>
      <c r="BH1498" s="15"/>
      <c r="BI1498" s="15"/>
      <c r="BJ1498" s="15"/>
      <c r="BK1498" s="15"/>
    </row>
    <row r="1499" spans="22:63" ht="15.75">
      <c r="V1499" s="15"/>
      <c r="W1499" s="15"/>
      <c r="X1499" s="15"/>
      <c r="Y1499" s="15"/>
      <c r="Z1499" s="15"/>
      <c r="AA1499" s="15"/>
      <c r="AB1499" s="15"/>
      <c r="AC1499" s="15"/>
      <c r="AD1499" s="15"/>
      <c r="AE1499" s="15"/>
      <c r="AF1499" s="15"/>
      <c r="AG1499" s="15"/>
      <c r="AH1499" s="15"/>
      <c r="AI1499" s="15"/>
      <c r="AJ1499" s="15"/>
      <c r="AK1499" s="15"/>
      <c r="AL1499" s="15"/>
      <c r="AM1499" s="15"/>
      <c r="AN1499" s="15"/>
      <c r="AO1499" s="15"/>
      <c r="AP1499" s="15"/>
      <c r="AQ1499" s="15"/>
      <c r="AR1499" s="15"/>
      <c r="AS1499" s="15"/>
      <c r="AT1499" s="15"/>
      <c r="AU1499" s="15"/>
      <c r="AV1499" s="15"/>
      <c r="AW1499" s="15"/>
      <c r="AX1499" s="15"/>
      <c r="AY1499" s="15"/>
      <c r="AZ1499" s="15"/>
      <c r="BA1499" s="15"/>
      <c r="BB1499" s="15"/>
      <c r="BC1499" s="15"/>
      <c r="BD1499" s="15"/>
      <c r="BE1499" s="15"/>
      <c r="BF1499" s="15"/>
      <c r="BG1499" s="15"/>
      <c r="BH1499" s="15"/>
      <c r="BI1499" s="15"/>
      <c r="BJ1499" s="15"/>
      <c r="BK1499" s="15"/>
    </row>
    <row r="1500" spans="22:63" ht="15.75">
      <c r="V1500" s="15"/>
      <c r="W1500" s="15"/>
      <c r="X1500" s="15"/>
      <c r="Y1500" s="15"/>
      <c r="Z1500" s="15"/>
      <c r="AA1500" s="15"/>
      <c r="AB1500" s="15"/>
      <c r="AC1500" s="15"/>
      <c r="AD1500" s="15"/>
      <c r="AE1500" s="15"/>
      <c r="AF1500" s="15"/>
      <c r="AG1500" s="15"/>
      <c r="AH1500" s="15"/>
      <c r="AI1500" s="15"/>
      <c r="AJ1500" s="15"/>
      <c r="AK1500" s="15"/>
      <c r="AL1500" s="15"/>
      <c r="AM1500" s="15"/>
      <c r="AN1500" s="15"/>
      <c r="AO1500" s="15"/>
      <c r="AP1500" s="15"/>
      <c r="AQ1500" s="15"/>
      <c r="AR1500" s="15"/>
      <c r="AS1500" s="15"/>
      <c r="AT1500" s="15"/>
      <c r="AU1500" s="15"/>
      <c r="AV1500" s="15"/>
      <c r="AW1500" s="15"/>
      <c r="AX1500" s="15"/>
      <c r="AY1500" s="15"/>
      <c r="AZ1500" s="15"/>
      <c r="BA1500" s="15"/>
      <c r="BB1500" s="15"/>
      <c r="BC1500" s="15"/>
      <c r="BD1500" s="15"/>
      <c r="BE1500" s="15"/>
      <c r="BF1500" s="15"/>
      <c r="BG1500" s="15"/>
      <c r="BH1500" s="15"/>
      <c r="BI1500" s="15"/>
      <c r="BJ1500" s="15"/>
      <c r="BK1500" s="15"/>
    </row>
    <row r="1501" spans="22:63" ht="15.75">
      <c r="V1501" s="15"/>
      <c r="W1501" s="15"/>
      <c r="X1501" s="15"/>
      <c r="Y1501" s="15"/>
      <c r="Z1501" s="15"/>
      <c r="AA1501" s="15"/>
      <c r="AB1501" s="15"/>
      <c r="AC1501" s="15"/>
      <c r="AD1501" s="15"/>
      <c r="AE1501" s="15"/>
      <c r="AF1501" s="15"/>
      <c r="AG1501" s="15"/>
      <c r="AH1501" s="15"/>
      <c r="AI1501" s="15"/>
      <c r="AJ1501" s="15"/>
      <c r="AK1501" s="15"/>
      <c r="AL1501" s="15"/>
      <c r="AM1501" s="15"/>
      <c r="AN1501" s="15"/>
      <c r="AO1501" s="15"/>
      <c r="AP1501" s="15"/>
      <c r="AQ1501" s="15"/>
      <c r="AR1501" s="15"/>
      <c r="AS1501" s="15"/>
      <c r="AT1501" s="15"/>
      <c r="AU1501" s="15"/>
      <c r="AV1501" s="15"/>
      <c r="AW1501" s="15"/>
      <c r="AX1501" s="15"/>
      <c r="AY1501" s="15"/>
      <c r="AZ1501" s="15"/>
      <c r="BA1501" s="15"/>
      <c r="BB1501" s="15"/>
      <c r="BC1501" s="15"/>
      <c r="BD1501" s="15"/>
      <c r="BE1501" s="15"/>
      <c r="BF1501" s="15"/>
      <c r="BG1501" s="15"/>
      <c r="BH1501" s="15"/>
      <c r="BI1501" s="15"/>
      <c r="BJ1501" s="15"/>
      <c r="BK1501" s="15"/>
    </row>
    <row r="1502" spans="22:63" ht="15.75">
      <c r="V1502" s="15"/>
      <c r="W1502" s="15"/>
      <c r="X1502" s="15"/>
      <c r="Y1502" s="15"/>
      <c r="Z1502" s="15"/>
      <c r="AA1502" s="15"/>
      <c r="AB1502" s="15"/>
      <c r="AC1502" s="15"/>
      <c r="AD1502" s="15"/>
      <c r="AE1502" s="15"/>
      <c r="AF1502" s="15"/>
      <c r="AG1502" s="15"/>
      <c r="AH1502" s="15"/>
      <c r="AI1502" s="15"/>
      <c r="AJ1502" s="15"/>
      <c r="AK1502" s="15"/>
      <c r="AL1502" s="15"/>
      <c r="AM1502" s="15"/>
      <c r="AN1502" s="15"/>
      <c r="AO1502" s="15"/>
      <c r="AP1502" s="15"/>
      <c r="AQ1502" s="15"/>
      <c r="AR1502" s="15"/>
      <c r="AS1502" s="15"/>
      <c r="AT1502" s="15"/>
      <c r="AU1502" s="15"/>
      <c r="AV1502" s="15"/>
      <c r="AW1502" s="15"/>
      <c r="AX1502" s="15"/>
      <c r="AY1502" s="15"/>
      <c r="AZ1502" s="15"/>
      <c r="BA1502" s="15"/>
      <c r="BB1502" s="15"/>
      <c r="BC1502" s="15"/>
      <c r="BD1502" s="15"/>
      <c r="BE1502" s="15"/>
      <c r="BF1502" s="15"/>
      <c r="BG1502" s="15"/>
      <c r="BH1502" s="15"/>
      <c r="BI1502" s="15"/>
      <c r="BJ1502" s="15"/>
      <c r="BK1502" s="15"/>
    </row>
    <row r="1503" spans="22:63" ht="15.75">
      <c r="V1503" s="15"/>
      <c r="W1503" s="15"/>
      <c r="X1503" s="15"/>
      <c r="Y1503" s="15"/>
      <c r="Z1503" s="15"/>
      <c r="AA1503" s="15"/>
      <c r="AB1503" s="15"/>
      <c r="AC1503" s="15"/>
      <c r="AD1503" s="15"/>
      <c r="AE1503" s="15"/>
      <c r="AF1503" s="15"/>
      <c r="AG1503" s="15"/>
      <c r="AH1503" s="15"/>
      <c r="AI1503" s="15"/>
      <c r="AJ1503" s="15"/>
      <c r="AK1503" s="15"/>
      <c r="AL1503" s="15"/>
      <c r="AM1503" s="15"/>
      <c r="AN1503" s="15"/>
      <c r="AO1503" s="15"/>
      <c r="AP1503" s="15"/>
      <c r="AQ1503" s="15"/>
      <c r="AR1503" s="15"/>
      <c r="AS1503" s="15"/>
      <c r="AT1503" s="15"/>
      <c r="AU1503" s="15"/>
      <c r="AV1503" s="15"/>
      <c r="AW1503" s="15"/>
      <c r="AX1503" s="15"/>
      <c r="AY1503" s="15"/>
      <c r="AZ1503" s="15"/>
      <c r="BA1503" s="15"/>
      <c r="BB1503" s="15"/>
      <c r="BC1503" s="15"/>
      <c r="BD1503" s="15"/>
      <c r="BE1503" s="15"/>
      <c r="BF1503" s="15"/>
      <c r="BG1503" s="15"/>
      <c r="BH1503" s="15"/>
      <c r="BI1503" s="15"/>
      <c r="BJ1503" s="15"/>
      <c r="BK1503" s="15"/>
    </row>
    <row r="1504" spans="22:63" ht="15.75">
      <c r="V1504" s="15"/>
      <c r="W1504" s="15"/>
      <c r="X1504" s="15"/>
      <c r="Y1504" s="15"/>
      <c r="Z1504" s="15"/>
      <c r="AA1504" s="15"/>
      <c r="AB1504" s="15"/>
      <c r="AC1504" s="15"/>
      <c r="AD1504" s="15"/>
      <c r="AE1504" s="15"/>
      <c r="AF1504" s="15"/>
      <c r="AG1504" s="15"/>
      <c r="AH1504" s="15"/>
      <c r="AI1504" s="15"/>
      <c r="AJ1504" s="15"/>
      <c r="AK1504" s="15"/>
      <c r="AL1504" s="15"/>
      <c r="AM1504" s="15"/>
      <c r="AN1504" s="15"/>
      <c r="AO1504" s="15"/>
      <c r="AP1504" s="15"/>
      <c r="AQ1504" s="15"/>
      <c r="AR1504" s="15"/>
      <c r="AS1504" s="15"/>
      <c r="AT1504" s="15"/>
      <c r="AU1504" s="15"/>
      <c r="AV1504" s="15"/>
      <c r="AW1504" s="15"/>
      <c r="AX1504" s="15"/>
      <c r="AY1504" s="15"/>
      <c r="AZ1504" s="15"/>
      <c r="BA1504" s="15"/>
      <c r="BB1504" s="15"/>
      <c r="BC1504" s="15"/>
      <c r="BD1504" s="15"/>
      <c r="BE1504" s="15"/>
      <c r="BF1504" s="15"/>
      <c r="BG1504" s="15"/>
      <c r="BH1504" s="15"/>
      <c r="BI1504" s="15"/>
      <c r="BJ1504" s="15"/>
      <c r="BK1504" s="15"/>
    </row>
    <row r="1505" spans="22:63" ht="15.75">
      <c r="V1505" s="15"/>
      <c r="W1505" s="15"/>
      <c r="X1505" s="15"/>
      <c r="Y1505" s="15"/>
      <c r="Z1505" s="15"/>
      <c r="AA1505" s="15"/>
      <c r="AB1505" s="15"/>
      <c r="AC1505" s="15"/>
      <c r="AD1505" s="15"/>
      <c r="AE1505" s="15"/>
      <c r="AF1505" s="15"/>
      <c r="AG1505" s="15"/>
      <c r="AH1505" s="15"/>
      <c r="AI1505" s="15"/>
      <c r="AJ1505" s="15"/>
      <c r="AK1505" s="15"/>
      <c r="AL1505" s="15"/>
      <c r="AM1505" s="15"/>
      <c r="AN1505" s="15"/>
      <c r="AO1505" s="15"/>
      <c r="AP1505" s="15"/>
      <c r="AQ1505" s="15"/>
      <c r="AR1505" s="15"/>
      <c r="AS1505" s="15"/>
      <c r="AT1505" s="15"/>
      <c r="AU1505" s="15"/>
      <c r="AV1505" s="15"/>
      <c r="AW1505" s="15"/>
      <c r="AX1505" s="15"/>
      <c r="AY1505" s="15"/>
      <c r="AZ1505" s="15"/>
      <c r="BA1505" s="15"/>
      <c r="BB1505" s="15"/>
      <c r="BC1505" s="15"/>
      <c r="BD1505" s="15"/>
      <c r="BE1505" s="15"/>
      <c r="BF1505" s="15"/>
      <c r="BG1505" s="15"/>
      <c r="BH1505" s="15"/>
      <c r="BI1505" s="15"/>
      <c r="BJ1505" s="15"/>
      <c r="BK1505" s="15"/>
    </row>
    <row r="1506" spans="22:63" ht="15.75">
      <c r="V1506" s="15"/>
      <c r="W1506" s="15"/>
      <c r="X1506" s="15"/>
      <c r="Y1506" s="15"/>
      <c r="Z1506" s="15"/>
      <c r="AA1506" s="15"/>
      <c r="AB1506" s="15"/>
      <c r="AC1506" s="15"/>
      <c r="AD1506" s="15"/>
      <c r="AE1506" s="15"/>
      <c r="AF1506" s="15"/>
      <c r="AG1506" s="15"/>
      <c r="AH1506" s="15"/>
      <c r="AI1506" s="15"/>
      <c r="AJ1506" s="15"/>
      <c r="AK1506" s="15"/>
      <c r="AL1506" s="15"/>
      <c r="AM1506" s="15"/>
      <c r="AN1506" s="15"/>
      <c r="AO1506" s="15"/>
      <c r="AP1506" s="15"/>
      <c r="AQ1506" s="15"/>
      <c r="AR1506" s="15"/>
      <c r="AS1506" s="15"/>
      <c r="AT1506" s="15"/>
      <c r="AU1506" s="15"/>
      <c r="AV1506" s="15"/>
      <c r="AW1506" s="15"/>
      <c r="AX1506" s="15"/>
      <c r="AY1506" s="15"/>
      <c r="AZ1506" s="15"/>
      <c r="BA1506" s="15"/>
      <c r="BB1506" s="15"/>
      <c r="BC1506" s="15"/>
      <c r="BD1506" s="15"/>
      <c r="BE1506" s="15"/>
      <c r="BF1506" s="15"/>
      <c r="BG1506" s="15"/>
      <c r="BH1506" s="15"/>
      <c r="BI1506" s="15"/>
      <c r="BJ1506" s="15"/>
      <c r="BK1506" s="15"/>
    </row>
    <row r="1507" spans="22:63" ht="15.75">
      <c r="V1507" s="15"/>
      <c r="W1507" s="15"/>
      <c r="X1507" s="15"/>
      <c r="Y1507" s="15"/>
      <c r="Z1507" s="15"/>
      <c r="AA1507" s="15"/>
      <c r="AB1507" s="15"/>
      <c r="AC1507" s="15"/>
      <c r="AD1507" s="15"/>
      <c r="AE1507" s="15"/>
      <c r="AF1507" s="15"/>
      <c r="AG1507" s="15"/>
      <c r="AH1507" s="15"/>
      <c r="AI1507" s="15"/>
      <c r="AJ1507" s="15"/>
      <c r="AK1507" s="15"/>
      <c r="AL1507" s="15"/>
      <c r="AM1507" s="15"/>
      <c r="AN1507" s="15"/>
      <c r="AO1507" s="15"/>
      <c r="AP1507" s="15"/>
      <c r="AQ1507" s="15"/>
      <c r="AR1507" s="15"/>
      <c r="AS1507" s="15"/>
      <c r="AT1507" s="15"/>
      <c r="AU1507" s="15"/>
      <c r="AV1507" s="15"/>
      <c r="AW1507" s="15"/>
      <c r="AX1507" s="15"/>
      <c r="AY1507" s="15"/>
      <c r="AZ1507" s="15"/>
      <c r="BA1507" s="15"/>
      <c r="BB1507" s="15"/>
      <c r="BC1507" s="15"/>
      <c r="BD1507" s="15"/>
      <c r="BE1507" s="15"/>
      <c r="BF1507" s="15"/>
      <c r="BG1507" s="15"/>
      <c r="BH1507" s="15"/>
      <c r="BI1507" s="15"/>
      <c r="BJ1507" s="15"/>
      <c r="BK1507" s="15"/>
    </row>
    <row r="1508" spans="22:63" ht="15.75">
      <c r="V1508" s="15"/>
      <c r="W1508" s="15"/>
      <c r="X1508" s="15"/>
      <c r="Y1508" s="15"/>
      <c r="Z1508" s="15"/>
      <c r="AA1508" s="15"/>
      <c r="AB1508" s="15"/>
      <c r="AC1508" s="15"/>
      <c r="AD1508" s="15"/>
      <c r="AE1508" s="15"/>
      <c r="AF1508" s="15"/>
      <c r="AG1508" s="15"/>
      <c r="AH1508" s="15"/>
      <c r="AI1508" s="15"/>
      <c r="AJ1508" s="15"/>
      <c r="AK1508" s="15"/>
      <c r="AL1508" s="15"/>
      <c r="AM1508" s="15"/>
      <c r="AN1508" s="15"/>
      <c r="AO1508" s="15"/>
      <c r="AP1508" s="15"/>
      <c r="AQ1508" s="15"/>
      <c r="AR1508" s="15"/>
      <c r="AS1508" s="15"/>
      <c r="AT1508" s="15"/>
      <c r="AU1508" s="15"/>
      <c r="AV1508" s="15"/>
      <c r="AW1508" s="15"/>
      <c r="AX1508" s="15"/>
      <c r="AY1508" s="15"/>
      <c r="AZ1508" s="15"/>
      <c r="BA1508" s="15"/>
      <c r="BB1508" s="15"/>
      <c r="BC1508" s="15"/>
      <c r="BD1508" s="15"/>
      <c r="BE1508" s="15"/>
      <c r="BF1508" s="15"/>
      <c r="BG1508" s="15"/>
      <c r="BH1508" s="15"/>
      <c r="BI1508" s="15"/>
      <c r="BJ1508" s="15"/>
      <c r="BK1508" s="15"/>
    </row>
    <row r="1509" spans="22:63" ht="15.75">
      <c r="V1509" s="15"/>
      <c r="W1509" s="15"/>
      <c r="X1509" s="15"/>
      <c r="Y1509" s="15"/>
      <c r="Z1509" s="15"/>
      <c r="AA1509" s="15"/>
      <c r="AB1509" s="15"/>
      <c r="AC1509" s="15"/>
      <c r="AD1509" s="15"/>
      <c r="AE1509" s="15"/>
      <c r="AF1509" s="15"/>
      <c r="AG1509" s="15"/>
      <c r="AH1509" s="15"/>
      <c r="AI1509" s="15"/>
      <c r="AJ1509" s="15"/>
      <c r="AK1509" s="15"/>
      <c r="AL1509" s="15"/>
      <c r="AM1509" s="15"/>
      <c r="AN1509" s="15"/>
      <c r="AO1509" s="15"/>
      <c r="AP1509" s="15"/>
      <c r="AQ1509" s="15"/>
      <c r="AR1509" s="15"/>
      <c r="AS1509" s="15"/>
      <c r="AT1509" s="15"/>
      <c r="AU1509" s="15"/>
      <c r="AV1509" s="15"/>
      <c r="AW1509" s="15"/>
      <c r="AX1509" s="15"/>
      <c r="AY1509" s="15"/>
      <c r="AZ1509" s="15"/>
      <c r="BA1509" s="15"/>
      <c r="BB1509" s="15"/>
      <c r="BC1509" s="15"/>
      <c r="BD1509" s="15"/>
      <c r="BE1509" s="15"/>
      <c r="BF1509" s="15"/>
      <c r="BG1509" s="15"/>
      <c r="BH1509" s="15"/>
      <c r="BI1509" s="15"/>
      <c r="BJ1509" s="15"/>
      <c r="BK1509" s="15"/>
    </row>
    <row r="1510" spans="22:63" ht="15.75">
      <c r="V1510" s="15"/>
      <c r="W1510" s="15"/>
      <c r="X1510" s="15"/>
      <c r="Y1510" s="15"/>
      <c r="Z1510" s="15"/>
      <c r="AA1510" s="15"/>
      <c r="AB1510" s="15"/>
      <c r="AC1510" s="15"/>
      <c r="AD1510" s="15"/>
      <c r="AE1510" s="15"/>
      <c r="AF1510" s="15"/>
      <c r="AG1510" s="15"/>
      <c r="AH1510" s="15"/>
      <c r="AI1510" s="15"/>
      <c r="AJ1510" s="15"/>
      <c r="AK1510" s="15"/>
      <c r="AL1510" s="15"/>
      <c r="AM1510" s="15"/>
      <c r="AN1510" s="15"/>
      <c r="AO1510" s="15"/>
      <c r="AP1510" s="15"/>
      <c r="AQ1510" s="15"/>
      <c r="AR1510" s="15"/>
      <c r="AS1510" s="15"/>
      <c r="AT1510" s="15"/>
      <c r="AU1510" s="15"/>
      <c r="AV1510" s="15"/>
      <c r="AW1510" s="15"/>
      <c r="AX1510" s="15"/>
      <c r="AY1510" s="15"/>
      <c r="AZ1510" s="15"/>
      <c r="BA1510" s="15"/>
      <c r="BB1510" s="15"/>
      <c r="BC1510" s="15"/>
      <c r="BD1510" s="15"/>
      <c r="BE1510" s="15"/>
      <c r="BF1510" s="15"/>
      <c r="BG1510" s="15"/>
      <c r="BH1510" s="15"/>
      <c r="BI1510" s="15"/>
      <c r="BJ1510" s="15"/>
      <c r="BK1510" s="15"/>
    </row>
    <row r="1511" spans="22:63" ht="15.75">
      <c r="V1511" s="15"/>
      <c r="W1511" s="15"/>
      <c r="X1511" s="15"/>
      <c r="Y1511" s="15"/>
      <c r="Z1511" s="15"/>
      <c r="AA1511" s="15"/>
      <c r="AB1511" s="15"/>
      <c r="AC1511" s="15"/>
      <c r="AD1511" s="15"/>
      <c r="AE1511" s="15"/>
      <c r="AF1511" s="15"/>
      <c r="AG1511" s="15"/>
      <c r="AH1511" s="15"/>
      <c r="AI1511" s="15"/>
      <c r="AJ1511" s="15"/>
      <c r="AK1511" s="15"/>
      <c r="AL1511" s="15"/>
      <c r="AM1511" s="15"/>
      <c r="AN1511" s="15"/>
      <c r="AO1511" s="15"/>
      <c r="AP1511" s="15"/>
      <c r="AQ1511" s="15"/>
      <c r="AR1511" s="15"/>
      <c r="AS1511" s="15"/>
      <c r="AT1511" s="15"/>
      <c r="AU1511" s="15"/>
      <c r="AV1511" s="15"/>
      <c r="AW1511" s="15"/>
      <c r="AX1511" s="15"/>
      <c r="AY1511" s="15"/>
      <c r="AZ1511" s="15"/>
      <c r="BA1511" s="15"/>
      <c r="BB1511" s="15"/>
      <c r="BC1511" s="15"/>
      <c r="BD1511" s="15"/>
      <c r="BE1511" s="15"/>
      <c r="BF1511" s="15"/>
      <c r="BG1511" s="15"/>
      <c r="BH1511" s="15"/>
      <c r="BI1511" s="15"/>
      <c r="BJ1511" s="15"/>
      <c r="BK1511" s="15"/>
    </row>
    <row r="1512" spans="22:63" ht="15.75">
      <c r="V1512" s="15"/>
      <c r="W1512" s="15"/>
      <c r="X1512" s="15"/>
      <c r="Y1512" s="15"/>
      <c r="Z1512" s="15"/>
      <c r="AA1512" s="15"/>
      <c r="AB1512" s="15"/>
      <c r="AC1512" s="15"/>
      <c r="AD1512" s="15"/>
      <c r="AE1512" s="15"/>
      <c r="AF1512" s="15"/>
      <c r="AG1512" s="15"/>
      <c r="AH1512" s="15"/>
      <c r="AI1512" s="15"/>
      <c r="AJ1512" s="15"/>
      <c r="AK1512" s="15"/>
      <c r="AL1512" s="15"/>
      <c r="AM1512" s="15"/>
      <c r="AN1512" s="15"/>
      <c r="AO1512" s="15"/>
      <c r="AP1512" s="15"/>
      <c r="AQ1512" s="15"/>
      <c r="AR1512" s="15"/>
      <c r="AS1512" s="15"/>
      <c r="AT1512" s="15"/>
      <c r="AU1512" s="15"/>
      <c r="AV1512" s="15"/>
      <c r="AW1512" s="15"/>
      <c r="AX1512" s="15"/>
      <c r="AY1512" s="15"/>
      <c r="AZ1512" s="15"/>
      <c r="BA1512" s="15"/>
      <c r="BB1512" s="15"/>
      <c r="BC1512" s="15"/>
      <c r="BD1512" s="15"/>
      <c r="BE1512" s="15"/>
      <c r="BF1512" s="15"/>
      <c r="BG1512" s="15"/>
      <c r="BH1512" s="15"/>
      <c r="BI1512" s="15"/>
      <c r="BJ1512" s="15"/>
      <c r="BK1512" s="15"/>
    </row>
    <row r="1513" spans="22:63" ht="15.75">
      <c r="V1513" s="15"/>
      <c r="W1513" s="15"/>
      <c r="X1513" s="15"/>
      <c r="Y1513" s="15"/>
      <c r="Z1513" s="15"/>
      <c r="AA1513" s="15"/>
      <c r="AB1513" s="15"/>
      <c r="AC1513" s="15"/>
      <c r="AD1513" s="15"/>
      <c r="AE1513" s="15"/>
      <c r="AF1513" s="15"/>
      <c r="AG1513" s="15"/>
      <c r="AH1513" s="15"/>
      <c r="AI1513" s="15"/>
      <c r="AJ1513" s="15"/>
      <c r="AK1513" s="15"/>
      <c r="AL1513" s="15"/>
      <c r="AM1513" s="15"/>
      <c r="AN1513" s="15"/>
      <c r="AO1513" s="15"/>
      <c r="AP1513" s="15"/>
      <c r="AQ1513" s="15"/>
      <c r="AR1513" s="15"/>
      <c r="AS1513" s="15"/>
      <c r="AT1513" s="15"/>
      <c r="AU1513" s="15"/>
      <c r="AV1513" s="15"/>
      <c r="AW1513" s="15"/>
      <c r="AX1513" s="15"/>
      <c r="AY1513" s="15"/>
      <c r="AZ1513" s="15"/>
      <c r="BA1513" s="15"/>
      <c r="BB1513" s="15"/>
      <c r="BC1513" s="15"/>
      <c r="BD1513" s="15"/>
      <c r="BE1513" s="15"/>
      <c r="BF1513" s="15"/>
      <c r="BG1513" s="15"/>
      <c r="BH1513" s="15"/>
      <c r="BI1513" s="15"/>
      <c r="BJ1513" s="15"/>
      <c r="BK1513" s="15"/>
    </row>
    <row r="1514" spans="22:63" ht="15.75">
      <c r="V1514" s="15"/>
      <c r="W1514" s="15"/>
      <c r="X1514" s="15"/>
      <c r="Y1514" s="15"/>
      <c r="Z1514" s="15"/>
      <c r="AA1514" s="15"/>
      <c r="AB1514" s="15"/>
      <c r="AC1514" s="15"/>
      <c r="AD1514" s="15"/>
      <c r="AE1514" s="15"/>
      <c r="AF1514" s="15"/>
      <c r="AG1514" s="15"/>
      <c r="AH1514" s="15"/>
      <c r="AI1514" s="15"/>
      <c r="AJ1514" s="15"/>
      <c r="AK1514" s="15"/>
      <c r="AL1514" s="15"/>
      <c r="AM1514" s="15"/>
      <c r="AN1514" s="15"/>
      <c r="AO1514" s="15"/>
      <c r="AP1514" s="15"/>
      <c r="AQ1514" s="15"/>
      <c r="AR1514" s="15"/>
      <c r="AS1514" s="15"/>
      <c r="AT1514" s="15"/>
      <c r="AU1514" s="15"/>
      <c r="AV1514" s="15"/>
      <c r="AW1514" s="15"/>
      <c r="AX1514" s="15"/>
      <c r="AY1514" s="15"/>
      <c r="AZ1514" s="15"/>
      <c r="BA1514" s="15"/>
      <c r="BB1514" s="15"/>
      <c r="BC1514" s="15"/>
      <c r="BD1514" s="15"/>
      <c r="BE1514" s="15"/>
      <c r="BF1514" s="15"/>
      <c r="BG1514" s="15"/>
      <c r="BH1514" s="15"/>
      <c r="BI1514" s="15"/>
      <c r="BJ1514" s="15"/>
      <c r="BK1514" s="15"/>
    </row>
    <row r="1515" spans="22:63" ht="15.75">
      <c r="V1515" s="15"/>
      <c r="W1515" s="15"/>
      <c r="X1515" s="15"/>
      <c r="Y1515" s="15"/>
      <c r="Z1515" s="15"/>
      <c r="AA1515" s="15"/>
      <c r="AB1515" s="15"/>
      <c r="AC1515" s="15"/>
      <c r="AD1515" s="15"/>
      <c r="AE1515" s="15"/>
      <c r="AF1515" s="15"/>
      <c r="AG1515" s="15"/>
      <c r="AH1515" s="15"/>
      <c r="AI1515" s="15"/>
      <c r="AJ1515" s="15"/>
      <c r="AK1515" s="15"/>
      <c r="AL1515" s="15"/>
      <c r="AM1515" s="15"/>
      <c r="AN1515" s="15"/>
      <c r="AO1515" s="15"/>
      <c r="AP1515" s="15"/>
      <c r="AQ1515" s="15"/>
      <c r="AR1515" s="15"/>
      <c r="AS1515" s="15"/>
      <c r="AT1515" s="15"/>
      <c r="AU1515" s="15"/>
      <c r="AV1515" s="15"/>
      <c r="AW1515" s="15"/>
      <c r="AX1515" s="15"/>
      <c r="AY1515" s="15"/>
      <c r="AZ1515" s="15"/>
      <c r="BA1515" s="15"/>
      <c r="BB1515" s="15"/>
      <c r="BC1515" s="15"/>
      <c r="BD1515" s="15"/>
      <c r="BE1515" s="15"/>
      <c r="BF1515" s="15"/>
      <c r="BG1515" s="15"/>
      <c r="BH1515" s="15"/>
      <c r="BI1515" s="15"/>
      <c r="BJ1515" s="15"/>
      <c r="BK1515" s="15"/>
    </row>
    <row r="1516" spans="22:63" ht="15.75">
      <c r="V1516" s="15"/>
      <c r="W1516" s="15"/>
      <c r="X1516" s="15"/>
      <c r="Y1516" s="15"/>
      <c r="Z1516" s="15"/>
      <c r="AA1516" s="15"/>
      <c r="AB1516" s="15"/>
      <c r="AC1516" s="15"/>
      <c r="AD1516" s="15"/>
      <c r="AE1516" s="15"/>
      <c r="AF1516" s="15"/>
      <c r="AG1516" s="15"/>
      <c r="AH1516" s="15"/>
      <c r="AI1516" s="15"/>
      <c r="AJ1516" s="15"/>
      <c r="AK1516" s="15"/>
      <c r="AL1516" s="15"/>
      <c r="AM1516" s="15"/>
      <c r="AN1516" s="15"/>
      <c r="AO1516" s="15"/>
      <c r="AP1516" s="15"/>
      <c r="AQ1516" s="15"/>
      <c r="AR1516" s="15"/>
      <c r="AS1516" s="15"/>
      <c r="AT1516" s="15"/>
      <c r="AU1516" s="15"/>
      <c r="AV1516" s="15"/>
      <c r="AW1516" s="15"/>
      <c r="AX1516" s="15"/>
      <c r="AY1516" s="15"/>
      <c r="AZ1516" s="15"/>
      <c r="BA1516" s="15"/>
      <c r="BB1516" s="15"/>
      <c r="BC1516" s="15"/>
      <c r="BD1516" s="15"/>
      <c r="BE1516" s="15"/>
      <c r="BF1516" s="15"/>
      <c r="BG1516" s="15"/>
      <c r="BH1516" s="15"/>
      <c r="BI1516" s="15"/>
      <c r="BJ1516" s="15"/>
      <c r="BK1516" s="15"/>
    </row>
    <row r="1517" spans="22:63" ht="15.75">
      <c r="V1517" s="15"/>
      <c r="W1517" s="15"/>
      <c r="X1517" s="15"/>
      <c r="Y1517" s="15"/>
      <c r="Z1517" s="15"/>
      <c r="AA1517" s="15"/>
      <c r="AB1517" s="15"/>
      <c r="AC1517" s="15"/>
      <c r="AD1517" s="15"/>
      <c r="AE1517" s="15"/>
      <c r="AF1517" s="15"/>
      <c r="AG1517" s="15"/>
      <c r="AH1517" s="15"/>
      <c r="AI1517" s="15"/>
      <c r="AJ1517" s="15"/>
      <c r="AK1517" s="15"/>
      <c r="AL1517" s="15"/>
      <c r="AM1517" s="15"/>
      <c r="AN1517" s="15"/>
      <c r="AO1517" s="15"/>
      <c r="AP1517" s="15"/>
      <c r="AQ1517" s="15"/>
      <c r="AR1517" s="15"/>
      <c r="AS1517" s="15"/>
      <c r="AT1517" s="15"/>
      <c r="AU1517" s="15"/>
      <c r="AV1517" s="15"/>
      <c r="AW1517" s="15"/>
      <c r="AX1517" s="15"/>
      <c r="AY1517" s="15"/>
      <c r="AZ1517" s="15"/>
      <c r="BA1517" s="15"/>
      <c r="BB1517" s="15"/>
      <c r="BC1517" s="15"/>
      <c r="BD1517" s="15"/>
      <c r="BE1517" s="15"/>
      <c r="BF1517" s="15"/>
      <c r="BG1517" s="15"/>
      <c r="BH1517" s="15"/>
      <c r="BI1517" s="15"/>
      <c r="BJ1517" s="15"/>
      <c r="BK1517" s="15"/>
    </row>
    <row r="1518" spans="22:63" ht="15.75">
      <c r="V1518" s="15"/>
      <c r="W1518" s="15"/>
      <c r="X1518" s="15"/>
      <c r="Y1518" s="15"/>
      <c r="Z1518" s="15"/>
      <c r="AA1518" s="15"/>
      <c r="AB1518" s="15"/>
      <c r="AC1518" s="15"/>
      <c r="AD1518" s="15"/>
      <c r="AE1518" s="15"/>
      <c r="AF1518" s="15"/>
      <c r="AG1518" s="15"/>
      <c r="AH1518" s="15"/>
      <c r="AI1518" s="15"/>
      <c r="AJ1518" s="15"/>
      <c r="AK1518" s="15"/>
      <c r="AL1518" s="15"/>
      <c r="AM1518" s="15"/>
      <c r="AN1518" s="15"/>
      <c r="AO1518" s="15"/>
      <c r="AP1518" s="15"/>
      <c r="AQ1518" s="15"/>
      <c r="AR1518" s="15"/>
      <c r="AS1518" s="15"/>
      <c r="AT1518" s="15"/>
      <c r="AU1518" s="15"/>
      <c r="AV1518" s="15"/>
      <c r="AW1518" s="15"/>
      <c r="AX1518" s="15"/>
      <c r="AY1518" s="15"/>
      <c r="AZ1518" s="15"/>
      <c r="BA1518" s="15"/>
      <c r="BB1518" s="15"/>
      <c r="BC1518" s="15"/>
      <c r="BD1518" s="15"/>
      <c r="BE1518" s="15"/>
      <c r="BF1518" s="15"/>
      <c r="BG1518" s="15"/>
      <c r="BH1518" s="15"/>
      <c r="BI1518" s="15"/>
      <c r="BJ1518" s="15"/>
      <c r="BK1518" s="15"/>
    </row>
    <row r="1519" spans="22:63" ht="15.75">
      <c r="V1519" s="15"/>
      <c r="W1519" s="15"/>
      <c r="X1519" s="15"/>
      <c r="Y1519" s="15"/>
      <c r="Z1519" s="15"/>
      <c r="AA1519" s="15"/>
      <c r="AB1519" s="15"/>
      <c r="AC1519" s="15"/>
      <c r="AD1519" s="15"/>
      <c r="AE1519" s="15"/>
      <c r="AF1519" s="15"/>
      <c r="AG1519" s="15"/>
      <c r="AH1519" s="15"/>
      <c r="AI1519" s="15"/>
      <c r="AJ1519" s="15"/>
      <c r="AK1519" s="15"/>
      <c r="AL1519" s="15"/>
      <c r="AM1519" s="15"/>
      <c r="AN1519" s="15"/>
      <c r="AO1519" s="15"/>
      <c r="AP1519" s="15"/>
      <c r="AQ1519" s="15"/>
      <c r="AR1519" s="15"/>
      <c r="AS1519" s="15"/>
      <c r="AT1519" s="15"/>
      <c r="AU1519" s="15"/>
      <c r="AV1519" s="15"/>
      <c r="AW1519" s="15"/>
      <c r="AX1519" s="15"/>
      <c r="AY1519" s="15"/>
      <c r="AZ1519" s="15"/>
      <c r="BA1519" s="15"/>
      <c r="BB1519" s="15"/>
      <c r="BC1519" s="15"/>
      <c r="BD1519" s="15"/>
      <c r="BE1519" s="15"/>
      <c r="BF1519" s="15"/>
      <c r="BG1519" s="15"/>
      <c r="BH1519" s="15"/>
      <c r="BI1519" s="15"/>
      <c r="BJ1519" s="15"/>
      <c r="BK1519" s="15"/>
    </row>
    <row r="1520" spans="22:63" ht="15.75">
      <c r="V1520" s="15"/>
      <c r="W1520" s="15"/>
      <c r="X1520" s="15"/>
      <c r="Y1520" s="15"/>
      <c r="Z1520" s="15"/>
      <c r="AA1520" s="15"/>
      <c r="AB1520" s="15"/>
      <c r="AC1520" s="15"/>
      <c r="AD1520" s="15"/>
      <c r="AE1520" s="15"/>
      <c r="AF1520" s="15"/>
      <c r="AG1520" s="15"/>
      <c r="AH1520" s="15"/>
      <c r="AI1520" s="15"/>
      <c r="AJ1520" s="15"/>
      <c r="AK1520" s="15"/>
      <c r="AL1520" s="15"/>
      <c r="AM1520" s="15"/>
      <c r="AN1520" s="15"/>
      <c r="AO1520" s="15"/>
      <c r="AP1520" s="15"/>
      <c r="AQ1520" s="15"/>
      <c r="AR1520" s="15"/>
      <c r="AS1520" s="15"/>
      <c r="AT1520" s="15"/>
      <c r="AU1520" s="15"/>
      <c r="AV1520" s="15"/>
      <c r="AW1520" s="15"/>
      <c r="AX1520" s="15"/>
      <c r="AY1520" s="15"/>
      <c r="AZ1520" s="15"/>
      <c r="BA1520" s="15"/>
      <c r="BB1520" s="15"/>
      <c r="BC1520" s="15"/>
      <c r="BD1520" s="15"/>
      <c r="BE1520" s="15"/>
      <c r="BF1520" s="15"/>
      <c r="BG1520" s="15"/>
      <c r="BH1520" s="15"/>
      <c r="BI1520" s="15"/>
      <c r="BJ1520" s="15"/>
      <c r="BK1520" s="15"/>
    </row>
    <row r="1521" spans="22:63" ht="15.75">
      <c r="V1521" s="15"/>
      <c r="W1521" s="15"/>
      <c r="X1521" s="15"/>
      <c r="Y1521" s="15"/>
      <c r="Z1521" s="15"/>
      <c r="AA1521" s="15"/>
      <c r="AB1521" s="15"/>
      <c r="AC1521" s="15"/>
      <c r="AD1521" s="15"/>
      <c r="AE1521" s="15"/>
      <c r="AF1521" s="15"/>
      <c r="AG1521" s="15"/>
      <c r="AH1521" s="15"/>
      <c r="AI1521" s="15"/>
      <c r="AJ1521" s="15"/>
      <c r="AK1521" s="15"/>
      <c r="AL1521" s="15"/>
      <c r="AM1521" s="15"/>
      <c r="AN1521" s="15"/>
      <c r="AO1521" s="15"/>
      <c r="AP1521" s="15"/>
      <c r="AQ1521" s="15"/>
      <c r="AR1521" s="15"/>
      <c r="AS1521" s="15"/>
      <c r="AT1521" s="15"/>
      <c r="AU1521" s="15"/>
      <c r="AV1521" s="15"/>
      <c r="AW1521" s="15"/>
      <c r="AX1521" s="15"/>
      <c r="AY1521" s="15"/>
      <c r="AZ1521" s="15"/>
      <c r="BA1521" s="15"/>
      <c r="BB1521" s="15"/>
      <c r="BC1521" s="15"/>
      <c r="BD1521" s="15"/>
      <c r="BE1521" s="15"/>
      <c r="BF1521" s="15"/>
      <c r="BG1521" s="15"/>
      <c r="BH1521" s="15"/>
      <c r="BI1521" s="15"/>
      <c r="BJ1521" s="15"/>
      <c r="BK1521" s="15"/>
    </row>
    <row r="1522" spans="22:63" ht="15.75">
      <c r="V1522" s="15"/>
      <c r="W1522" s="15"/>
      <c r="X1522" s="15"/>
      <c r="Y1522" s="15"/>
      <c r="Z1522" s="15"/>
      <c r="AA1522" s="15"/>
      <c r="AB1522" s="15"/>
      <c r="AC1522" s="15"/>
      <c r="AD1522" s="15"/>
      <c r="AE1522" s="15"/>
      <c r="AF1522" s="15"/>
      <c r="AG1522" s="15"/>
      <c r="AH1522" s="15"/>
      <c r="AI1522" s="15"/>
      <c r="AJ1522" s="15"/>
      <c r="AK1522" s="15"/>
      <c r="AL1522" s="15"/>
      <c r="AM1522" s="15"/>
      <c r="AN1522" s="15"/>
      <c r="AO1522" s="15"/>
      <c r="AP1522" s="15"/>
      <c r="AQ1522" s="15"/>
      <c r="AR1522" s="15"/>
      <c r="AS1522" s="15"/>
      <c r="AT1522" s="15"/>
      <c r="AU1522" s="15"/>
      <c r="AV1522" s="15"/>
      <c r="AW1522" s="15"/>
      <c r="AX1522" s="15"/>
      <c r="AY1522" s="15"/>
      <c r="AZ1522" s="15"/>
      <c r="BA1522" s="15"/>
      <c r="BB1522" s="15"/>
      <c r="BC1522" s="15"/>
      <c r="BD1522" s="15"/>
      <c r="BE1522" s="15"/>
      <c r="BF1522" s="15"/>
      <c r="BG1522" s="15"/>
      <c r="BH1522" s="15"/>
      <c r="BI1522" s="15"/>
      <c r="BJ1522" s="15"/>
      <c r="BK1522" s="15"/>
    </row>
    <row r="1523" spans="22:63" ht="15.75">
      <c r="V1523" s="15"/>
      <c r="W1523" s="15"/>
      <c r="X1523" s="15"/>
      <c r="Y1523" s="15"/>
      <c r="Z1523" s="15"/>
      <c r="AA1523" s="15"/>
      <c r="AB1523" s="15"/>
      <c r="AC1523" s="15"/>
      <c r="AD1523" s="15"/>
      <c r="AE1523" s="15"/>
      <c r="AF1523" s="15"/>
      <c r="AG1523" s="15"/>
      <c r="AH1523" s="15"/>
      <c r="AI1523" s="15"/>
      <c r="AJ1523" s="15"/>
      <c r="AK1523" s="15"/>
      <c r="AL1523" s="15"/>
      <c r="AM1523" s="15"/>
      <c r="AN1523" s="15"/>
      <c r="AO1523" s="15"/>
      <c r="AP1523" s="15"/>
      <c r="AQ1523" s="15"/>
      <c r="AR1523" s="15"/>
      <c r="AS1523" s="15"/>
      <c r="AT1523" s="15"/>
      <c r="AU1523" s="15"/>
      <c r="AV1523" s="15"/>
      <c r="AW1523" s="15"/>
      <c r="AX1523" s="15"/>
      <c r="AY1523" s="15"/>
      <c r="AZ1523" s="15"/>
      <c r="BA1523" s="15"/>
      <c r="BB1523" s="15"/>
      <c r="BC1523" s="15"/>
      <c r="BD1523" s="15"/>
      <c r="BE1523" s="15"/>
      <c r="BF1523" s="15"/>
      <c r="BG1523" s="15"/>
      <c r="BH1523" s="15"/>
      <c r="BI1523" s="15"/>
      <c r="BJ1523" s="15"/>
      <c r="BK1523" s="15"/>
    </row>
    <row r="1524" spans="22:63" ht="15.75">
      <c r="V1524" s="15"/>
      <c r="W1524" s="15"/>
      <c r="X1524" s="15"/>
      <c r="Y1524" s="15"/>
      <c r="Z1524" s="15"/>
      <c r="AA1524" s="15"/>
      <c r="AB1524" s="15"/>
      <c r="AC1524" s="15"/>
      <c r="AD1524" s="15"/>
      <c r="AE1524" s="15"/>
      <c r="AF1524" s="15"/>
      <c r="AG1524" s="15"/>
      <c r="AH1524" s="15"/>
      <c r="AI1524" s="15"/>
      <c r="AJ1524" s="15"/>
      <c r="AK1524" s="15"/>
      <c r="AL1524" s="15"/>
      <c r="AM1524" s="15"/>
      <c r="AN1524" s="15"/>
      <c r="AO1524" s="15"/>
      <c r="AP1524" s="15"/>
      <c r="AQ1524" s="15"/>
      <c r="AR1524" s="15"/>
      <c r="AS1524" s="15"/>
      <c r="AT1524" s="15"/>
      <c r="AU1524" s="15"/>
      <c r="AV1524" s="15"/>
      <c r="AW1524" s="15"/>
      <c r="AX1524" s="15"/>
      <c r="AY1524" s="15"/>
      <c r="AZ1524" s="15"/>
      <c r="BA1524" s="15"/>
      <c r="BB1524" s="15"/>
      <c r="BC1524" s="15"/>
      <c r="BD1524" s="15"/>
      <c r="BE1524" s="15"/>
      <c r="BF1524" s="15"/>
      <c r="BG1524" s="15"/>
      <c r="BH1524" s="15"/>
      <c r="BI1524" s="15"/>
      <c r="BJ1524" s="15"/>
      <c r="BK1524" s="15"/>
    </row>
    <row r="1525" spans="22:63" ht="15.75">
      <c r="V1525" s="15"/>
      <c r="W1525" s="15"/>
      <c r="X1525" s="15"/>
      <c r="Y1525" s="15"/>
      <c r="Z1525" s="15"/>
      <c r="AA1525" s="15"/>
      <c r="AB1525" s="15"/>
      <c r="AC1525" s="15"/>
      <c r="AD1525" s="15"/>
      <c r="AE1525" s="15"/>
      <c r="AF1525" s="15"/>
      <c r="AG1525" s="15"/>
      <c r="AH1525" s="15"/>
      <c r="AI1525" s="15"/>
      <c r="AJ1525" s="15"/>
      <c r="AK1525" s="15"/>
      <c r="AL1525" s="15"/>
      <c r="AM1525" s="15"/>
      <c r="AN1525" s="15"/>
      <c r="AO1525" s="15"/>
      <c r="AP1525" s="15"/>
      <c r="AQ1525" s="15"/>
      <c r="AR1525" s="15"/>
      <c r="AS1525" s="15"/>
      <c r="AT1525" s="15"/>
      <c r="AU1525" s="15"/>
      <c r="AV1525" s="15"/>
      <c r="AW1525" s="15"/>
      <c r="AX1525" s="15"/>
      <c r="AY1525" s="15"/>
      <c r="AZ1525" s="15"/>
      <c r="BA1525" s="15"/>
      <c r="BB1525" s="15"/>
      <c r="BC1525" s="15"/>
      <c r="BD1525" s="15"/>
      <c r="BE1525" s="15"/>
      <c r="BF1525" s="15"/>
      <c r="BG1525" s="15"/>
      <c r="BH1525" s="15"/>
      <c r="BI1525" s="15"/>
      <c r="BJ1525" s="15"/>
      <c r="BK1525" s="15"/>
    </row>
    <row r="1526" spans="22:63" ht="15.75"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F1526" s="15"/>
      <c r="AG1526" s="15"/>
      <c r="AH1526" s="15"/>
      <c r="AI1526" s="15"/>
      <c r="AJ1526" s="15"/>
      <c r="AK1526" s="15"/>
      <c r="AL1526" s="15"/>
      <c r="AM1526" s="15"/>
      <c r="AN1526" s="15"/>
      <c r="AO1526" s="15"/>
      <c r="AP1526" s="15"/>
      <c r="AQ1526" s="15"/>
      <c r="AR1526" s="15"/>
      <c r="AS1526" s="15"/>
      <c r="AT1526" s="15"/>
      <c r="AU1526" s="15"/>
      <c r="AV1526" s="15"/>
      <c r="AW1526" s="15"/>
      <c r="AX1526" s="15"/>
      <c r="AY1526" s="15"/>
      <c r="AZ1526" s="15"/>
      <c r="BA1526" s="15"/>
      <c r="BB1526" s="15"/>
      <c r="BC1526" s="15"/>
      <c r="BD1526" s="15"/>
      <c r="BE1526" s="15"/>
      <c r="BF1526" s="15"/>
      <c r="BG1526" s="15"/>
      <c r="BH1526" s="15"/>
      <c r="BI1526" s="15"/>
      <c r="BJ1526" s="15"/>
      <c r="BK1526" s="15"/>
    </row>
    <row r="1527" spans="22:63" ht="15.75">
      <c r="V1527" s="15"/>
      <c r="W1527" s="15"/>
      <c r="X1527" s="15"/>
      <c r="Y1527" s="15"/>
      <c r="Z1527" s="15"/>
      <c r="AA1527" s="15"/>
      <c r="AB1527" s="15"/>
      <c r="AC1527" s="15"/>
      <c r="AD1527" s="15"/>
      <c r="AE1527" s="15"/>
      <c r="AF1527" s="15"/>
      <c r="AG1527" s="15"/>
      <c r="AH1527" s="15"/>
      <c r="AI1527" s="15"/>
      <c r="AJ1527" s="15"/>
      <c r="AK1527" s="15"/>
      <c r="AL1527" s="15"/>
      <c r="AM1527" s="15"/>
      <c r="AN1527" s="15"/>
      <c r="AO1527" s="15"/>
      <c r="AP1527" s="15"/>
      <c r="AQ1527" s="15"/>
      <c r="AR1527" s="15"/>
      <c r="AS1527" s="15"/>
      <c r="AT1527" s="15"/>
      <c r="AU1527" s="15"/>
      <c r="AV1527" s="15"/>
      <c r="AW1527" s="15"/>
      <c r="AX1527" s="15"/>
      <c r="AY1527" s="15"/>
      <c r="AZ1527" s="15"/>
      <c r="BA1527" s="15"/>
      <c r="BB1527" s="15"/>
      <c r="BC1527" s="15"/>
      <c r="BD1527" s="15"/>
      <c r="BE1527" s="15"/>
      <c r="BF1527" s="15"/>
      <c r="BG1527" s="15"/>
      <c r="BH1527" s="15"/>
      <c r="BI1527" s="15"/>
      <c r="BJ1527" s="15"/>
      <c r="BK1527" s="15"/>
    </row>
    <row r="1528" spans="22:63" ht="15.75"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F1528" s="15"/>
      <c r="AG1528" s="15"/>
      <c r="AH1528" s="15"/>
      <c r="AI1528" s="15"/>
      <c r="AJ1528" s="15"/>
      <c r="AK1528" s="15"/>
      <c r="AL1528" s="15"/>
      <c r="AM1528" s="15"/>
      <c r="AN1528" s="15"/>
      <c r="AO1528" s="15"/>
      <c r="AP1528" s="15"/>
      <c r="AQ1528" s="15"/>
      <c r="AR1528" s="15"/>
      <c r="AS1528" s="15"/>
      <c r="AT1528" s="15"/>
      <c r="AU1528" s="15"/>
      <c r="AV1528" s="15"/>
      <c r="AW1528" s="15"/>
      <c r="AX1528" s="15"/>
      <c r="AY1528" s="15"/>
      <c r="AZ1528" s="15"/>
      <c r="BA1528" s="15"/>
      <c r="BB1528" s="15"/>
      <c r="BC1528" s="15"/>
      <c r="BD1528" s="15"/>
      <c r="BE1528" s="15"/>
      <c r="BF1528" s="15"/>
      <c r="BG1528" s="15"/>
      <c r="BH1528" s="15"/>
      <c r="BI1528" s="15"/>
      <c r="BJ1528" s="15"/>
      <c r="BK1528" s="15"/>
    </row>
    <row r="1529" spans="22:63" ht="15.75">
      <c r="V1529" s="15"/>
      <c r="W1529" s="15"/>
      <c r="X1529" s="15"/>
      <c r="Y1529" s="15"/>
      <c r="Z1529" s="15"/>
      <c r="AA1529" s="15"/>
      <c r="AB1529" s="15"/>
      <c r="AC1529" s="15"/>
      <c r="AD1529" s="15"/>
      <c r="AE1529" s="15"/>
      <c r="AF1529" s="15"/>
      <c r="AG1529" s="15"/>
      <c r="AH1529" s="15"/>
      <c r="AI1529" s="15"/>
      <c r="AJ1529" s="15"/>
      <c r="AK1529" s="15"/>
      <c r="AL1529" s="15"/>
      <c r="AM1529" s="15"/>
      <c r="AN1529" s="15"/>
      <c r="AO1529" s="15"/>
      <c r="AP1529" s="15"/>
      <c r="AQ1529" s="15"/>
      <c r="AR1529" s="15"/>
      <c r="AS1529" s="15"/>
      <c r="AT1529" s="15"/>
      <c r="AU1529" s="15"/>
      <c r="AV1529" s="15"/>
      <c r="AW1529" s="15"/>
      <c r="AX1529" s="15"/>
      <c r="AY1529" s="15"/>
      <c r="AZ1529" s="15"/>
      <c r="BA1529" s="15"/>
      <c r="BB1529" s="15"/>
      <c r="BC1529" s="15"/>
      <c r="BD1529" s="15"/>
      <c r="BE1529" s="15"/>
      <c r="BF1529" s="15"/>
      <c r="BG1529" s="15"/>
      <c r="BH1529" s="15"/>
      <c r="BI1529" s="15"/>
      <c r="BJ1529" s="15"/>
      <c r="BK1529" s="15"/>
    </row>
    <row r="1530" spans="22:63" ht="15.75">
      <c r="V1530" s="15"/>
      <c r="W1530" s="15"/>
      <c r="X1530" s="15"/>
      <c r="Y1530" s="15"/>
      <c r="Z1530" s="15"/>
      <c r="AA1530" s="15"/>
      <c r="AB1530" s="15"/>
      <c r="AC1530" s="15"/>
      <c r="AD1530" s="15"/>
      <c r="AE1530" s="15"/>
      <c r="AF1530" s="15"/>
      <c r="AG1530" s="15"/>
      <c r="AH1530" s="15"/>
      <c r="AI1530" s="15"/>
      <c r="AJ1530" s="15"/>
      <c r="AK1530" s="15"/>
      <c r="AL1530" s="15"/>
      <c r="AM1530" s="15"/>
      <c r="AN1530" s="15"/>
      <c r="AO1530" s="15"/>
      <c r="AP1530" s="15"/>
      <c r="AQ1530" s="15"/>
      <c r="AR1530" s="15"/>
      <c r="AS1530" s="15"/>
      <c r="AT1530" s="15"/>
      <c r="AU1530" s="15"/>
      <c r="AV1530" s="15"/>
      <c r="AW1530" s="15"/>
      <c r="AX1530" s="15"/>
      <c r="AY1530" s="15"/>
      <c r="AZ1530" s="15"/>
      <c r="BA1530" s="15"/>
      <c r="BB1530" s="15"/>
      <c r="BC1530" s="15"/>
      <c r="BD1530" s="15"/>
      <c r="BE1530" s="15"/>
      <c r="BF1530" s="15"/>
      <c r="BG1530" s="15"/>
      <c r="BH1530" s="15"/>
      <c r="BI1530" s="15"/>
      <c r="BJ1530" s="15"/>
      <c r="BK1530" s="15"/>
    </row>
    <row r="1531" spans="22:63" ht="15.75">
      <c r="V1531" s="15"/>
      <c r="W1531" s="15"/>
      <c r="X1531" s="15"/>
      <c r="Y1531" s="15"/>
      <c r="Z1531" s="15"/>
      <c r="AA1531" s="15"/>
      <c r="AB1531" s="15"/>
      <c r="AC1531" s="15"/>
      <c r="AD1531" s="15"/>
      <c r="AE1531" s="15"/>
      <c r="AF1531" s="15"/>
      <c r="AG1531" s="15"/>
      <c r="AH1531" s="15"/>
      <c r="AI1531" s="15"/>
      <c r="AJ1531" s="15"/>
      <c r="AK1531" s="15"/>
      <c r="AL1531" s="15"/>
      <c r="AM1531" s="15"/>
      <c r="AN1531" s="15"/>
      <c r="AO1531" s="15"/>
      <c r="AP1531" s="15"/>
      <c r="AQ1531" s="15"/>
      <c r="AR1531" s="15"/>
      <c r="AS1531" s="15"/>
      <c r="AT1531" s="15"/>
      <c r="AU1531" s="15"/>
      <c r="AV1531" s="15"/>
      <c r="AW1531" s="15"/>
      <c r="AX1531" s="15"/>
      <c r="AY1531" s="15"/>
      <c r="AZ1531" s="15"/>
      <c r="BA1531" s="15"/>
      <c r="BB1531" s="15"/>
      <c r="BC1531" s="15"/>
      <c r="BD1531" s="15"/>
      <c r="BE1531" s="15"/>
      <c r="BF1531" s="15"/>
      <c r="BG1531" s="15"/>
      <c r="BH1531" s="15"/>
      <c r="BI1531" s="15"/>
      <c r="BJ1531" s="15"/>
      <c r="BK1531" s="15"/>
    </row>
    <row r="1532" spans="22:63" ht="15.75">
      <c r="V1532" s="15"/>
      <c r="W1532" s="15"/>
      <c r="X1532" s="15"/>
      <c r="Y1532" s="15"/>
      <c r="Z1532" s="15"/>
      <c r="AA1532" s="15"/>
      <c r="AB1532" s="15"/>
      <c r="AC1532" s="15"/>
      <c r="AD1532" s="15"/>
      <c r="AE1532" s="15"/>
      <c r="AF1532" s="15"/>
      <c r="AG1532" s="15"/>
      <c r="AH1532" s="15"/>
      <c r="AI1532" s="15"/>
      <c r="AJ1532" s="15"/>
      <c r="AK1532" s="15"/>
      <c r="AL1532" s="15"/>
      <c r="AM1532" s="15"/>
      <c r="AN1532" s="15"/>
      <c r="AO1532" s="15"/>
      <c r="AP1532" s="15"/>
      <c r="AQ1532" s="15"/>
      <c r="AR1532" s="15"/>
      <c r="AS1532" s="15"/>
      <c r="AT1532" s="15"/>
      <c r="AU1532" s="15"/>
      <c r="AV1532" s="15"/>
      <c r="AW1532" s="15"/>
      <c r="AX1532" s="15"/>
      <c r="AY1532" s="15"/>
      <c r="AZ1532" s="15"/>
      <c r="BA1532" s="15"/>
      <c r="BB1532" s="15"/>
      <c r="BC1532" s="15"/>
      <c r="BD1532" s="15"/>
      <c r="BE1532" s="15"/>
      <c r="BF1532" s="15"/>
      <c r="BG1532" s="15"/>
      <c r="BH1532" s="15"/>
      <c r="BI1532" s="15"/>
      <c r="BJ1532" s="15"/>
      <c r="BK1532" s="15"/>
    </row>
    <row r="1533" spans="22:63" ht="15.75">
      <c r="V1533" s="15"/>
      <c r="W1533" s="15"/>
      <c r="X1533" s="15"/>
      <c r="Y1533" s="15"/>
      <c r="Z1533" s="15"/>
      <c r="AA1533" s="15"/>
      <c r="AB1533" s="15"/>
      <c r="AC1533" s="15"/>
      <c r="AD1533" s="15"/>
      <c r="AE1533" s="15"/>
      <c r="AF1533" s="15"/>
      <c r="AG1533" s="15"/>
      <c r="AH1533" s="15"/>
      <c r="AI1533" s="15"/>
      <c r="AJ1533" s="15"/>
      <c r="AK1533" s="15"/>
      <c r="AL1533" s="15"/>
      <c r="AM1533" s="15"/>
      <c r="AN1533" s="15"/>
      <c r="AO1533" s="15"/>
      <c r="AP1533" s="15"/>
      <c r="AQ1533" s="15"/>
      <c r="AR1533" s="15"/>
      <c r="AS1533" s="15"/>
      <c r="AT1533" s="15"/>
      <c r="AU1533" s="15"/>
      <c r="AV1533" s="15"/>
      <c r="AW1533" s="15"/>
      <c r="AX1533" s="15"/>
      <c r="AY1533" s="15"/>
      <c r="AZ1533" s="15"/>
      <c r="BA1533" s="15"/>
      <c r="BB1533" s="15"/>
      <c r="BC1533" s="15"/>
      <c r="BD1533" s="15"/>
      <c r="BE1533" s="15"/>
      <c r="BF1533" s="15"/>
      <c r="BG1533" s="15"/>
      <c r="BH1533" s="15"/>
      <c r="BI1533" s="15"/>
      <c r="BJ1533" s="15"/>
      <c r="BK1533" s="15"/>
    </row>
    <row r="1534" spans="22:63" ht="15.75">
      <c r="V1534" s="15"/>
      <c r="W1534" s="15"/>
      <c r="X1534" s="15"/>
      <c r="Y1534" s="15"/>
      <c r="Z1534" s="15"/>
      <c r="AA1534" s="15"/>
      <c r="AB1534" s="15"/>
      <c r="AC1534" s="15"/>
      <c r="AD1534" s="15"/>
      <c r="AE1534" s="15"/>
      <c r="AF1534" s="15"/>
      <c r="AG1534" s="15"/>
      <c r="AH1534" s="15"/>
      <c r="AI1534" s="15"/>
      <c r="AJ1534" s="15"/>
      <c r="AK1534" s="15"/>
      <c r="AL1534" s="15"/>
      <c r="AM1534" s="15"/>
      <c r="AN1534" s="15"/>
      <c r="AO1534" s="15"/>
      <c r="AP1534" s="15"/>
      <c r="AQ1534" s="15"/>
      <c r="AR1534" s="15"/>
      <c r="AS1534" s="15"/>
      <c r="AT1534" s="15"/>
      <c r="AU1534" s="15"/>
      <c r="AV1534" s="15"/>
      <c r="AW1534" s="15"/>
      <c r="AX1534" s="15"/>
      <c r="AY1534" s="15"/>
      <c r="AZ1534" s="15"/>
      <c r="BA1534" s="15"/>
      <c r="BB1534" s="15"/>
      <c r="BC1534" s="15"/>
      <c r="BD1534" s="15"/>
      <c r="BE1534" s="15"/>
      <c r="BF1534" s="15"/>
      <c r="BG1534" s="15"/>
      <c r="BH1534" s="15"/>
      <c r="BI1534" s="15"/>
      <c r="BJ1534" s="15"/>
      <c r="BK1534" s="15"/>
    </row>
    <row r="1535" spans="22:63" ht="15.75">
      <c r="V1535" s="15"/>
      <c r="W1535" s="15"/>
      <c r="X1535" s="15"/>
      <c r="Y1535" s="15"/>
      <c r="Z1535" s="15"/>
      <c r="AA1535" s="15"/>
      <c r="AB1535" s="15"/>
      <c r="AC1535" s="15"/>
      <c r="AD1535" s="15"/>
      <c r="AE1535" s="15"/>
      <c r="AF1535" s="15"/>
      <c r="AG1535" s="15"/>
      <c r="AH1535" s="15"/>
      <c r="AI1535" s="15"/>
      <c r="AJ1535" s="15"/>
      <c r="AK1535" s="15"/>
      <c r="AL1535" s="15"/>
      <c r="AM1535" s="15"/>
      <c r="AN1535" s="15"/>
      <c r="AO1535" s="15"/>
      <c r="AP1535" s="15"/>
      <c r="AQ1535" s="15"/>
      <c r="AR1535" s="15"/>
      <c r="AS1535" s="15"/>
      <c r="AT1535" s="15"/>
      <c r="AU1535" s="15"/>
      <c r="AV1535" s="15"/>
      <c r="AW1535" s="15"/>
      <c r="AX1535" s="15"/>
      <c r="AY1535" s="15"/>
      <c r="AZ1535" s="15"/>
      <c r="BA1535" s="15"/>
      <c r="BB1535" s="15"/>
      <c r="BC1535" s="15"/>
      <c r="BD1535" s="15"/>
      <c r="BE1535" s="15"/>
      <c r="BF1535" s="15"/>
      <c r="BG1535" s="15"/>
      <c r="BH1535" s="15"/>
      <c r="BI1535" s="15"/>
      <c r="BJ1535" s="15"/>
      <c r="BK1535" s="15"/>
    </row>
    <row r="1536" spans="22:63" ht="15.75">
      <c r="V1536" s="15"/>
      <c r="W1536" s="15"/>
      <c r="X1536" s="15"/>
      <c r="Y1536" s="15"/>
      <c r="Z1536" s="15"/>
      <c r="AA1536" s="15"/>
      <c r="AB1536" s="15"/>
      <c r="AC1536" s="15"/>
      <c r="AD1536" s="15"/>
      <c r="AE1536" s="15"/>
      <c r="AF1536" s="15"/>
      <c r="AG1536" s="15"/>
      <c r="AH1536" s="15"/>
      <c r="AI1536" s="15"/>
      <c r="AJ1536" s="15"/>
      <c r="AK1536" s="15"/>
      <c r="AL1536" s="15"/>
      <c r="AM1536" s="15"/>
      <c r="AN1536" s="15"/>
      <c r="AO1536" s="15"/>
      <c r="AP1536" s="15"/>
      <c r="AQ1536" s="15"/>
      <c r="AR1536" s="15"/>
      <c r="AS1536" s="15"/>
      <c r="AT1536" s="15"/>
      <c r="AU1536" s="15"/>
      <c r="AV1536" s="15"/>
      <c r="AW1536" s="15"/>
      <c r="AX1536" s="15"/>
      <c r="AY1536" s="15"/>
      <c r="AZ1536" s="15"/>
      <c r="BA1536" s="15"/>
      <c r="BB1536" s="15"/>
      <c r="BC1536" s="15"/>
      <c r="BD1536" s="15"/>
      <c r="BE1536" s="15"/>
      <c r="BF1536" s="15"/>
      <c r="BG1536" s="15"/>
      <c r="BH1536" s="15"/>
      <c r="BI1536" s="15"/>
      <c r="BJ1536" s="15"/>
      <c r="BK1536" s="15"/>
    </row>
    <row r="1537" spans="22:63" ht="15.75">
      <c r="V1537" s="15"/>
      <c r="W1537" s="15"/>
      <c r="X1537" s="15"/>
      <c r="Y1537" s="15"/>
      <c r="Z1537" s="15"/>
      <c r="AA1537" s="15"/>
      <c r="AB1537" s="15"/>
      <c r="AC1537" s="15"/>
      <c r="AD1537" s="15"/>
      <c r="AE1537" s="15"/>
      <c r="AF1537" s="15"/>
      <c r="AG1537" s="15"/>
      <c r="AH1537" s="15"/>
      <c r="AI1537" s="15"/>
      <c r="AJ1537" s="15"/>
      <c r="AK1537" s="15"/>
      <c r="AL1537" s="15"/>
      <c r="AM1537" s="15"/>
      <c r="AN1537" s="15"/>
      <c r="AO1537" s="15"/>
      <c r="AP1537" s="15"/>
      <c r="AQ1537" s="15"/>
      <c r="AR1537" s="15"/>
      <c r="AS1537" s="15"/>
      <c r="AT1537" s="15"/>
      <c r="AU1537" s="15"/>
      <c r="AV1537" s="15"/>
      <c r="AW1537" s="15"/>
      <c r="AX1537" s="15"/>
      <c r="AY1537" s="15"/>
      <c r="AZ1537" s="15"/>
      <c r="BA1537" s="15"/>
      <c r="BB1537" s="15"/>
      <c r="BC1537" s="15"/>
      <c r="BD1537" s="15"/>
      <c r="BE1537" s="15"/>
      <c r="BF1537" s="15"/>
      <c r="BG1537" s="15"/>
      <c r="BH1537" s="15"/>
      <c r="BI1537" s="15"/>
      <c r="BJ1537" s="15"/>
      <c r="BK1537" s="15"/>
    </row>
    <row r="1538" spans="22:63" ht="15.75">
      <c r="V1538" s="15"/>
      <c r="W1538" s="15"/>
      <c r="X1538" s="15"/>
      <c r="Y1538" s="15"/>
      <c r="Z1538" s="15"/>
      <c r="AA1538" s="15"/>
      <c r="AB1538" s="15"/>
      <c r="AC1538" s="15"/>
      <c r="AD1538" s="15"/>
      <c r="AE1538" s="15"/>
      <c r="AF1538" s="15"/>
      <c r="AG1538" s="15"/>
      <c r="AH1538" s="15"/>
      <c r="AI1538" s="15"/>
      <c r="AJ1538" s="15"/>
      <c r="AK1538" s="15"/>
      <c r="AL1538" s="15"/>
      <c r="AM1538" s="15"/>
      <c r="AN1538" s="15"/>
      <c r="AO1538" s="15"/>
      <c r="AP1538" s="15"/>
      <c r="AQ1538" s="15"/>
      <c r="AR1538" s="15"/>
      <c r="AS1538" s="15"/>
      <c r="AT1538" s="15"/>
      <c r="AU1538" s="15"/>
      <c r="AV1538" s="15"/>
      <c r="AW1538" s="15"/>
      <c r="AX1538" s="15"/>
      <c r="AY1538" s="15"/>
      <c r="AZ1538" s="15"/>
      <c r="BA1538" s="15"/>
      <c r="BB1538" s="15"/>
      <c r="BC1538" s="15"/>
      <c r="BD1538" s="15"/>
      <c r="BE1538" s="15"/>
      <c r="BF1538" s="15"/>
      <c r="BG1538" s="15"/>
      <c r="BH1538" s="15"/>
      <c r="BI1538" s="15"/>
      <c r="BJ1538" s="15"/>
      <c r="BK1538" s="15"/>
    </row>
    <row r="1539" spans="22:63" ht="15.75">
      <c r="V1539" s="15"/>
      <c r="W1539" s="15"/>
      <c r="X1539" s="15"/>
      <c r="Y1539" s="15"/>
      <c r="Z1539" s="15"/>
      <c r="AA1539" s="15"/>
      <c r="AB1539" s="15"/>
      <c r="AC1539" s="15"/>
      <c r="AD1539" s="15"/>
      <c r="AE1539" s="15"/>
      <c r="AF1539" s="15"/>
      <c r="AG1539" s="15"/>
      <c r="AH1539" s="15"/>
      <c r="AI1539" s="15"/>
      <c r="AJ1539" s="15"/>
      <c r="AK1539" s="15"/>
      <c r="AL1539" s="15"/>
      <c r="AM1539" s="15"/>
      <c r="AN1539" s="15"/>
      <c r="AO1539" s="15"/>
      <c r="AP1539" s="15"/>
      <c r="AQ1539" s="15"/>
      <c r="AR1539" s="15"/>
      <c r="AS1539" s="15"/>
      <c r="AT1539" s="15"/>
      <c r="AU1539" s="15"/>
      <c r="AV1539" s="15"/>
      <c r="AW1539" s="15"/>
      <c r="AX1539" s="15"/>
      <c r="AY1539" s="15"/>
      <c r="AZ1539" s="15"/>
      <c r="BA1539" s="15"/>
      <c r="BB1539" s="15"/>
      <c r="BC1539" s="15"/>
      <c r="BD1539" s="15"/>
      <c r="BE1539" s="15"/>
      <c r="BF1539" s="15"/>
      <c r="BG1539" s="15"/>
      <c r="BH1539" s="15"/>
      <c r="BI1539" s="15"/>
      <c r="BJ1539" s="15"/>
      <c r="BK1539" s="15"/>
    </row>
    <row r="1540" spans="22:63" ht="15.75">
      <c r="V1540" s="15"/>
      <c r="W1540" s="15"/>
      <c r="X1540" s="15"/>
      <c r="Y1540" s="15"/>
      <c r="Z1540" s="15"/>
      <c r="AA1540" s="15"/>
      <c r="AB1540" s="15"/>
      <c r="AC1540" s="15"/>
      <c r="AD1540" s="15"/>
      <c r="AE1540" s="15"/>
      <c r="AF1540" s="15"/>
      <c r="AG1540" s="15"/>
      <c r="AH1540" s="15"/>
      <c r="AI1540" s="15"/>
      <c r="AJ1540" s="15"/>
      <c r="AK1540" s="15"/>
      <c r="AL1540" s="15"/>
      <c r="AM1540" s="15"/>
      <c r="AN1540" s="15"/>
      <c r="AO1540" s="15"/>
      <c r="AP1540" s="15"/>
      <c r="AQ1540" s="15"/>
      <c r="AR1540" s="15"/>
      <c r="AS1540" s="15"/>
      <c r="AT1540" s="15"/>
      <c r="AU1540" s="15"/>
      <c r="AV1540" s="15"/>
      <c r="AW1540" s="15"/>
      <c r="AX1540" s="15"/>
      <c r="AY1540" s="15"/>
      <c r="AZ1540" s="15"/>
      <c r="BA1540" s="15"/>
      <c r="BB1540" s="15"/>
      <c r="BC1540" s="15"/>
      <c r="BD1540" s="15"/>
      <c r="BE1540" s="15"/>
      <c r="BF1540" s="15"/>
      <c r="BG1540" s="15"/>
      <c r="BH1540" s="15"/>
      <c r="BI1540" s="15"/>
      <c r="BJ1540" s="15"/>
      <c r="BK1540" s="15"/>
    </row>
    <row r="1541" spans="22:63" ht="15.75">
      <c r="V1541" s="15"/>
      <c r="W1541" s="15"/>
      <c r="X1541" s="15"/>
      <c r="Y1541" s="15"/>
      <c r="Z1541" s="15"/>
      <c r="AA1541" s="15"/>
      <c r="AB1541" s="15"/>
      <c r="AC1541" s="15"/>
      <c r="AD1541" s="15"/>
      <c r="AE1541" s="15"/>
      <c r="AF1541" s="15"/>
      <c r="AG1541" s="15"/>
      <c r="AH1541" s="15"/>
      <c r="AI1541" s="15"/>
      <c r="AJ1541" s="15"/>
      <c r="AK1541" s="15"/>
      <c r="AL1541" s="15"/>
      <c r="AM1541" s="15"/>
      <c r="AN1541" s="15"/>
      <c r="AO1541" s="15"/>
      <c r="AP1541" s="15"/>
      <c r="AQ1541" s="15"/>
      <c r="AR1541" s="15"/>
      <c r="AS1541" s="15"/>
      <c r="AT1541" s="15"/>
      <c r="AU1541" s="15"/>
      <c r="AV1541" s="15"/>
      <c r="AW1541" s="15"/>
      <c r="AX1541" s="15"/>
      <c r="AY1541" s="15"/>
      <c r="AZ1541" s="15"/>
      <c r="BA1541" s="15"/>
      <c r="BB1541" s="15"/>
      <c r="BC1541" s="15"/>
      <c r="BD1541" s="15"/>
      <c r="BE1541" s="15"/>
      <c r="BF1541" s="15"/>
      <c r="BG1541" s="15"/>
      <c r="BH1541" s="15"/>
      <c r="BI1541" s="15"/>
      <c r="BJ1541" s="15"/>
      <c r="BK1541" s="15"/>
    </row>
    <row r="1542" spans="22:63" ht="15.75">
      <c r="V1542" s="15"/>
      <c r="W1542" s="15"/>
      <c r="X1542" s="15"/>
      <c r="Y1542" s="15"/>
      <c r="Z1542" s="15"/>
      <c r="AA1542" s="15"/>
      <c r="AB1542" s="15"/>
      <c r="AC1542" s="15"/>
      <c r="AD1542" s="15"/>
      <c r="AE1542" s="15"/>
      <c r="AF1542" s="15"/>
      <c r="AG1542" s="15"/>
      <c r="AH1542" s="15"/>
      <c r="AI1542" s="15"/>
      <c r="AJ1542" s="15"/>
      <c r="AK1542" s="15"/>
      <c r="AL1542" s="15"/>
      <c r="AM1542" s="15"/>
      <c r="AN1542" s="15"/>
      <c r="AO1542" s="15"/>
      <c r="AP1542" s="15"/>
      <c r="AQ1542" s="15"/>
      <c r="AR1542" s="15"/>
      <c r="AS1542" s="15"/>
      <c r="AT1542" s="15"/>
      <c r="AU1542" s="15"/>
      <c r="AV1542" s="15"/>
      <c r="AW1542" s="15"/>
      <c r="AX1542" s="15"/>
      <c r="AY1542" s="15"/>
      <c r="AZ1542" s="15"/>
      <c r="BA1542" s="15"/>
      <c r="BB1542" s="15"/>
      <c r="BC1542" s="15"/>
      <c r="BD1542" s="15"/>
      <c r="BE1542" s="15"/>
      <c r="BF1542" s="15"/>
      <c r="BG1542" s="15"/>
      <c r="BH1542" s="15"/>
      <c r="BI1542" s="15"/>
      <c r="BJ1542" s="15"/>
      <c r="BK1542" s="15"/>
    </row>
    <row r="1543" spans="22:63" ht="15.75">
      <c r="V1543" s="15"/>
      <c r="W1543" s="15"/>
      <c r="X1543" s="15"/>
      <c r="Y1543" s="15"/>
      <c r="Z1543" s="15"/>
      <c r="AA1543" s="15"/>
      <c r="AB1543" s="15"/>
      <c r="AC1543" s="15"/>
      <c r="AD1543" s="15"/>
      <c r="AE1543" s="15"/>
      <c r="AF1543" s="15"/>
      <c r="AG1543" s="15"/>
      <c r="AH1543" s="15"/>
      <c r="AI1543" s="15"/>
      <c r="AJ1543" s="15"/>
      <c r="AK1543" s="15"/>
      <c r="AL1543" s="15"/>
      <c r="AM1543" s="15"/>
      <c r="AN1543" s="15"/>
      <c r="AO1543" s="15"/>
      <c r="AP1543" s="15"/>
      <c r="AQ1543" s="15"/>
      <c r="AR1543" s="15"/>
      <c r="AS1543" s="15"/>
      <c r="AT1543" s="15"/>
      <c r="AU1543" s="15"/>
      <c r="AV1543" s="15"/>
      <c r="AW1543" s="15"/>
      <c r="AX1543" s="15"/>
      <c r="AY1543" s="15"/>
      <c r="AZ1543" s="15"/>
      <c r="BA1543" s="15"/>
      <c r="BB1543" s="15"/>
      <c r="BC1543" s="15"/>
      <c r="BD1543" s="15"/>
      <c r="BE1543" s="15"/>
      <c r="BF1543" s="15"/>
      <c r="BG1543" s="15"/>
      <c r="BH1543" s="15"/>
      <c r="BI1543" s="15"/>
      <c r="BJ1543" s="15"/>
      <c r="BK1543" s="15"/>
    </row>
    <row r="1544" spans="22:63" ht="15.75">
      <c r="V1544" s="15"/>
      <c r="W1544" s="15"/>
      <c r="X1544" s="15"/>
      <c r="Y1544" s="15"/>
      <c r="Z1544" s="15"/>
      <c r="AA1544" s="15"/>
      <c r="AB1544" s="15"/>
      <c r="AC1544" s="15"/>
      <c r="AD1544" s="15"/>
      <c r="AE1544" s="15"/>
      <c r="AF1544" s="15"/>
      <c r="AG1544" s="15"/>
      <c r="AH1544" s="15"/>
      <c r="AI1544" s="15"/>
      <c r="AJ1544" s="15"/>
      <c r="AK1544" s="15"/>
      <c r="AL1544" s="15"/>
      <c r="AM1544" s="15"/>
      <c r="AN1544" s="15"/>
      <c r="AO1544" s="15"/>
      <c r="AP1544" s="15"/>
      <c r="AQ1544" s="15"/>
      <c r="AR1544" s="15"/>
      <c r="AS1544" s="15"/>
      <c r="AT1544" s="15"/>
      <c r="AU1544" s="15"/>
      <c r="AV1544" s="15"/>
      <c r="AW1544" s="15"/>
      <c r="AX1544" s="15"/>
      <c r="AY1544" s="15"/>
      <c r="AZ1544" s="15"/>
      <c r="BA1544" s="15"/>
      <c r="BB1544" s="15"/>
      <c r="BC1544" s="15"/>
      <c r="BD1544" s="15"/>
      <c r="BE1544" s="15"/>
      <c r="BF1544" s="15"/>
      <c r="BG1544" s="15"/>
      <c r="BH1544" s="15"/>
      <c r="BI1544" s="15"/>
      <c r="BJ1544" s="15"/>
      <c r="BK1544" s="15"/>
    </row>
    <row r="1545" spans="22:63" ht="15.75">
      <c r="V1545" s="15"/>
      <c r="W1545" s="15"/>
      <c r="X1545" s="15"/>
      <c r="Y1545" s="15"/>
      <c r="Z1545" s="15"/>
      <c r="AA1545" s="15"/>
      <c r="AB1545" s="15"/>
      <c r="AC1545" s="15"/>
      <c r="AD1545" s="15"/>
      <c r="AE1545" s="15"/>
      <c r="AF1545" s="15"/>
      <c r="AG1545" s="15"/>
      <c r="AH1545" s="15"/>
      <c r="AI1545" s="15"/>
      <c r="AJ1545" s="15"/>
      <c r="AK1545" s="15"/>
      <c r="AL1545" s="15"/>
      <c r="AM1545" s="15"/>
      <c r="AN1545" s="15"/>
      <c r="AO1545" s="15"/>
      <c r="AP1545" s="15"/>
      <c r="AQ1545" s="15"/>
      <c r="AR1545" s="15"/>
      <c r="AS1545" s="15"/>
      <c r="AT1545" s="15"/>
      <c r="AU1545" s="15"/>
      <c r="AV1545" s="15"/>
      <c r="AW1545" s="15"/>
      <c r="AX1545" s="15"/>
      <c r="AY1545" s="15"/>
      <c r="AZ1545" s="15"/>
      <c r="BA1545" s="15"/>
      <c r="BB1545" s="15"/>
      <c r="BC1545" s="15"/>
      <c r="BD1545" s="15"/>
      <c r="BE1545" s="15"/>
      <c r="BF1545" s="15"/>
      <c r="BG1545" s="15"/>
      <c r="BH1545" s="15"/>
      <c r="BI1545" s="15"/>
      <c r="BJ1545" s="15"/>
      <c r="BK1545" s="15"/>
    </row>
    <row r="1546" spans="22:63" ht="15.75">
      <c r="V1546" s="15"/>
      <c r="W1546" s="15"/>
      <c r="X1546" s="15"/>
      <c r="Y1546" s="15"/>
      <c r="Z1546" s="15"/>
      <c r="AA1546" s="15"/>
      <c r="AB1546" s="15"/>
      <c r="AC1546" s="15"/>
      <c r="AD1546" s="15"/>
      <c r="AE1546" s="15"/>
      <c r="AF1546" s="15"/>
      <c r="AG1546" s="15"/>
      <c r="AH1546" s="15"/>
      <c r="AI1546" s="15"/>
      <c r="AJ1546" s="15"/>
      <c r="AK1546" s="15"/>
      <c r="AL1546" s="15"/>
      <c r="AM1546" s="15"/>
      <c r="AN1546" s="15"/>
      <c r="AO1546" s="15"/>
      <c r="AP1546" s="15"/>
      <c r="AQ1546" s="15"/>
      <c r="AR1546" s="15"/>
      <c r="AS1546" s="15"/>
      <c r="AT1546" s="15"/>
      <c r="AU1546" s="15"/>
      <c r="AV1546" s="15"/>
      <c r="AW1546" s="15"/>
      <c r="AX1546" s="15"/>
      <c r="AY1546" s="15"/>
      <c r="AZ1546" s="15"/>
      <c r="BA1546" s="15"/>
      <c r="BB1546" s="15"/>
      <c r="BC1546" s="15"/>
      <c r="BD1546" s="15"/>
      <c r="BE1546" s="15"/>
      <c r="BF1546" s="15"/>
      <c r="BG1546" s="15"/>
      <c r="BH1546" s="15"/>
      <c r="BI1546" s="15"/>
      <c r="BJ1546" s="15"/>
      <c r="BK1546" s="15"/>
    </row>
    <row r="1547" spans="22:63" ht="15.75">
      <c r="V1547" s="15"/>
      <c r="W1547" s="15"/>
      <c r="X1547" s="15"/>
      <c r="Y1547" s="15"/>
      <c r="Z1547" s="15"/>
      <c r="AA1547" s="15"/>
      <c r="AB1547" s="15"/>
      <c r="AC1547" s="15"/>
      <c r="AD1547" s="15"/>
      <c r="AE1547" s="15"/>
      <c r="AF1547" s="15"/>
      <c r="AG1547" s="15"/>
      <c r="AH1547" s="15"/>
      <c r="AI1547" s="15"/>
      <c r="AJ1547" s="15"/>
      <c r="AK1547" s="15"/>
      <c r="AL1547" s="15"/>
      <c r="AM1547" s="15"/>
      <c r="AN1547" s="15"/>
      <c r="AO1547" s="15"/>
      <c r="AP1547" s="15"/>
      <c r="AQ1547" s="15"/>
      <c r="AR1547" s="15"/>
      <c r="AS1547" s="15"/>
      <c r="AT1547" s="15"/>
      <c r="AU1547" s="15"/>
      <c r="AV1547" s="15"/>
      <c r="AW1547" s="15"/>
      <c r="AX1547" s="15"/>
      <c r="AY1547" s="15"/>
      <c r="AZ1547" s="15"/>
      <c r="BA1547" s="15"/>
      <c r="BB1547" s="15"/>
      <c r="BC1547" s="15"/>
      <c r="BD1547" s="15"/>
      <c r="BE1547" s="15"/>
      <c r="BF1547" s="15"/>
      <c r="BG1547" s="15"/>
      <c r="BH1547" s="15"/>
      <c r="BI1547" s="15"/>
      <c r="BJ1547" s="15"/>
      <c r="BK1547" s="15"/>
    </row>
    <row r="1548" spans="22:63" ht="15.75">
      <c r="V1548" s="15"/>
      <c r="W1548" s="15"/>
      <c r="X1548" s="15"/>
      <c r="Y1548" s="15"/>
      <c r="Z1548" s="15"/>
      <c r="AA1548" s="15"/>
      <c r="AB1548" s="15"/>
      <c r="AC1548" s="15"/>
      <c r="AD1548" s="15"/>
      <c r="AE1548" s="15"/>
      <c r="AF1548" s="15"/>
      <c r="AG1548" s="15"/>
      <c r="AH1548" s="15"/>
      <c r="AI1548" s="15"/>
      <c r="AJ1548" s="15"/>
      <c r="AK1548" s="15"/>
      <c r="AL1548" s="15"/>
      <c r="AM1548" s="15"/>
      <c r="AN1548" s="15"/>
      <c r="AO1548" s="15"/>
      <c r="AP1548" s="15"/>
      <c r="AQ1548" s="15"/>
      <c r="AR1548" s="15"/>
      <c r="AS1548" s="15"/>
      <c r="AT1548" s="15"/>
      <c r="AU1548" s="15"/>
      <c r="AV1548" s="15"/>
      <c r="AW1548" s="15"/>
      <c r="AX1548" s="15"/>
      <c r="AY1548" s="15"/>
      <c r="AZ1548" s="15"/>
      <c r="BA1548" s="15"/>
      <c r="BB1548" s="15"/>
      <c r="BC1548" s="15"/>
      <c r="BD1548" s="15"/>
      <c r="BE1548" s="15"/>
      <c r="BF1548" s="15"/>
      <c r="BG1548" s="15"/>
      <c r="BH1548" s="15"/>
      <c r="BI1548" s="15"/>
      <c r="BJ1548" s="15"/>
      <c r="BK1548" s="15"/>
    </row>
    <row r="1549" spans="22:63" ht="15.75">
      <c r="V1549" s="15"/>
      <c r="W1549" s="15"/>
      <c r="X1549" s="15"/>
      <c r="Y1549" s="15"/>
      <c r="Z1549" s="15"/>
      <c r="AA1549" s="15"/>
      <c r="AB1549" s="15"/>
      <c r="AC1549" s="15"/>
      <c r="AD1549" s="15"/>
      <c r="AE1549" s="15"/>
      <c r="AF1549" s="15"/>
      <c r="AG1549" s="15"/>
      <c r="AH1549" s="15"/>
      <c r="AI1549" s="15"/>
      <c r="AJ1549" s="15"/>
      <c r="AK1549" s="15"/>
      <c r="AL1549" s="15"/>
      <c r="AM1549" s="15"/>
      <c r="AN1549" s="15"/>
      <c r="AO1549" s="15"/>
      <c r="AP1549" s="15"/>
      <c r="AQ1549" s="15"/>
      <c r="AR1549" s="15"/>
      <c r="AS1549" s="15"/>
      <c r="AT1549" s="15"/>
      <c r="AU1549" s="15"/>
      <c r="AV1549" s="15"/>
      <c r="AW1549" s="15"/>
      <c r="AX1549" s="15"/>
      <c r="AY1549" s="15"/>
      <c r="AZ1549" s="15"/>
      <c r="BA1549" s="15"/>
      <c r="BB1549" s="15"/>
      <c r="BC1549" s="15"/>
      <c r="BD1549" s="15"/>
      <c r="BE1549" s="15"/>
      <c r="BF1549" s="15"/>
      <c r="BG1549" s="15"/>
      <c r="BH1549" s="15"/>
      <c r="BI1549" s="15"/>
      <c r="BJ1549" s="15"/>
      <c r="BK1549" s="15"/>
    </row>
    <row r="1550" spans="22:63" ht="15.75">
      <c r="V1550" s="15"/>
      <c r="W1550" s="15"/>
      <c r="X1550" s="15"/>
      <c r="Y1550" s="15"/>
      <c r="Z1550" s="15"/>
      <c r="AA1550" s="15"/>
      <c r="AB1550" s="15"/>
      <c r="AC1550" s="15"/>
      <c r="AD1550" s="15"/>
      <c r="AE1550" s="15"/>
      <c r="AF1550" s="15"/>
      <c r="AG1550" s="15"/>
      <c r="AH1550" s="15"/>
      <c r="AI1550" s="15"/>
      <c r="AJ1550" s="15"/>
      <c r="AK1550" s="15"/>
      <c r="AL1550" s="15"/>
      <c r="AM1550" s="15"/>
      <c r="AN1550" s="15"/>
      <c r="AO1550" s="15"/>
      <c r="AP1550" s="15"/>
      <c r="AQ1550" s="15"/>
      <c r="AR1550" s="15"/>
      <c r="AS1550" s="15"/>
      <c r="AT1550" s="15"/>
      <c r="AU1550" s="15"/>
      <c r="AV1550" s="15"/>
      <c r="AW1550" s="15"/>
      <c r="AX1550" s="15"/>
      <c r="AY1550" s="15"/>
      <c r="AZ1550" s="15"/>
      <c r="BA1550" s="15"/>
      <c r="BB1550" s="15"/>
      <c r="BC1550" s="15"/>
      <c r="BD1550" s="15"/>
      <c r="BE1550" s="15"/>
      <c r="BF1550" s="15"/>
      <c r="BG1550" s="15"/>
      <c r="BH1550" s="15"/>
      <c r="BI1550" s="15"/>
      <c r="BJ1550" s="15"/>
      <c r="BK1550" s="15"/>
    </row>
    <row r="1551" spans="22:63" ht="15.75">
      <c r="V1551" s="15"/>
      <c r="W1551" s="15"/>
      <c r="X1551" s="15"/>
      <c r="Y1551" s="15"/>
      <c r="Z1551" s="15"/>
      <c r="AA1551" s="15"/>
      <c r="AB1551" s="15"/>
      <c r="AC1551" s="15"/>
      <c r="AD1551" s="15"/>
      <c r="AE1551" s="15"/>
      <c r="AF1551" s="15"/>
      <c r="AG1551" s="15"/>
      <c r="AH1551" s="15"/>
      <c r="AI1551" s="15"/>
      <c r="AJ1551" s="15"/>
      <c r="AK1551" s="15"/>
      <c r="AL1551" s="15"/>
      <c r="AM1551" s="15"/>
      <c r="AN1551" s="15"/>
      <c r="AO1551" s="15"/>
      <c r="AP1551" s="15"/>
      <c r="AQ1551" s="15"/>
      <c r="AR1551" s="15"/>
      <c r="AS1551" s="15"/>
      <c r="AT1551" s="15"/>
      <c r="AU1551" s="15"/>
      <c r="AV1551" s="15"/>
      <c r="AW1551" s="15"/>
      <c r="AX1551" s="15"/>
      <c r="AY1551" s="15"/>
      <c r="AZ1551" s="15"/>
      <c r="BA1551" s="15"/>
      <c r="BB1551" s="15"/>
      <c r="BC1551" s="15"/>
      <c r="BD1551" s="15"/>
      <c r="BE1551" s="15"/>
      <c r="BF1551" s="15"/>
      <c r="BG1551" s="15"/>
      <c r="BH1551" s="15"/>
      <c r="BI1551" s="15"/>
      <c r="BJ1551" s="15"/>
      <c r="BK1551" s="15"/>
    </row>
    <row r="1552" spans="22:63" ht="15.75">
      <c r="V1552" s="15"/>
      <c r="W1552" s="15"/>
      <c r="X1552" s="15"/>
      <c r="Y1552" s="15"/>
      <c r="Z1552" s="15"/>
      <c r="AA1552" s="15"/>
      <c r="AB1552" s="15"/>
      <c r="AC1552" s="15"/>
      <c r="AD1552" s="15"/>
      <c r="AE1552" s="15"/>
      <c r="AF1552" s="15"/>
      <c r="AG1552" s="15"/>
      <c r="AH1552" s="15"/>
      <c r="AI1552" s="15"/>
      <c r="AJ1552" s="15"/>
      <c r="AK1552" s="15"/>
      <c r="AL1552" s="15"/>
      <c r="AM1552" s="15"/>
      <c r="AN1552" s="15"/>
      <c r="AO1552" s="15"/>
      <c r="AP1552" s="15"/>
      <c r="AQ1552" s="15"/>
      <c r="AR1552" s="15"/>
      <c r="AS1552" s="15"/>
      <c r="AT1552" s="15"/>
      <c r="AU1552" s="15"/>
      <c r="AV1552" s="15"/>
      <c r="AW1552" s="15"/>
      <c r="AX1552" s="15"/>
      <c r="AY1552" s="15"/>
      <c r="AZ1552" s="15"/>
      <c r="BA1552" s="15"/>
      <c r="BB1552" s="15"/>
      <c r="BC1552" s="15"/>
      <c r="BD1552" s="15"/>
      <c r="BE1552" s="15"/>
      <c r="BF1552" s="15"/>
      <c r="BG1552" s="15"/>
      <c r="BH1552" s="15"/>
      <c r="BI1552" s="15"/>
      <c r="BJ1552" s="15"/>
      <c r="BK1552" s="15"/>
    </row>
    <row r="1553" spans="22:63" ht="15.75">
      <c r="V1553" s="15"/>
      <c r="W1553" s="15"/>
      <c r="X1553" s="15"/>
      <c r="Y1553" s="15"/>
      <c r="Z1553" s="15"/>
      <c r="AA1553" s="15"/>
      <c r="AB1553" s="15"/>
      <c r="AC1553" s="15"/>
      <c r="AD1553" s="15"/>
      <c r="AE1553" s="15"/>
      <c r="AF1553" s="15"/>
      <c r="AG1553" s="15"/>
      <c r="AH1553" s="15"/>
      <c r="AI1553" s="15"/>
      <c r="AJ1553" s="15"/>
      <c r="AK1553" s="15"/>
      <c r="AL1553" s="15"/>
      <c r="AM1553" s="15"/>
      <c r="AN1553" s="15"/>
      <c r="AO1553" s="15"/>
      <c r="AP1553" s="15"/>
      <c r="AQ1553" s="15"/>
      <c r="AR1553" s="15"/>
      <c r="AS1553" s="15"/>
      <c r="AT1553" s="15"/>
      <c r="AU1553" s="15"/>
      <c r="AV1553" s="15"/>
      <c r="AW1553" s="15"/>
      <c r="AX1553" s="15"/>
      <c r="AY1553" s="15"/>
      <c r="AZ1553" s="15"/>
      <c r="BA1553" s="15"/>
      <c r="BB1553" s="15"/>
      <c r="BC1553" s="15"/>
      <c r="BD1553" s="15"/>
      <c r="BE1553" s="15"/>
      <c r="BF1553" s="15"/>
      <c r="BG1553" s="15"/>
      <c r="BH1553" s="15"/>
      <c r="BI1553" s="15"/>
      <c r="BJ1553" s="15"/>
      <c r="BK1553" s="15"/>
    </row>
    <row r="1554" spans="22:63" ht="15.75">
      <c r="V1554" s="15"/>
      <c r="W1554" s="15"/>
      <c r="X1554" s="15"/>
      <c r="Y1554" s="15"/>
      <c r="Z1554" s="15"/>
      <c r="AA1554" s="15"/>
      <c r="AB1554" s="15"/>
      <c r="AC1554" s="15"/>
      <c r="AD1554" s="15"/>
      <c r="AE1554" s="15"/>
      <c r="AF1554" s="15"/>
      <c r="AG1554" s="15"/>
      <c r="AH1554" s="15"/>
      <c r="AI1554" s="15"/>
      <c r="AJ1554" s="15"/>
      <c r="AK1554" s="15"/>
      <c r="AL1554" s="15"/>
      <c r="AM1554" s="15"/>
      <c r="AN1554" s="15"/>
      <c r="AO1554" s="15"/>
      <c r="AP1554" s="15"/>
      <c r="AQ1554" s="15"/>
      <c r="AR1554" s="15"/>
      <c r="AS1554" s="15"/>
      <c r="AT1554" s="15"/>
      <c r="AU1554" s="15"/>
      <c r="AV1554" s="15"/>
      <c r="AW1554" s="15"/>
      <c r="AX1554" s="15"/>
      <c r="AY1554" s="15"/>
      <c r="AZ1554" s="15"/>
      <c r="BA1554" s="15"/>
      <c r="BB1554" s="15"/>
      <c r="BC1554" s="15"/>
      <c r="BD1554" s="15"/>
      <c r="BE1554" s="15"/>
      <c r="BF1554" s="15"/>
      <c r="BG1554" s="15"/>
      <c r="BH1554" s="15"/>
      <c r="BI1554" s="15"/>
      <c r="BJ1554" s="15"/>
      <c r="BK1554" s="15"/>
    </row>
    <row r="1555" spans="22:63" ht="15.75">
      <c r="V1555" s="15"/>
      <c r="W1555" s="15"/>
      <c r="X1555" s="15"/>
      <c r="Y1555" s="15"/>
      <c r="Z1555" s="15"/>
      <c r="AA1555" s="15"/>
      <c r="AB1555" s="15"/>
      <c r="AC1555" s="15"/>
      <c r="AD1555" s="15"/>
      <c r="AE1555" s="15"/>
      <c r="AF1555" s="15"/>
      <c r="AG1555" s="15"/>
      <c r="AH1555" s="15"/>
      <c r="AI1555" s="15"/>
      <c r="AJ1555" s="15"/>
      <c r="AK1555" s="15"/>
      <c r="AL1555" s="15"/>
      <c r="AM1555" s="15"/>
      <c r="AN1555" s="15"/>
      <c r="AO1555" s="15"/>
      <c r="AP1555" s="15"/>
      <c r="AQ1555" s="15"/>
      <c r="AR1555" s="15"/>
      <c r="AS1555" s="15"/>
      <c r="AT1555" s="15"/>
      <c r="AU1555" s="15"/>
      <c r="AV1555" s="15"/>
      <c r="AW1555" s="15"/>
      <c r="AX1555" s="15"/>
      <c r="AY1555" s="15"/>
      <c r="AZ1555" s="15"/>
      <c r="BA1555" s="15"/>
      <c r="BB1555" s="15"/>
      <c r="BC1555" s="15"/>
      <c r="BD1555" s="15"/>
      <c r="BE1555" s="15"/>
      <c r="BF1555" s="15"/>
      <c r="BG1555" s="15"/>
      <c r="BH1555" s="15"/>
      <c r="BI1555" s="15"/>
      <c r="BJ1555" s="15"/>
      <c r="BK1555" s="15"/>
    </row>
    <row r="1556" spans="22:63" ht="15.75">
      <c r="V1556" s="15"/>
      <c r="W1556" s="15"/>
      <c r="X1556" s="15"/>
      <c r="Y1556" s="15"/>
      <c r="Z1556" s="15"/>
      <c r="AA1556" s="15"/>
      <c r="AB1556" s="15"/>
      <c r="AC1556" s="15"/>
      <c r="AD1556" s="15"/>
      <c r="AE1556" s="15"/>
      <c r="AF1556" s="15"/>
      <c r="AG1556" s="15"/>
      <c r="AH1556" s="15"/>
      <c r="AI1556" s="15"/>
      <c r="AJ1556" s="15"/>
      <c r="AK1556" s="15"/>
      <c r="AL1556" s="15"/>
      <c r="AM1556" s="15"/>
      <c r="AN1556" s="15"/>
      <c r="AO1556" s="15"/>
      <c r="AP1556" s="15"/>
      <c r="AQ1556" s="15"/>
      <c r="AR1556" s="15"/>
      <c r="AS1556" s="15"/>
      <c r="AT1556" s="15"/>
      <c r="AU1556" s="15"/>
      <c r="AV1556" s="15"/>
      <c r="AW1556" s="15"/>
      <c r="AX1556" s="15"/>
      <c r="AY1556" s="15"/>
      <c r="AZ1556" s="15"/>
      <c r="BA1556" s="15"/>
      <c r="BB1556" s="15"/>
      <c r="BC1556" s="15"/>
      <c r="BD1556" s="15"/>
      <c r="BE1556" s="15"/>
      <c r="BF1556" s="15"/>
      <c r="BG1556" s="15"/>
      <c r="BH1556" s="15"/>
      <c r="BI1556" s="15"/>
      <c r="BJ1556" s="15"/>
      <c r="BK1556" s="15"/>
    </row>
    <row r="1557" spans="22:63" ht="15.75">
      <c r="V1557" s="15"/>
      <c r="W1557" s="15"/>
      <c r="X1557" s="15"/>
      <c r="Y1557" s="15"/>
      <c r="Z1557" s="15"/>
      <c r="AA1557" s="15"/>
      <c r="AB1557" s="15"/>
      <c r="AC1557" s="15"/>
      <c r="AD1557" s="15"/>
      <c r="AE1557" s="15"/>
      <c r="AF1557" s="15"/>
      <c r="AG1557" s="15"/>
      <c r="AH1557" s="15"/>
      <c r="AI1557" s="15"/>
      <c r="AJ1557" s="15"/>
      <c r="AK1557" s="15"/>
      <c r="AL1557" s="15"/>
      <c r="AM1557" s="15"/>
      <c r="AN1557" s="15"/>
      <c r="AO1557" s="15"/>
      <c r="AP1557" s="15"/>
      <c r="AQ1557" s="15"/>
      <c r="AR1557" s="15"/>
      <c r="AS1557" s="15"/>
      <c r="AT1557" s="15"/>
      <c r="AU1557" s="15"/>
      <c r="AV1557" s="15"/>
      <c r="AW1557" s="15"/>
      <c r="AX1557" s="15"/>
      <c r="AY1557" s="15"/>
      <c r="AZ1557" s="15"/>
      <c r="BA1557" s="15"/>
      <c r="BB1557" s="15"/>
      <c r="BC1557" s="15"/>
      <c r="BD1557" s="15"/>
      <c r="BE1557" s="15"/>
      <c r="BF1557" s="15"/>
      <c r="BG1557" s="15"/>
      <c r="BH1557" s="15"/>
      <c r="BI1557" s="15"/>
      <c r="BJ1557" s="15"/>
      <c r="BK1557" s="15"/>
    </row>
    <row r="1558" spans="22:63" ht="15.75">
      <c r="V1558" s="15"/>
      <c r="W1558" s="15"/>
      <c r="X1558" s="15"/>
      <c r="Y1558" s="15"/>
      <c r="Z1558" s="15"/>
      <c r="AA1558" s="15"/>
      <c r="AB1558" s="15"/>
      <c r="AC1558" s="15"/>
      <c r="AD1558" s="15"/>
      <c r="AE1558" s="15"/>
      <c r="AF1558" s="15"/>
      <c r="AG1558" s="15"/>
      <c r="AH1558" s="15"/>
      <c r="AI1558" s="15"/>
      <c r="AJ1558" s="15"/>
      <c r="AK1558" s="15"/>
      <c r="AL1558" s="15"/>
      <c r="AM1558" s="15"/>
      <c r="AN1558" s="15"/>
      <c r="AO1558" s="15"/>
      <c r="AP1558" s="15"/>
      <c r="AQ1558" s="15"/>
      <c r="AR1558" s="15"/>
      <c r="AS1558" s="15"/>
      <c r="AT1558" s="15"/>
      <c r="AU1558" s="15"/>
      <c r="AV1558" s="15"/>
      <c r="AW1558" s="15"/>
      <c r="AX1558" s="15"/>
      <c r="AY1558" s="15"/>
      <c r="AZ1558" s="15"/>
      <c r="BA1558" s="15"/>
      <c r="BB1558" s="15"/>
      <c r="BC1558" s="15"/>
      <c r="BD1558" s="15"/>
      <c r="BE1558" s="15"/>
      <c r="BF1558" s="15"/>
      <c r="BG1558" s="15"/>
      <c r="BH1558" s="15"/>
      <c r="BI1558" s="15"/>
      <c r="BJ1558" s="15"/>
      <c r="BK1558" s="15"/>
    </row>
    <row r="1559" spans="22:63" ht="15.75">
      <c r="V1559" s="15"/>
      <c r="W1559" s="15"/>
      <c r="X1559" s="15"/>
      <c r="Y1559" s="15"/>
      <c r="Z1559" s="15"/>
      <c r="AA1559" s="15"/>
      <c r="AB1559" s="15"/>
      <c r="AC1559" s="15"/>
      <c r="AD1559" s="15"/>
      <c r="AE1559" s="15"/>
      <c r="AF1559" s="15"/>
      <c r="AG1559" s="15"/>
      <c r="AH1559" s="15"/>
      <c r="AI1559" s="15"/>
      <c r="AJ1559" s="15"/>
      <c r="AK1559" s="15"/>
      <c r="AL1559" s="15"/>
      <c r="AM1559" s="15"/>
      <c r="AN1559" s="15"/>
      <c r="AO1559" s="15"/>
      <c r="AP1559" s="15"/>
      <c r="AQ1559" s="15"/>
      <c r="AR1559" s="15"/>
      <c r="AS1559" s="15"/>
      <c r="AT1559" s="15"/>
      <c r="AU1559" s="15"/>
      <c r="AV1559" s="15"/>
      <c r="AW1559" s="15"/>
      <c r="AX1559" s="15"/>
      <c r="AY1559" s="15"/>
      <c r="AZ1559" s="15"/>
      <c r="BA1559" s="15"/>
      <c r="BB1559" s="15"/>
      <c r="BC1559" s="15"/>
      <c r="BD1559" s="15"/>
      <c r="BE1559" s="15"/>
      <c r="BF1559" s="15"/>
      <c r="BG1559" s="15"/>
      <c r="BH1559" s="15"/>
      <c r="BI1559" s="15"/>
      <c r="BJ1559" s="15"/>
      <c r="BK1559" s="15"/>
    </row>
    <row r="1560" spans="22:63" ht="15.75">
      <c r="V1560" s="15"/>
      <c r="W1560" s="15"/>
      <c r="X1560" s="15"/>
      <c r="Y1560" s="15"/>
      <c r="Z1560" s="15"/>
      <c r="AA1560" s="15"/>
      <c r="AB1560" s="15"/>
      <c r="AC1560" s="15"/>
      <c r="AD1560" s="15"/>
      <c r="AE1560" s="15"/>
      <c r="AF1560" s="15"/>
      <c r="AG1560" s="15"/>
      <c r="AH1560" s="15"/>
      <c r="AI1560" s="15"/>
      <c r="AJ1560" s="15"/>
      <c r="AK1560" s="15"/>
      <c r="AL1560" s="15"/>
      <c r="AM1560" s="15"/>
      <c r="AN1560" s="15"/>
      <c r="AO1560" s="15"/>
      <c r="AP1560" s="15"/>
      <c r="AQ1560" s="15"/>
      <c r="AR1560" s="15"/>
      <c r="AS1560" s="15"/>
      <c r="AT1560" s="15"/>
      <c r="AU1560" s="15"/>
      <c r="AV1560" s="15"/>
      <c r="AW1560" s="15"/>
      <c r="AX1560" s="15"/>
      <c r="AY1560" s="15"/>
      <c r="AZ1560" s="15"/>
      <c r="BA1560" s="15"/>
      <c r="BB1560" s="15"/>
      <c r="BC1560" s="15"/>
      <c r="BD1560" s="15"/>
      <c r="BE1560" s="15"/>
      <c r="BF1560" s="15"/>
      <c r="BG1560" s="15"/>
      <c r="BH1560" s="15"/>
      <c r="BI1560" s="15"/>
      <c r="BJ1560" s="15"/>
      <c r="BK1560" s="15"/>
    </row>
    <row r="1561" spans="22:63" ht="15.75">
      <c r="V1561" s="15"/>
      <c r="W1561" s="15"/>
      <c r="X1561" s="15"/>
      <c r="Y1561" s="15"/>
      <c r="Z1561" s="15"/>
      <c r="AA1561" s="15"/>
      <c r="AB1561" s="15"/>
      <c r="AC1561" s="15"/>
      <c r="AD1561" s="15"/>
      <c r="AE1561" s="15"/>
      <c r="AF1561" s="15"/>
      <c r="AG1561" s="15"/>
      <c r="AH1561" s="15"/>
      <c r="AI1561" s="15"/>
      <c r="AJ1561" s="15"/>
      <c r="AK1561" s="15"/>
      <c r="AL1561" s="15"/>
      <c r="AM1561" s="15"/>
      <c r="AN1561" s="15"/>
      <c r="AO1561" s="15"/>
      <c r="AP1561" s="15"/>
      <c r="AQ1561" s="15"/>
      <c r="AR1561" s="15"/>
      <c r="AS1561" s="15"/>
      <c r="AT1561" s="15"/>
      <c r="AU1561" s="15"/>
      <c r="AV1561" s="15"/>
      <c r="AW1561" s="15"/>
      <c r="AX1561" s="15"/>
      <c r="AY1561" s="15"/>
      <c r="AZ1561" s="15"/>
      <c r="BA1561" s="15"/>
      <c r="BB1561" s="15"/>
      <c r="BC1561" s="15"/>
      <c r="BD1561" s="15"/>
      <c r="BE1561" s="15"/>
      <c r="BF1561" s="15"/>
      <c r="BG1561" s="15"/>
      <c r="BH1561" s="15"/>
      <c r="BI1561" s="15"/>
      <c r="BJ1561" s="15"/>
      <c r="BK1561" s="15"/>
    </row>
    <row r="1562" spans="22:63" ht="15.75">
      <c r="V1562" s="15"/>
      <c r="W1562" s="15"/>
      <c r="X1562" s="15"/>
      <c r="Y1562" s="15"/>
      <c r="Z1562" s="15"/>
      <c r="AA1562" s="15"/>
      <c r="AB1562" s="15"/>
      <c r="AC1562" s="15"/>
      <c r="AD1562" s="15"/>
      <c r="AE1562" s="15"/>
      <c r="AF1562" s="15"/>
      <c r="AG1562" s="15"/>
      <c r="AH1562" s="15"/>
      <c r="AI1562" s="15"/>
      <c r="AJ1562" s="15"/>
      <c r="AK1562" s="15"/>
      <c r="AL1562" s="15"/>
      <c r="AM1562" s="15"/>
      <c r="AN1562" s="15"/>
      <c r="AO1562" s="15"/>
      <c r="AP1562" s="15"/>
      <c r="AQ1562" s="15"/>
      <c r="AR1562" s="15"/>
      <c r="AS1562" s="15"/>
      <c r="AT1562" s="15"/>
      <c r="AU1562" s="15"/>
      <c r="AV1562" s="15"/>
      <c r="AW1562" s="15"/>
      <c r="AX1562" s="15"/>
      <c r="AY1562" s="15"/>
      <c r="AZ1562" s="15"/>
      <c r="BA1562" s="15"/>
      <c r="BB1562" s="15"/>
      <c r="BC1562" s="15"/>
      <c r="BD1562" s="15"/>
      <c r="BE1562" s="15"/>
      <c r="BF1562" s="15"/>
      <c r="BG1562" s="15"/>
      <c r="BH1562" s="15"/>
      <c r="BI1562" s="15"/>
      <c r="BJ1562" s="15"/>
      <c r="BK1562" s="15"/>
    </row>
    <row r="1563" spans="22:63" ht="15.75">
      <c r="V1563" s="15"/>
      <c r="W1563" s="15"/>
      <c r="X1563" s="15"/>
      <c r="Y1563" s="15"/>
      <c r="Z1563" s="15"/>
      <c r="AA1563" s="15"/>
      <c r="AB1563" s="15"/>
      <c r="AC1563" s="15"/>
      <c r="AD1563" s="15"/>
      <c r="AE1563" s="15"/>
      <c r="AF1563" s="15"/>
      <c r="AG1563" s="15"/>
      <c r="AH1563" s="15"/>
      <c r="AI1563" s="15"/>
      <c r="AJ1563" s="15"/>
      <c r="AK1563" s="15"/>
      <c r="AL1563" s="15"/>
      <c r="AM1563" s="15"/>
      <c r="AN1563" s="15"/>
      <c r="AO1563" s="15"/>
      <c r="AP1563" s="15"/>
      <c r="AQ1563" s="15"/>
      <c r="AR1563" s="15"/>
      <c r="AS1563" s="15"/>
      <c r="AT1563" s="15"/>
      <c r="AU1563" s="15"/>
      <c r="AV1563" s="15"/>
      <c r="AW1563" s="15"/>
      <c r="AX1563" s="15"/>
      <c r="AY1563" s="15"/>
      <c r="AZ1563" s="15"/>
      <c r="BA1563" s="15"/>
      <c r="BB1563" s="15"/>
      <c r="BC1563" s="15"/>
      <c r="BD1563" s="15"/>
      <c r="BE1563" s="15"/>
      <c r="BF1563" s="15"/>
      <c r="BG1563" s="15"/>
      <c r="BH1563" s="15"/>
      <c r="BI1563" s="15"/>
      <c r="BJ1563" s="15"/>
      <c r="BK1563" s="15"/>
    </row>
    <row r="1564" spans="22:63" ht="15.75">
      <c r="V1564" s="15"/>
      <c r="W1564" s="15"/>
      <c r="X1564" s="15"/>
      <c r="Y1564" s="15"/>
      <c r="Z1564" s="15"/>
      <c r="AA1564" s="15"/>
      <c r="AB1564" s="15"/>
      <c r="AC1564" s="15"/>
      <c r="AD1564" s="15"/>
      <c r="AE1564" s="15"/>
      <c r="AF1564" s="15"/>
      <c r="AG1564" s="15"/>
      <c r="AH1564" s="15"/>
      <c r="AI1564" s="15"/>
      <c r="AJ1564" s="15"/>
      <c r="AK1564" s="15"/>
      <c r="AL1564" s="15"/>
      <c r="AM1564" s="15"/>
      <c r="AN1564" s="15"/>
      <c r="AO1564" s="15"/>
      <c r="AP1564" s="15"/>
      <c r="AQ1564" s="15"/>
      <c r="AR1564" s="15"/>
      <c r="AS1564" s="15"/>
      <c r="AT1564" s="15"/>
      <c r="AU1564" s="15"/>
      <c r="AV1564" s="15"/>
      <c r="AW1564" s="15"/>
      <c r="AX1564" s="15"/>
      <c r="AY1564" s="15"/>
      <c r="AZ1564" s="15"/>
      <c r="BA1564" s="15"/>
      <c r="BB1564" s="15"/>
      <c r="BC1564" s="15"/>
      <c r="BD1564" s="15"/>
      <c r="BE1564" s="15"/>
      <c r="BF1564" s="15"/>
      <c r="BG1564" s="15"/>
      <c r="BH1564" s="15"/>
      <c r="BI1564" s="15"/>
      <c r="BJ1564" s="15"/>
      <c r="BK1564" s="15"/>
    </row>
    <row r="1565" spans="22:63" ht="15.75">
      <c r="V1565" s="15"/>
      <c r="W1565" s="15"/>
      <c r="X1565" s="15"/>
      <c r="Y1565" s="15"/>
      <c r="Z1565" s="15"/>
      <c r="AA1565" s="15"/>
      <c r="AB1565" s="15"/>
      <c r="AC1565" s="15"/>
      <c r="AD1565" s="15"/>
      <c r="AE1565" s="15"/>
      <c r="AF1565" s="15"/>
      <c r="AG1565" s="15"/>
      <c r="AH1565" s="15"/>
      <c r="AI1565" s="15"/>
      <c r="AJ1565" s="15"/>
      <c r="AK1565" s="15"/>
      <c r="AL1565" s="15"/>
      <c r="AM1565" s="15"/>
      <c r="AN1565" s="15"/>
      <c r="AO1565" s="15"/>
      <c r="AP1565" s="15"/>
      <c r="AQ1565" s="15"/>
      <c r="AR1565" s="15"/>
      <c r="AS1565" s="15"/>
      <c r="AT1565" s="15"/>
      <c r="AU1565" s="15"/>
      <c r="AV1565" s="15"/>
      <c r="AW1565" s="15"/>
      <c r="AX1565" s="15"/>
      <c r="AY1565" s="15"/>
      <c r="AZ1565" s="15"/>
      <c r="BA1565" s="15"/>
      <c r="BB1565" s="15"/>
      <c r="BC1565" s="15"/>
      <c r="BD1565" s="15"/>
      <c r="BE1565" s="15"/>
      <c r="BF1565" s="15"/>
      <c r="BG1565" s="15"/>
      <c r="BH1565" s="15"/>
      <c r="BI1565" s="15"/>
      <c r="BJ1565" s="15"/>
      <c r="BK1565" s="15"/>
    </row>
    <row r="1566" spans="22:63" ht="15.75">
      <c r="V1566" s="15"/>
      <c r="W1566" s="15"/>
      <c r="X1566" s="15"/>
      <c r="Y1566" s="15"/>
      <c r="Z1566" s="15"/>
      <c r="AA1566" s="15"/>
      <c r="AB1566" s="15"/>
      <c r="AC1566" s="15"/>
      <c r="AD1566" s="15"/>
      <c r="AE1566" s="15"/>
      <c r="AF1566" s="15"/>
      <c r="AG1566" s="15"/>
      <c r="AH1566" s="15"/>
      <c r="AI1566" s="15"/>
      <c r="AJ1566" s="15"/>
      <c r="AK1566" s="15"/>
      <c r="AL1566" s="15"/>
      <c r="AM1566" s="15"/>
      <c r="AN1566" s="15"/>
      <c r="AO1566" s="15"/>
      <c r="AP1566" s="15"/>
      <c r="AQ1566" s="15"/>
      <c r="AR1566" s="15"/>
      <c r="AS1566" s="15"/>
      <c r="AT1566" s="15"/>
      <c r="AU1566" s="15"/>
      <c r="AV1566" s="15"/>
      <c r="AW1566" s="15"/>
      <c r="AX1566" s="15"/>
      <c r="AY1566" s="15"/>
      <c r="AZ1566" s="15"/>
      <c r="BA1566" s="15"/>
      <c r="BB1566" s="15"/>
      <c r="BC1566" s="15"/>
      <c r="BD1566" s="15"/>
      <c r="BE1566" s="15"/>
      <c r="BF1566" s="15"/>
      <c r="BG1566" s="15"/>
      <c r="BH1566" s="15"/>
      <c r="BI1566" s="15"/>
      <c r="BJ1566" s="15"/>
      <c r="BK1566" s="15"/>
    </row>
    <row r="1567" spans="22:63" ht="15.75">
      <c r="V1567" s="15"/>
      <c r="W1567" s="15"/>
      <c r="X1567" s="15"/>
      <c r="Y1567" s="15"/>
      <c r="Z1567" s="15"/>
      <c r="AA1567" s="15"/>
      <c r="AB1567" s="15"/>
      <c r="AC1567" s="15"/>
      <c r="AD1567" s="15"/>
      <c r="AE1567" s="15"/>
      <c r="AF1567" s="15"/>
      <c r="AG1567" s="15"/>
      <c r="AH1567" s="15"/>
      <c r="AI1567" s="15"/>
      <c r="AJ1567" s="15"/>
      <c r="AK1567" s="15"/>
      <c r="AL1567" s="15"/>
      <c r="AM1567" s="15"/>
      <c r="AN1567" s="15"/>
      <c r="AO1567" s="15"/>
      <c r="AP1567" s="15"/>
      <c r="AQ1567" s="15"/>
      <c r="AR1567" s="15"/>
      <c r="AS1567" s="15"/>
      <c r="AT1567" s="15"/>
      <c r="AU1567" s="15"/>
      <c r="AV1567" s="15"/>
      <c r="AW1567" s="15"/>
      <c r="AX1567" s="15"/>
      <c r="AY1567" s="15"/>
      <c r="AZ1567" s="15"/>
      <c r="BA1567" s="15"/>
      <c r="BB1567" s="15"/>
      <c r="BC1567" s="15"/>
      <c r="BD1567" s="15"/>
      <c r="BE1567" s="15"/>
      <c r="BF1567" s="15"/>
      <c r="BG1567" s="15"/>
      <c r="BH1567" s="15"/>
      <c r="BI1567" s="15"/>
      <c r="BJ1567" s="15"/>
      <c r="BK1567" s="15"/>
    </row>
    <row r="1568" spans="22:63" ht="15.75">
      <c r="V1568" s="15"/>
      <c r="W1568" s="15"/>
      <c r="X1568" s="15"/>
      <c r="Y1568" s="15"/>
      <c r="Z1568" s="15"/>
      <c r="AA1568" s="15"/>
      <c r="AB1568" s="15"/>
      <c r="AC1568" s="15"/>
      <c r="AD1568" s="15"/>
      <c r="AE1568" s="15"/>
      <c r="AF1568" s="15"/>
      <c r="AG1568" s="15"/>
      <c r="AH1568" s="15"/>
      <c r="AI1568" s="15"/>
      <c r="AJ1568" s="15"/>
      <c r="AK1568" s="15"/>
      <c r="AL1568" s="15"/>
      <c r="AM1568" s="15"/>
      <c r="AN1568" s="15"/>
      <c r="AO1568" s="15"/>
      <c r="AP1568" s="15"/>
      <c r="AQ1568" s="15"/>
      <c r="AR1568" s="15"/>
      <c r="AS1568" s="15"/>
      <c r="AT1568" s="15"/>
      <c r="AU1568" s="15"/>
      <c r="AV1568" s="15"/>
      <c r="AW1568" s="15"/>
      <c r="AX1568" s="15"/>
      <c r="AY1568" s="15"/>
      <c r="AZ1568" s="15"/>
      <c r="BA1568" s="15"/>
      <c r="BB1568" s="15"/>
      <c r="BC1568" s="15"/>
      <c r="BD1568" s="15"/>
      <c r="BE1568" s="15"/>
      <c r="BF1568" s="15"/>
      <c r="BG1568" s="15"/>
      <c r="BH1568" s="15"/>
      <c r="BI1568" s="15"/>
      <c r="BJ1568" s="15"/>
      <c r="BK1568" s="15"/>
    </row>
    <row r="1569" spans="22:63" ht="15.75">
      <c r="V1569" s="15"/>
      <c r="W1569" s="15"/>
      <c r="X1569" s="15"/>
      <c r="Y1569" s="15"/>
      <c r="Z1569" s="15"/>
      <c r="AA1569" s="15"/>
      <c r="AB1569" s="15"/>
      <c r="AC1569" s="15"/>
      <c r="AD1569" s="15"/>
      <c r="AE1569" s="15"/>
      <c r="AF1569" s="15"/>
      <c r="AG1569" s="15"/>
      <c r="AH1569" s="15"/>
      <c r="AI1569" s="15"/>
      <c r="AJ1569" s="15"/>
      <c r="AK1569" s="15"/>
      <c r="AL1569" s="15"/>
      <c r="AM1569" s="15"/>
      <c r="AN1569" s="15"/>
      <c r="AO1569" s="15"/>
      <c r="AP1569" s="15"/>
      <c r="AQ1569" s="15"/>
      <c r="AR1569" s="15"/>
      <c r="AS1569" s="15"/>
      <c r="AT1569" s="15"/>
      <c r="AU1569" s="15"/>
      <c r="AV1569" s="15"/>
      <c r="AW1569" s="15"/>
      <c r="AX1569" s="15"/>
      <c r="AY1569" s="15"/>
      <c r="AZ1569" s="15"/>
      <c r="BA1569" s="15"/>
      <c r="BB1569" s="15"/>
      <c r="BC1569" s="15"/>
      <c r="BD1569" s="15"/>
      <c r="BE1569" s="15"/>
      <c r="BF1569" s="15"/>
      <c r="BG1569" s="15"/>
      <c r="BH1569" s="15"/>
      <c r="BI1569" s="15"/>
      <c r="BJ1569" s="15"/>
      <c r="BK1569" s="15"/>
    </row>
    <row r="1570" spans="22:63" ht="15.75">
      <c r="V1570" s="15"/>
      <c r="W1570" s="15"/>
      <c r="X1570" s="15"/>
      <c r="Y1570" s="15"/>
      <c r="Z1570" s="15"/>
      <c r="AA1570" s="15"/>
      <c r="AB1570" s="15"/>
      <c r="AC1570" s="15"/>
      <c r="AD1570" s="15"/>
      <c r="AE1570" s="15"/>
      <c r="AF1570" s="15"/>
      <c r="AG1570" s="15"/>
      <c r="AH1570" s="15"/>
      <c r="AI1570" s="15"/>
      <c r="AJ1570" s="15"/>
      <c r="AK1570" s="15"/>
      <c r="AL1570" s="15"/>
      <c r="AM1570" s="15"/>
      <c r="AN1570" s="15"/>
      <c r="AO1570" s="15"/>
      <c r="AP1570" s="15"/>
      <c r="AQ1570" s="15"/>
      <c r="AR1570" s="15"/>
      <c r="AS1570" s="15"/>
      <c r="AT1570" s="15"/>
      <c r="AU1570" s="15"/>
      <c r="AV1570" s="15"/>
      <c r="AW1570" s="15"/>
      <c r="AX1570" s="15"/>
      <c r="AY1570" s="15"/>
      <c r="AZ1570" s="15"/>
      <c r="BA1570" s="15"/>
      <c r="BB1570" s="15"/>
      <c r="BC1570" s="15"/>
      <c r="BD1570" s="15"/>
      <c r="BE1570" s="15"/>
      <c r="BF1570" s="15"/>
      <c r="BG1570" s="15"/>
      <c r="BH1570" s="15"/>
      <c r="BI1570" s="15"/>
      <c r="BJ1570" s="15"/>
      <c r="BK1570" s="15"/>
    </row>
    <row r="1571" spans="22:63" ht="15.75">
      <c r="V1571" s="15"/>
      <c r="W1571" s="15"/>
      <c r="X1571" s="15"/>
      <c r="Y1571" s="15"/>
      <c r="Z1571" s="15"/>
      <c r="AA1571" s="15"/>
      <c r="AB1571" s="15"/>
      <c r="AC1571" s="15"/>
      <c r="AD1571" s="15"/>
      <c r="AE1571" s="15"/>
      <c r="AF1571" s="15"/>
      <c r="AG1571" s="15"/>
      <c r="AH1571" s="15"/>
      <c r="AI1571" s="15"/>
      <c r="AJ1571" s="15"/>
      <c r="AK1571" s="15"/>
      <c r="AL1571" s="15"/>
      <c r="AM1571" s="15"/>
      <c r="AN1571" s="15"/>
      <c r="AO1571" s="15"/>
      <c r="AP1571" s="15"/>
      <c r="AQ1571" s="15"/>
      <c r="AR1571" s="15"/>
      <c r="AS1571" s="15"/>
      <c r="AT1571" s="15"/>
      <c r="AU1571" s="15"/>
      <c r="AV1571" s="15"/>
      <c r="AW1571" s="15"/>
      <c r="AX1571" s="15"/>
      <c r="AY1571" s="15"/>
      <c r="AZ1571" s="15"/>
      <c r="BA1571" s="15"/>
      <c r="BB1571" s="15"/>
      <c r="BC1571" s="15"/>
      <c r="BD1571" s="15"/>
      <c r="BE1571" s="15"/>
      <c r="BF1571" s="15"/>
      <c r="BG1571" s="15"/>
      <c r="BH1571" s="15"/>
      <c r="BI1571" s="15"/>
      <c r="BJ1571" s="15"/>
      <c r="BK1571" s="15"/>
    </row>
    <row r="1572" spans="22:63" ht="15.75">
      <c r="V1572" s="15"/>
      <c r="W1572" s="15"/>
      <c r="X1572" s="15"/>
      <c r="Y1572" s="15"/>
      <c r="Z1572" s="15"/>
      <c r="AA1572" s="15"/>
      <c r="AB1572" s="15"/>
      <c r="AC1572" s="15"/>
      <c r="AD1572" s="15"/>
      <c r="AE1572" s="15"/>
      <c r="AF1572" s="15"/>
      <c r="AG1572" s="15"/>
      <c r="AH1572" s="15"/>
      <c r="AI1572" s="15"/>
      <c r="AJ1572" s="15"/>
      <c r="AK1572" s="15"/>
      <c r="AL1572" s="15"/>
      <c r="AM1572" s="15"/>
      <c r="AN1572" s="15"/>
      <c r="AO1572" s="15"/>
      <c r="AP1572" s="15"/>
      <c r="AQ1572" s="15"/>
      <c r="AR1572" s="15"/>
      <c r="AS1572" s="15"/>
      <c r="AT1572" s="15"/>
      <c r="AU1572" s="15"/>
      <c r="AV1572" s="15"/>
      <c r="AW1572" s="15"/>
      <c r="AX1572" s="15"/>
      <c r="AY1572" s="15"/>
      <c r="AZ1572" s="15"/>
      <c r="BA1572" s="15"/>
      <c r="BB1572" s="15"/>
      <c r="BC1572" s="15"/>
      <c r="BD1572" s="15"/>
      <c r="BE1572" s="15"/>
      <c r="BF1572" s="15"/>
      <c r="BG1572" s="15"/>
      <c r="BH1572" s="15"/>
      <c r="BI1572" s="15"/>
      <c r="BJ1572" s="15"/>
      <c r="BK1572" s="15"/>
    </row>
    <row r="1573" spans="22:63" ht="15.75">
      <c r="V1573" s="15"/>
      <c r="W1573" s="15"/>
      <c r="X1573" s="15"/>
      <c r="Y1573" s="15"/>
      <c r="Z1573" s="15"/>
      <c r="AA1573" s="15"/>
      <c r="AB1573" s="15"/>
      <c r="AC1573" s="15"/>
      <c r="AD1573" s="15"/>
      <c r="AE1573" s="15"/>
      <c r="AF1573" s="15"/>
      <c r="AG1573" s="15"/>
      <c r="AH1573" s="15"/>
      <c r="AI1573" s="15"/>
      <c r="AJ1573" s="15"/>
      <c r="AK1573" s="15"/>
      <c r="AL1573" s="15"/>
      <c r="AM1573" s="15"/>
      <c r="AN1573" s="15"/>
      <c r="AO1573" s="15"/>
      <c r="AP1573" s="15"/>
      <c r="AQ1573" s="15"/>
      <c r="AR1573" s="15"/>
      <c r="AS1573" s="15"/>
      <c r="AT1573" s="15"/>
      <c r="AU1573" s="15"/>
      <c r="AV1573" s="15"/>
      <c r="AW1573" s="15"/>
      <c r="AX1573" s="15"/>
      <c r="AY1573" s="15"/>
      <c r="AZ1573" s="15"/>
      <c r="BA1573" s="15"/>
      <c r="BB1573" s="15"/>
      <c r="BC1573" s="15"/>
      <c r="BD1573" s="15"/>
      <c r="BE1573" s="15"/>
      <c r="BF1573" s="15"/>
      <c r="BG1573" s="15"/>
      <c r="BH1573" s="15"/>
      <c r="BI1573" s="15"/>
      <c r="BJ1573" s="15"/>
      <c r="BK1573" s="15"/>
    </row>
    <row r="1574" spans="22:63" ht="15.75">
      <c r="V1574" s="15"/>
      <c r="W1574" s="15"/>
      <c r="X1574" s="15"/>
      <c r="Y1574" s="15"/>
      <c r="Z1574" s="15"/>
      <c r="AA1574" s="15"/>
      <c r="AB1574" s="15"/>
      <c r="AC1574" s="15"/>
      <c r="AD1574" s="15"/>
      <c r="AE1574" s="15"/>
      <c r="AF1574" s="15"/>
      <c r="AG1574" s="15"/>
      <c r="AH1574" s="15"/>
      <c r="AI1574" s="15"/>
      <c r="AJ1574" s="15"/>
      <c r="AK1574" s="15"/>
      <c r="AL1574" s="15"/>
      <c r="AM1574" s="15"/>
      <c r="AN1574" s="15"/>
      <c r="AO1574" s="15"/>
      <c r="AP1574" s="15"/>
      <c r="AQ1574" s="15"/>
      <c r="AR1574" s="15"/>
      <c r="AS1574" s="15"/>
      <c r="AT1574" s="15"/>
      <c r="AU1574" s="15"/>
      <c r="AV1574" s="15"/>
      <c r="AW1574" s="15"/>
      <c r="AX1574" s="15"/>
      <c r="AY1574" s="15"/>
      <c r="AZ1574" s="15"/>
      <c r="BA1574" s="15"/>
      <c r="BB1574" s="15"/>
      <c r="BC1574" s="15"/>
      <c r="BD1574" s="15"/>
      <c r="BE1574" s="15"/>
      <c r="BF1574" s="15"/>
      <c r="BG1574" s="15"/>
      <c r="BH1574" s="15"/>
      <c r="BI1574" s="15"/>
      <c r="BJ1574" s="15"/>
      <c r="BK1574" s="15"/>
    </row>
    <row r="1575" spans="22:63" ht="15.75">
      <c r="V1575" s="15"/>
      <c r="W1575" s="15"/>
      <c r="X1575" s="15"/>
      <c r="Y1575" s="15"/>
      <c r="Z1575" s="15"/>
      <c r="AA1575" s="15"/>
      <c r="AB1575" s="15"/>
      <c r="AC1575" s="15"/>
      <c r="AD1575" s="15"/>
      <c r="AE1575" s="15"/>
      <c r="AF1575" s="15"/>
      <c r="AG1575" s="15"/>
      <c r="AH1575" s="15"/>
      <c r="AI1575" s="15"/>
      <c r="AJ1575" s="15"/>
      <c r="AK1575" s="15"/>
      <c r="AL1575" s="15"/>
      <c r="AM1575" s="15"/>
      <c r="AN1575" s="15"/>
      <c r="AO1575" s="15"/>
      <c r="AP1575" s="15"/>
      <c r="AQ1575" s="15"/>
      <c r="AR1575" s="15"/>
      <c r="AS1575" s="15"/>
      <c r="AT1575" s="15"/>
      <c r="AU1575" s="15"/>
      <c r="AV1575" s="15"/>
      <c r="AW1575" s="15"/>
      <c r="AX1575" s="15"/>
      <c r="AY1575" s="15"/>
      <c r="AZ1575" s="15"/>
      <c r="BA1575" s="15"/>
      <c r="BB1575" s="15"/>
      <c r="BC1575" s="15"/>
      <c r="BD1575" s="15"/>
      <c r="BE1575" s="15"/>
      <c r="BF1575" s="15"/>
      <c r="BG1575" s="15"/>
      <c r="BH1575" s="15"/>
      <c r="BI1575" s="15"/>
      <c r="BJ1575" s="15"/>
      <c r="BK1575" s="15"/>
    </row>
    <row r="1576" spans="22:63" ht="15.75">
      <c r="V1576" s="15"/>
      <c r="W1576" s="15"/>
      <c r="X1576" s="15"/>
      <c r="Y1576" s="15"/>
      <c r="Z1576" s="15"/>
      <c r="AA1576" s="15"/>
      <c r="AB1576" s="15"/>
      <c r="AC1576" s="15"/>
      <c r="AD1576" s="15"/>
      <c r="AE1576" s="15"/>
      <c r="AF1576" s="15"/>
      <c r="AG1576" s="15"/>
      <c r="AH1576" s="15"/>
      <c r="AI1576" s="15"/>
      <c r="AJ1576" s="15"/>
      <c r="AK1576" s="15"/>
      <c r="AL1576" s="15"/>
      <c r="AM1576" s="15"/>
      <c r="AN1576" s="15"/>
      <c r="AO1576" s="15"/>
      <c r="AP1576" s="15"/>
      <c r="AQ1576" s="15"/>
      <c r="AR1576" s="15"/>
      <c r="AS1576" s="15"/>
      <c r="AT1576" s="15"/>
      <c r="AU1576" s="15"/>
      <c r="AV1576" s="15"/>
      <c r="AW1576" s="15"/>
      <c r="AX1576" s="15"/>
      <c r="AY1576" s="15"/>
      <c r="AZ1576" s="15"/>
      <c r="BA1576" s="15"/>
      <c r="BB1576" s="15"/>
      <c r="BC1576" s="15"/>
      <c r="BD1576" s="15"/>
      <c r="BE1576" s="15"/>
      <c r="BF1576" s="15"/>
      <c r="BG1576" s="15"/>
      <c r="BH1576" s="15"/>
      <c r="BI1576" s="15"/>
      <c r="BJ1576" s="15"/>
      <c r="BK1576" s="15"/>
    </row>
    <row r="1577" spans="22:63" ht="15.75">
      <c r="V1577" s="15"/>
      <c r="W1577" s="15"/>
      <c r="X1577" s="15"/>
      <c r="Y1577" s="15"/>
      <c r="Z1577" s="15"/>
      <c r="AA1577" s="15"/>
      <c r="AB1577" s="15"/>
      <c r="AC1577" s="15"/>
      <c r="AD1577" s="15"/>
      <c r="AE1577" s="15"/>
      <c r="AF1577" s="15"/>
      <c r="AG1577" s="15"/>
      <c r="AH1577" s="15"/>
      <c r="AI1577" s="15"/>
      <c r="AJ1577" s="15"/>
      <c r="AK1577" s="15"/>
      <c r="AL1577" s="15"/>
      <c r="AM1577" s="15"/>
      <c r="AN1577" s="15"/>
      <c r="AO1577" s="15"/>
      <c r="AP1577" s="15"/>
      <c r="AQ1577" s="15"/>
      <c r="AR1577" s="15"/>
      <c r="AS1577" s="15"/>
      <c r="AT1577" s="15"/>
      <c r="AU1577" s="15"/>
      <c r="AV1577" s="15"/>
      <c r="AW1577" s="15"/>
      <c r="AX1577" s="15"/>
      <c r="AY1577" s="15"/>
      <c r="AZ1577" s="15"/>
      <c r="BA1577" s="15"/>
      <c r="BB1577" s="15"/>
      <c r="BC1577" s="15"/>
      <c r="BD1577" s="15"/>
      <c r="BE1577" s="15"/>
      <c r="BF1577" s="15"/>
      <c r="BG1577" s="15"/>
      <c r="BH1577" s="15"/>
      <c r="BI1577" s="15"/>
      <c r="BJ1577" s="15"/>
      <c r="BK1577" s="15"/>
    </row>
    <row r="1578" spans="22:63" ht="15.75">
      <c r="V1578" s="15"/>
      <c r="W1578" s="15"/>
      <c r="X1578" s="15"/>
      <c r="Y1578" s="15"/>
      <c r="Z1578" s="15"/>
      <c r="AA1578" s="15"/>
      <c r="AB1578" s="15"/>
      <c r="AC1578" s="15"/>
      <c r="AD1578" s="15"/>
      <c r="AE1578" s="15"/>
      <c r="AF1578" s="15"/>
      <c r="AG1578" s="15"/>
      <c r="AH1578" s="15"/>
      <c r="AI1578" s="15"/>
      <c r="AJ1578" s="15"/>
      <c r="AK1578" s="15"/>
      <c r="AL1578" s="15"/>
      <c r="AM1578" s="15"/>
      <c r="AN1578" s="15"/>
      <c r="AO1578" s="15"/>
      <c r="AP1578" s="15"/>
      <c r="AQ1578" s="15"/>
      <c r="AR1578" s="15"/>
      <c r="AS1578" s="15"/>
      <c r="AT1578" s="15"/>
      <c r="AU1578" s="15"/>
      <c r="AV1578" s="15"/>
      <c r="AW1578" s="15"/>
      <c r="AX1578" s="15"/>
      <c r="AY1578" s="15"/>
      <c r="AZ1578" s="15"/>
      <c r="BA1578" s="15"/>
      <c r="BB1578" s="15"/>
      <c r="BC1578" s="15"/>
      <c r="BD1578" s="15"/>
      <c r="BE1578" s="15"/>
      <c r="BF1578" s="15"/>
      <c r="BG1578" s="15"/>
      <c r="BH1578" s="15"/>
      <c r="BI1578" s="15"/>
      <c r="BJ1578" s="15"/>
      <c r="BK1578" s="15"/>
    </row>
    <row r="1579" spans="22:63" ht="15.75">
      <c r="V1579" s="15"/>
      <c r="W1579" s="15"/>
      <c r="X1579" s="15"/>
      <c r="Y1579" s="15"/>
      <c r="Z1579" s="15"/>
      <c r="AA1579" s="15"/>
      <c r="AB1579" s="15"/>
      <c r="AC1579" s="15"/>
      <c r="AD1579" s="15"/>
      <c r="AE1579" s="15"/>
      <c r="AF1579" s="15"/>
      <c r="AG1579" s="15"/>
      <c r="AH1579" s="15"/>
      <c r="AI1579" s="15"/>
      <c r="AJ1579" s="15"/>
      <c r="AK1579" s="15"/>
      <c r="AL1579" s="15"/>
      <c r="AM1579" s="15"/>
      <c r="AN1579" s="15"/>
      <c r="AO1579" s="15"/>
      <c r="AP1579" s="15"/>
      <c r="AQ1579" s="15"/>
      <c r="AR1579" s="15"/>
      <c r="AS1579" s="15"/>
      <c r="AT1579" s="15"/>
      <c r="AU1579" s="15"/>
      <c r="AV1579" s="15"/>
      <c r="AW1579" s="15"/>
      <c r="AX1579" s="15"/>
      <c r="AY1579" s="15"/>
      <c r="AZ1579" s="15"/>
      <c r="BA1579" s="15"/>
      <c r="BB1579" s="15"/>
      <c r="BC1579" s="15"/>
      <c r="BD1579" s="15"/>
      <c r="BE1579" s="15"/>
      <c r="BF1579" s="15"/>
      <c r="BG1579" s="15"/>
      <c r="BH1579" s="15"/>
      <c r="BI1579" s="15"/>
      <c r="BJ1579" s="15"/>
      <c r="BK1579" s="15"/>
    </row>
    <row r="1580" spans="22:63" ht="15.75">
      <c r="V1580" s="15"/>
      <c r="W1580" s="15"/>
      <c r="X1580" s="15"/>
      <c r="Y1580" s="15"/>
      <c r="Z1580" s="15"/>
      <c r="AA1580" s="15"/>
      <c r="AB1580" s="15"/>
      <c r="AC1580" s="15"/>
      <c r="AD1580" s="15"/>
      <c r="AE1580" s="15"/>
      <c r="AF1580" s="15"/>
      <c r="AG1580" s="15"/>
      <c r="AH1580" s="15"/>
      <c r="AI1580" s="15"/>
      <c r="AJ1580" s="15"/>
      <c r="AK1580" s="15"/>
      <c r="AL1580" s="15"/>
      <c r="AM1580" s="15"/>
      <c r="AN1580" s="15"/>
      <c r="AO1580" s="15"/>
      <c r="AP1580" s="15"/>
      <c r="AQ1580" s="15"/>
      <c r="AR1580" s="15"/>
      <c r="AS1580" s="15"/>
      <c r="AT1580" s="15"/>
      <c r="AU1580" s="15"/>
      <c r="AV1580" s="15"/>
      <c r="AW1580" s="15"/>
      <c r="AX1580" s="15"/>
      <c r="AY1580" s="15"/>
      <c r="AZ1580" s="15"/>
      <c r="BA1580" s="15"/>
      <c r="BB1580" s="15"/>
      <c r="BC1580" s="15"/>
      <c r="BD1580" s="15"/>
      <c r="BE1580" s="15"/>
      <c r="BF1580" s="15"/>
      <c r="BG1580" s="15"/>
      <c r="BH1580" s="15"/>
      <c r="BI1580" s="15"/>
      <c r="BJ1580" s="15"/>
      <c r="BK1580" s="15"/>
    </row>
    <row r="1581" spans="22:63" ht="15.75">
      <c r="V1581" s="15"/>
      <c r="W1581" s="15"/>
      <c r="X1581" s="15"/>
      <c r="Y1581" s="15"/>
      <c r="Z1581" s="15"/>
      <c r="AA1581" s="15"/>
      <c r="AB1581" s="15"/>
      <c r="AC1581" s="15"/>
      <c r="AD1581" s="15"/>
      <c r="AE1581" s="15"/>
      <c r="AF1581" s="15"/>
      <c r="AG1581" s="15"/>
      <c r="AH1581" s="15"/>
      <c r="AI1581" s="15"/>
      <c r="AJ1581" s="15"/>
      <c r="AK1581" s="15"/>
      <c r="AL1581" s="15"/>
      <c r="AM1581" s="15"/>
      <c r="AN1581" s="15"/>
      <c r="AO1581" s="15"/>
      <c r="AP1581" s="15"/>
      <c r="AQ1581" s="15"/>
      <c r="AR1581" s="15"/>
      <c r="AS1581" s="15"/>
      <c r="AT1581" s="15"/>
      <c r="AU1581" s="15"/>
      <c r="AV1581" s="15"/>
      <c r="AW1581" s="15"/>
      <c r="AX1581" s="15"/>
      <c r="AY1581" s="15"/>
      <c r="AZ1581" s="15"/>
      <c r="BA1581" s="15"/>
      <c r="BB1581" s="15"/>
      <c r="BC1581" s="15"/>
      <c r="BD1581" s="15"/>
      <c r="BE1581" s="15"/>
      <c r="BF1581" s="15"/>
      <c r="BG1581" s="15"/>
      <c r="BH1581" s="15"/>
      <c r="BI1581" s="15"/>
      <c r="BJ1581" s="15"/>
      <c r="BK1581" s="15"/>
    </row>
    <row r="1582" spans="22:63" ht="15.75">
      <c r="V1582" s="15"/>
      <c r="W1582" s="15"/>
      <c r="X1582" s="15"/>
      <c r="Y1582" s="15"/>
      <c r="Z1582" s="15"/>
      <c r="AA1582" s="15"/>
      <c r="AB1582" s="15"/>
      <c r="AC1582" s="15"/>
      <c r="AD1582" s="15"/>
      <c r="AE1582" s="15"/>
      <c r="AF1582" s="15"/>
      <c r="AG1582" s="15"/>
      <c r="AH1582" s="15"/>
      <c r="AI1582" s="15"/>
      <c r="AJ1582" s="15"/>
      <c r="AK1582" s="15"/>
      <c r="AL1582" s="15"/>
      <c r="AM1582" s="15"/>
      <c r="AN1582" s="15"/>
      <c r="AO1582" s="15"/>
      <c r="AP1582" s="15"/>
      <c r="AQ1582" s="15"/>
      <c r="AR1582" s="15"/>
      <c r="AS1582" s="15"/>
      <c r="AT1582" s="15"/>
      <c r="AU1582" s="15"/>
      <c r="AV1582" s="15"/>
      <c r="AW1582" s="15"/>
      <c r="AX1582" s="15"/>
      <c r="AY1582" s="15"/>
      <c r="AZ1582" s="15"/>
      <c r="BA1582" s="15"/>
      <c r="BB1582" s="15"/>
      <c r="BC1582" s="15"/>
      <c r="BD1582" s="15"/>
      <c r="BE1582" s="15"/>
      <c r="BF1582" s="15"/>
      <c r="BG1582" s="15"/>
      <c r="BH1582" s="15"/>
      <c r="BI1582" s="15"/>
      <c r="BJ1582" s="15"/>
      <c r="BK1582" s="15"/>
    </row>
    <row r="1583" spans="22:63" ht="15.75">
      <c r="V1583" s="15"/>
      <c r="W1583" s="15"/>
      <c r="X1583" s="15"/>
      <c r="Y1583" s="15"/>
      <c r="Z1583" s="15"/>
      <c r="AA1583" s="15"/>
      <c r="AB1583" s="15"/>
      <c r="AC1583" s="15"/>
      <c r="AD1583" s="15"/>
      <c r="AE1583" s="15"/>
      <c r="AF1583" s="15"/>
      <c r="AG1583" s="15"/>
      <c r="AH1583" s="15"/>
      <c r="AI1583" s="15"/>
      <c r="AJ1583" s="15"/>
      <c r="AK1583" s="15"/>
      <c r="AL1583" s="15"/>
      <c r="AM1583" s="15"/>
      <c r="AN1583" s="15"/>
      <c r="AO1583" s="15"/>
      <c r="AP1583" s="15"/>
      <c r="AQ1583" s="15"/>
      <c r="AR1583" s="15"/>
      <c r="AS1583" s="15"/>
      <c r="AT1583" s="15"/>
      <c r="AU1583" s="15"/>
      <c r="AV1583" s="15"/>
      <c r="AW1583" s="15"/>
      <c r="AX1583" s="15"/>
      <c r="AY1583" s="15"/>
      <c r="AZ1583" s="15"/>
      <c r="BA1583" s="15"/>
      <c r="BB1583" s="15"/>
      <c r="BC1583" s="15"/>
      <c r="BD1583" s="15"/>
      <c r="BE1583" s="15"/>
      <c r="BF1583" s="15"/>
      <c r="BG1583" s="15"/>
      <c r="BH1583" s="15"/>
      <c r="BI1583" s="15"/>
      <c r="BJ1583" s="15"/>
      <c r="BK1583" s="15"/>
    </row>
    <row r="1584" spans="22:63" ht="15.75">
      <c r="V1584" s="15"/>
      <c r="W1584" s="15"/>
      <c r="X1584" s="15"/>
      <c r="Y1584" s="15"/>
      <c r="Z1584" s="15"/>
      <c r="AA1584" s="15"/>
      <c r="AB1584" s="15"/>
      <c r="AC1584" s="15"/>
      <c r="AD1584" s="15"/>
      <c r="AE1584" s="15"/>
      <c r="AF1584" s="15"/>
      <c r="AG1584" s="15"/>
      <c r="AH1584" s="15"/>
      <c r="AI1584" s="15"/>
      <c r="AJ1584" s="15"/>
      <c r="AK1584" s="15"/>
      <c r="AL1584" s="15"/>
      <c r="AM1584" s="15"/>
      <c r="AN1584" s="15"/>
      <c r="AO1584" s="15"/>
      <c r="AP1584" s="15"/>
      <c r="AQ1584" s="15"/>
      <c r="AR1584" s="15"/>
      <c r="AS1584" s="15"/>
      <c r="AT1584" s="15"/>
      <c r="AU1584" s="15"/>
      <c r="AV1584" s="15"/>
      <c r="AW1584" s="15"/>
      <c r="AX1584" s="15"/>
      <c r="AY1584" s="15"/>
      <c r="AZ1584" s="15"/>
      <c r="BA1584" s="15"/>
      <c r="BB1584" s="15"/>
      <c r="BC1584" s="15"/>
      <c r="BD1584" s="15"/>
      <c r="BE1584" s="15"/>
      <c r="BF1584" s="15"/>
      <c r="BG1584" s="15"/>
      <c r="BH1584" s="15"/>
      <c r="BI1584" s="15"/>
      <c r="BJ1584" s="15"/>
      <c r="BK1584" s="15"/>
    </row>
    <row r="1585" spans="22:63" ht="15.75">
      <c r="V1585" s="15"/>
      <c r="W1585" s="15"/>
      <c r="X1585" s="15"/>
      <c r="Y1585" s="15"/>
      <c r="Z1585" s="15"/>
      <c r="AA1585" s="15"/>
      <c r="AB1585" s="15"/>
      <c r="AC1585" s="15"/>
      <c r="AD1585" s="15"/>
      <c r="AE1585" s="15"/>
      <c r="AF1585" s="15"/>
      <c r="AG1585" s="15"/>
      <c r="AH1585" s="15"/>
      <c r="AI1585" s="15"/>
      <c r="AJ1585" s="15"/>
      <c r="AK1585" s="15"/>
      <c r="AL1585" s="15"/>
      <c r="AM1585" s="15"/>
      <c r="AN1585" s="15"/>
      <c r="AO1585" s="15"/>
      <c r="AP1585" s="15"/>
      <c r="AQ1585" s="15"/>
      <c r="AR1585" s="15"/>
      <c r="AS1585" s="15"/>
      <c r="AT1585" s="15"/>
      <c r="AU1585" s="15"/>
      <c r="AV1585" s="15"/>
      <c r="AW1585" s="15"/>
      <c r="AX1585" s="15"/>
      <c r="AY1585" s="15"/>
      <c r="AZ1585" s="15"/>
      <c r="BA1585" s="15"/>
      <c r="BB1585" s="15"/>
      <c r="BC1585" s="15"/>
      <c r="BD1585" s="15"/>
      <c r="BE1585" s="15"/>
      <c r="BF1585" s="15"/>
      <c r="BG1585" s="15"/>
      <c r="BH1585" s="15"/>
      <c r="BI1585" s="15"/>
      <c r="BJ1585" s="15"/>
      <c r="BK1585" s="15"/>
    </row>
    <row r="1586" spans="22:63" ht="15.75">
      <c r="V1586" s="15"/>
      <c r="W1586" s="15"/>
      <c r="X1586" s="15"/>
      <c r="Y1586" s="15"/>
      <c r="Z1586" s="15"/>
      <c r="AA1586" s="15"/>
      <c r="AB1586" s="15"/>
      <c r="AC1586" s="15"/>
      <c r="AD1586" s="15"/>
      <c r="AE1586" s="15"/>
      <c r="AF1586" s="15"/>
      <c r="AG1586" s="15"/>
      <c r="AH1586" s="15"/>
      <c r="AI1586" s="15"/>
      <c r="AJ1586" s="15"/>
      <c r="AK1586" s="15"/>
      <c r="AL1586" s="15"/>
      <c r="AM1586" s="15"/>
      <c r="AN1586" s="15"/>
      <c r="AO1586" s="15"/>
      <c r="AP1586" s="15"/>
      <c r="AQ1586" s="15"/>
      <c r="AR1586" s="15"/>
      <c r="AS1586" s="15"/>
      <c r="AT1586" s="15"/>
      <c r="AU1586" s="15"/>
      <c r="AV1586" s="15"/>
      <c r="AW1586" s="15"/>
      <c r="AX1586" s="15"/>
      <c r="AY1586" s="15"/>
      <c r="AZ1586" s="15"/>
      <c r="BA1586" s="15"/>
      <c r="BB1586" s="15"/>
      <c r="BC1586" s="15"/>
      <c r="BD1586" s="15"/>
      <c r="BE1586" s="15"/>
      <c r="BF1586" s="15"/>
      <c r="BG1586" s="15"/>
      <c r="BH1586" s="15"/>
      <c r="BI1586" s="15"/>
      <c r="BJ1586" s="15"/>
      <c r="BK1586" s="15"/>
    </row>
    <row r="1587" spans="22:63" ht="15.75"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5"/>
      <c r="AF1587" s="15"/>
      <c r="AG1587" s="15"/>
      <c r="AH1587" s="15"/>
      <c r="AI1587" s="15"/>
      <c r="AJ1587" s="15"/>
      <c r="AK1587" s="15"/>
      <c r="AL1587" s="15"/>
      <c r="AM1587" s="15"/>
      <c r="AN1587" s="15"/>
      <c r="AO1587" s="15"/>
      <c r="AP1587" s="15"/>
      <c r="AQ1587" s="15"/>
      <c r="AR1587" s="15"/>
      <c r="AS1587" s="15"/>
      <c r="AT1587" s="15"/>
      <c r="AU1587" s="15"/>
      <c r="AV1587" s="15"/>
      <c r="AW1587" s="15"/>
      <c r="AX1587" s="15"/>
      <c r="AY1587" s="15"/>
      <c r="AZ1587" s="15"/>
      <c r="BA1587" s="15"/>
      <c r="BB1587" s="15"/>
      <c r="BC1587" s="15"/>
      <c r="BD1587" s="15"/>
      <c r="BE1587" s="15"/>
      <c r="BF1587" s="15"/>
      <c r="BG1587" s="15"/>
      <c r="BH1587" s="15"/>
      <c r="BI1587" s="15"/>
      <c r="BJ1587" s="15"/>
      <c r="BK1587" s="15"/>
    </row>
    <row r="1588" spans="22:63" ht="15.75">
      <c r="V1588" s="15"/>
      <c r="W1588" s="15"/>
      <c r="X1588" s="15"/>
      <c r="Y1588" s="15"/>
      <c r="Z1588" s="15"/>
      <c r="AA1588" s="15"/>
      <c r="AB1588" s="15"/>
      <c r="AC1588" s="15"/>
      <c r="AD1588" s="15"/>
      <c r="AE1588" s="15"/>
      <c r="AF1588" s="15"/>
      <c r="AG1588" s="15"/>
      <c r="AH1588" s="15"/>
      <c r="AI1588" s="15"/>
      <c r="AJ1588" s="15"/>
      <c r="AK1588" s="15"/>
      <c r="AL1588" s="15"/>
      <c r="AM1588" s="15"/>
      <c r="AN1588" s="15"/>
      <c r="AO1588" s="15"/>
      <c r="AP1588" s="15"/>
      <c r="AQ1588" s="15"/>
      <c r="AR1588" s="15"/>
      <c r="AS1588" s="15"/>
      <c r="AT1588" s="15"/>
      <c r="AU1588" s="15"/>
      <c r="AV1588" s="15"/>
      <c r="AW1588" s="15"/>
      <c r="AX1588" s="15"/>
      <c r="AY1588" s="15"/>
      <c r="AZ1588" s="15"/>
      <c r="BA1588" s="15"/>
      <c r="BB1588" s="15"/>
      <c r="BC1588" s="15"/>
      <c r="BD1588" s="15"/>
      <c r="BE1588" s="15"/>
      <c r="BF1588" s="15"/>
      <c r="BG1588" s="15"/>
      <c r="BH1588" s="15"/>
      <c r="BI1588" s="15"/>
      <c r="BJ1588" s="15"/>
      <c r="BK1588" s="15"/>
    </row>
    <row r="1589" spans="22:63" ht="15.75"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F1589" s="15"/>
      <c r="AG1589" s="15"/>
      <c r="AH1589" s="15"/>
      <c r="AI1589" s="15"/>
      <c r="AJ1589" s="15"/>
      <c r="AK1589" s="15"/>
      <c r="AL1589" s="15"/>
      <c r="AM1589" s="15"/>
      <c r="AN1589" s="15"/>
      <c r="AO1589" s="15"/>
      <c r="AP1589" s="15"/>
      <c r="AQ1589" s="15"/>
      <c r="AR1589" s="15"/>
      <c r="AS1589" s="15"/>
      <c r="AT1589" s="15"/>
      <c r="AU1589" s="15"/>
      <c r="AV1589" s="15"/>
      <c r="AW1589" s="15"/>
      <c r="AX1589" s="15"/>
      <c r="AY1589" s="15"/>
      <c r="AZ1589" s="15"/>
      <c r="BA1589" s="15"/>
      <c r="BB1589" s="15"/>
      <c r="BC1589" s="15"/>
      <c r="BD1589" s="15"/>
      <c r="BE1589" s="15"/>
      <c r="BF1589" s="15"/>
      <c r="BG1589" s="15"/>
      <c r="BH1589" s="15"/>
      <c r="BI1589" s="15"/>
      <c r="BJ1589" s="15"/>
      <c r="BK1589" s="15"/>
    </row>
    <row r="1590" spans="22:63" ht="15.75">
      <c r="V1590" s="15"/>
      <c r="W1590" s="15"/>
      <c r="X1590" s="15"/>
      <c r="Y1590" s="15"/>
      <c r="Z1590" s="15"/>
      <c r="AA1590" s="15"/>
      <c r="AB1590" s="15"/>
      <c r="AC1590" s="15"/>
      <c r="AD1590" s="15"/>
      <c r="AE1590" s="15"/>
      <c r="AF1590" s="15"/>
      <c r="AG1590" s="15"/>
      <c r="AH1590" s="15"/>
      <c r="AI1590" s="15"/>
      <c r="AJ1590" s="15"/>
      <c r="AK1590" s="15"/>
      <c r="AL1590" s="15"/>
      <c r="AM1590" s="15"/>
      <c r="AN1590" s="15"/>
      <c r="AO1590" s="15"/>
      <c r="AP1590" s="15"/>
      <c r="AQ1590" s="15"/>
      <c r="AR1590" s="15"/>
      <c r="AS1590" s="15"/>
      <c r="AT1590" s="15"/>
      <c r="AU1590" s="15"/>
      <c r="AV1590" s="15"/>
      <c r="AW1590" s="15"/>
      <c r="AX1590" s="15"/>
      <c r="AY1590" s="15"/>
      <c r="AZ1590" s="15"/>
      <c r="BA1590" s="15"/>
      <c r="BB1590" s="15"/>
      <c r="BC1590" s="15"/>
      <c r="BD1590" s="15"/>
      <c r="BE1590" s="15"/>
      <c r="BF1590" s="15"/>
      <c r="BG1590" s="15"/>
      <c r="BH1590" s="15"/>
      <c r="BI1590" s="15"/>
      <c r="BJ1590" s="15"/>
      <c r="BK1590" s="15"/>
    </row>
    <row r="1591" spans="22:63" ht="15.75">
      <c r="V1591" s="15"/>
      <c r="W1591" s="15"/>
      <c r="X1591" s="15"/>
      <c r="Y1591" s="15"/>
      <c r="Z1591" s="15"/>
      <c r="AA1591" s="15"/>
      <c r="AB1591" s="15"/>
      <c r="AC1591" s="15"/>
      <c r="AD1591" s="15"/>
      <c r="AE1591" s="15"/>
      <c r="AF1591" s="15"/>
      <c r="AG1591" s="15"/>
      <c r="AH1591" s="15"/>
      <c r="AI1591" s="15"/>
      <c r="AJ1591" s="15"/>
      <c r="AK1591" s="15"/>
      <c r="AL1591" s="15"/>
      <c r="AM1591" s="15"/>
      <c r="AN1591" s="15"/>
      <c r="AO1591" s="15"/>
      <c r="AP1591" s="15"/>
      <c r="AQ1591" s="15"/>
      <c r="AR1591" s="15"/>
      <c r="AS1591" s="15"/>
      <c r="AT1591" s="15"/>
      <c r="AU1591" s="15"/>
      <c r="AV1591" s="15"/>
      <c r="AW1591" s="15"/>
      <c r="AX1591" s="15"/>
      <c r="AY1591" s="15"/>
      <c r="AZ1591" s="15"/>
      <c r="BA1591" s="15"/>
      <c r="BB1591" s="15"/>
      <c r="BC1591" s="15"/>
      <c r="BD1591" s="15"/>
      <c r="BE1591" s="15"/>
      <c r="BF1591" s="15"/>
      <c r="BG1591" s="15"/>
      <c r="BH1591" s="15"/>
      <c r="BI1591" s="15"/>
      <c r="BJ1591" s="15"/>
      <c r="BK1591" s="15"/>
    </row>
    <row r="1592" spans="22:63" ht="15.75">
      <c r="V1592" s="15"/>
      <c r="W1592" s="15"/>
      <c r="X1592" s="15"/>
      <c r="Y1592" s="15"/>
      <c r="Z1592" s="15"/>
      <c r="AA1592" s="15"/>
      <c r="AB1592" s="15"/>
      <c r="AC1592" s="15"/>
      <c r="AD1592" s="15"/>
      <c r="AE1592" s="15"/>
      <c r="AF1592" s="15"/>
      <c r="AG1592" s="15"/>
      <c r="AH1592" s="15"/>
      <c r="AI1592" s="15"/>
      <c r="AJ1592" s="15"/>
      <c r="AK1592" s="15"/>
      <c r="AL1592" s="15"/>
      <c r="AM1592" s="15"/>
      <c r="AN1592" s="15"/>
      <c r="AO1592" s="15"/>
      <c r="AP1592" s="15"/>
      <c r="AQ1592" s="15"/>
      <c r="AR1592" s="15"/>
      <c r="AS1592" s="15"/>
      <c r="AT1592" s="15"/>
      <c r="AU1592" s="15"/>
      <c r="AV1592" s="15"/>
      <c r="AW1592" s="15"/>
      <c r="AX1592" s="15"/>
      <c r="AY1592" s="15"/>
      <c r="AZ1592" s="15"/>
      <c r="BA1592" s="15"/>
      <c r="BB1592" s="15"/>
      <c r="BC1592" s="15"/>
      <c r="BD1592" s="15"/>
      <c r="BE1592" s="15"/>
      <c r="BF1592" s="15"/>
      <c r="BG1592" s="15"/>
      <c r="BH1592" s="15"/>
      <c r="BI1592" s="15"/>
      <c r="BJ1592" s="15"/>
      <c r="BK1592" s="15"/>
    </row>
    <row r="1593" spans="22:63" ht="15.75"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5"/>
      <c r="AF1593" s="15"/>
      <c r="AG1593" s="15"/>
      <c r="AH1593" s="15"/>
      <c r="AI1593" s="15"/>
      <c r="AJ1593" s="15"/>
      <c r="AK1593" s="15"/>
      <c r="AL1593" s="15"/>
      <c r="AM1593" s="15"/>
      <c r="AN1593" s="15"/>
      <c r="AO1593" s="15"/>
      <c r="AP1593" s="15"/>
      <c r="AQ1593" s="15"/>
      <c r="AR1593" s="15"/>
      <c r="AS1593" s="15"/>
      <c r="AT1593" s="15"/>
      <c r="AU1593" s="15"/>
      <c r="AV1593" s="15"/>
      <c r="AW1593" s="15"/>
      <c r="AX1593" s="15"/>
      <c r="AY1593" s="15"/>
      <c r="AZ1593" s="15"/>
      <c r="BA1593" s="15"/>
      <c r="BB1593" s="15"/>
      <c r="BC1593" s="15"/>
      <c r="BD1593" s="15"/>
      <c r="BE1593" s="15"/>
      <c r="BF1593" s="15"/>
      <c r="BG1593" s="15"/>
      <c r="BH1593" s="15"/>
      <c r="BI1593" s="15"/>
      <c r="BJ1593" s="15"/>
      <c r="BK1593" s="15"/>
    </row>
    <row r="1594" spans="22:63" ht="15.75">
      <c r="V1594" s="15"/>
      <c r="W1594" s="15"/>
      <c r="X1594" s="15"/>
      <c r="Y1594" s="15"/>
      <c r="Z1594" s="15"/>
      <c r="AA1594" s="15"/>
      <c r="AB1594" s="15"/>
      <c r="AC1594" s="15"/>
      <c r="AD1594" s="15"/>
      <c r="AE1594" s="15"/>
      <c r="AF1594" s="15"/>
      <c r="AG1594" s="15"/>
      <c r="AH1594" s="15"/>
      <c r="AI1594" s="15"/>
      <c r="AJ1594" s="15"/>
      <c r="AK1594" s="15"/>
      <c r="AL1594" s="15"/>
      <c r="AM1594" s="15"/>
      <c r="AN1594" s="15"/>
      <c r="AO1594" s="15"/>
      <c r="AP1594" s="15"/>
      <c r="AQ1594" s="15"/>
      <c r="AR1594" s="15"/>
      <c r="AS1594" s="15"/>
      <c r="AT1594" s="15"/>
      <c r="AU1594" s="15"/>
      <c r="AV1594" s="15"/>
      <c r="AW1594" s="15"/>
      <c r="AX1594" s="15"/>
      <c r="AY1594" s="15"/>
      <c r="AZ1594" s="15"/>
      <c r="BA1594" s="15"/>
      <c r="BB1594" s="15"/>
      <c r="BC1594" s="15"/>
      <c r="BD1594" s="15"/>
      <c r="BE1594" s="15"/>
      <c r="BF1594" s="15"/>
      <c r="BG1594" s="15"/>
      <c r="BH1594" s="15"/>
      <c r="BI1594" s="15"/>
      <c r="BJ1594" s="15"/>
      <c r="BK1594" s="15"/>
    </row>
    <row r="1595" spans="22:63" ht="15.75">
      <c r="V1595" s="15"/>
      <c r="W1595" s="15"/>
      <c r="X1595" s="15"/>
      <c r="Y1595" s="15"/>
      <c r="Z1595" s="15"/>
      <c r="AA1595" s="15"/>
      <c r="AB1595" s="15"/>
      <c r="AC1595" s="15"/>
      <c r="AD1595" s="15"/>
      <c r="AE1595" s="15"/>
      <c r="AF1595" s="15"/>
      <c r="AG1595" s="15"/>
      <c r="AH1595" s="15"/>
      <c r="AI1595" s="15"/>
      <c r="AJ1595" s="15"/>
      <c r="AK1595" s="15"/>
      <c r="AL1595" s="15"/>
      <c r="AM1595" s="15"/>
      <c r="AN1595" s="15"/>
      <c r="AO1595" s="15"/>
      <c r="AP1595" s="15"/>
      <c r="AQ1595" s="15"/>
      <c r="AR1595" s="15"/>
      <c r="AS1595" s="15"/>
      <c r="AT1595" s="15"/>
      <c r="AU1595" s="15"/>
      <c r="AV1595" s="15"/>
      <c r="AW1595" s="15"/>
      <c r="AX1595" s="15"/>
      <c r="AY1595" s="15"/>
      <c r="AZ1595" s="15"/>
      <c r="BA1595" s="15"/>
      <c r="BB1595" s="15"/>
      <c r="BC1595" s="15"/>
      <c r="BD1595" s="15"/>
      <c r="BE1595" s="15"/>
      <c r="BF1595" s="15"/>
      <c r="BG1595" s="15"/>
      <c r="BH1595" s="15"/>
      <c r="BI1595" s="15"/>
      <c r="BJ1595" s="15"/>
      <c r="BK1595" s="15"/>
    </row>
    <row r="1596" spans="22:63" ht="15.75">
      <c r="V1596" s="15"/>
      <c r="W1596" s="15"/>
      <c r="X1596" s="15"/>
      <c r="Y1596" s="15"/>
      <c r="Z1596" s="15"/>
      <c r="AA1596" s="15"/>
      <c r="AB1596" s="15"/>
      <c r="AC1596" s="15"/>
      <c r="AD1596" s="15"/>
      <c r="AE1596" s="15"/>
      <c r="AF1596" s="15"/>
      <c r="AG1596" s="15"/>
      <c r="AH1596" s="15"/>
      <c r="AI1596" s="15"/>
      <c r="AJ1596" s="15"/>
      <c r="AK1596" s="15"/>
      <c r="AL1596" s="15"/>
      <c r="AM1596" s="15"/>
      <c r="AN1596" s="15"/>
      <c r="AO1596" s="15"/>
      <c r="AP1596" s="15"/>
      <c r="AQ1596" s="15"/>
      <c r="AR1596" s="15"/>
      <c r="AS1596" s="15"/>
      <c r="AT1596" s="15"/>
      <c r="AU1596" s="15"/>
      <c r="AV1596" s="15"/>
      <c r="AW1596" s="15"/>
      <c r="AX1596" s="15"/>
      <c r="AY1596" s="15"/>
      <c r="AZ1596" s="15"/>
      <c r="BA1596" s="15"/>
      <c r="BB1596" s="15"/>
      <c r="BC1596" s="15"/>
      <c r="BD1596" s="15"/>
      <c r="BE1596" s="15"/>
      <c r="BF1596" s="15"/>
      <c r="BG1596" s="15"/>
      <c r="BH1596" s="15"/>
      <c r="BI1596" s="15"/>
      <c r="BJ1596" s="15"/>
      <c r="BK1596" s="15"/>
    </row>
    <row r="1597" spans="22:63" ht="15.75">
      <c r="V1597" s="15"/>
      <c r="W1597" s="15"/>
      <c r="X1597" s="15"/>
      <c r="Y1597" s="15"/>
      <c r="Z1597" s="15"/>
      <c r="AA1597" s="15"/>
      <c r="AB1597" s="15"/>
      <c r="AC1597" s="15"/>
      <c r="AD1597" s="15"/>
      <c r="AE1597" s="15"/>
      <c r="AF1597" s="15"/>
      <c r="AG1597" s="15"/>
      <c r="AH1597" s="15"/>
      <c r="AI1597" s="15"/>
      <c r="AJ1597" s="15"/>
      <c r="AK1597" s="15"/>
      <c r="AL1597" s="15"/>
      <c r="AM1597" s="15"/>
      <c r="AN1597" s="15"/>
      <c r="AO1597" s="15"/>
      <c r="AP1597" s="15"/>
      <c r="AQ1597" s="15"/>
      <c r="AR1597" s="15"/>
      <c r="AS1597" s="15"/>
      <c r="AT1597" s="15"/>
      <c r="AU1597" s="15"/>
      <c r="AV1597" s="15"/>
      <c r="AW1597" s="15"/>
      <c r="AX1597" s="15"/>
      <c r="AY1597" s="15"/>
      <c r="AZ1597" s="15"/>
      <c r="BA1597" s="15"/>
      <c r="BB1597" s="15"/>
      <c r="BC1597" s="15"/>
      <c r="BD1597" s="15"/>
      <c r="BE1597" s="15"/>
      <c r="BF1597" s="15"/>
      <c r="BG1597" s="15"/>
      <c r="BH1597" s="15"/>
      <c r="BI1597" s="15"/>
      <c r="BJ1597" s="15"/>
      <c r="BK1597" s="15"/>
    </row>
    <row r="1598" spans="22:63" ht="15.75">
      <c r="V1598" s="15"/>
      <c r="W1598" s="15"/>
      <c r="X1598" s="15"/>
      <c r="Y1598" s="15"/>
      <c r="Z1598" s="15"/>
      <c r="AA1598" s="15"/>
      <c r="AB1598" s="15"/>
      <c r="AC1598" s="15"/>
      <c r="AD1598" s="15"/>
      <c r="AE1598" s="15"/>
      <c r="AF1598" s="15"/>
      <c r="AG1598" s="15"/>
      <c r="AH1598" s="15"/>
      <c r="AI1598" s="15"/>
      <c r="AJ1598" s="15"/>
      <c r="AK1598" s="15"/>
      <c r="AL1598" s="15"/>
      <c r="AM1598" s="15"/>
      <c r="AN1598" s="15"/>
      <c r="AO1598" s="15"/>
      <c r="AP1598" s="15"/>
      <c r="AQ1598" s="15"/>
      <c r="AR1598" s="15"/>
      <c r="AS1598" s="15"/>
      <c r="AT1598" s="15"/>
      <c r="AU1598" s="15"/>
      <c r="AV1598" s="15"/>
      <c r="AW1598" s="15"/>
      <c r="AX1598" s="15"/>
      <c r="AY1598" s="15"/>
      <c r="AZ1598" s="15"/>
      <c r="BA1598" s="15"/>
      <c r="BB1598" s="15"/>
      <c r="BC1598" s="15"/>
      <c r="BD1598" s="15"/>
      <c r="BE1598" s="15"/>
      <c r="BF1598" s="15"/>
      <c r="BG1598" s="15"/>
      <c r="BH1598" s="15"/>
      <c r="BI1598" s="15"/>
      <c r="BJ1598" s="15"/>
      <c r="BK1598" s="15"/>
    </row>
    <row r="1599" spans="22:63" ht="15.75">
      <c r="V1599" s="15"/>
      <c r="W1599" s="15"/>
      <c r="X1599" s="15"/>
      <c r="Y1599" s="15"/>
      <c r="Z1599" s="15"/>
      <c r="AA1599" s="15"/>
      <c r="AB1599" s="15"/>
      <c r="AC1599" s="15"/>
      <c r="AD1599" s="15"/>
      <c r="AE1599" s="15"/>
      <c r="AF1599" s="15"/>
      <c r="AG1599" s="15"/>
      <c r="AH1599" s="15"/>
      <c r="AI1599" s="15"/>
      <c r="AJ1599" s="15"/>
      <c r="AK1599" s="15"/>
      <c r="AL1599" s="15"/>
      <c r="AM1599" s="15"/>
      <c r="AN1599" s="15"/>
      <c r="AO1599" s="15"/>
      <c r="AP1599" s="15"/>
      <c r="AQ1599" s="15"/>
      <c r="AR1599" s="15"/>
      <c r="AS1599" s="15"/>
      <c r="AT1599" s="15"/>
      <c r="AU1599" s="15"/>
      <c r="AV1599" s="15"/>
      <c r="AW1599" s="15"/>
      <c r="AX1599" s="15"/>
      <c r="AY1599" s="15"/>
      <c r="AZ1599" s="15"/>
      <c r="BA1599" s="15"/>
      <c r="BB1599" s="15"/>
      <c r="BC1599" s="15"/>
      <c r="BD1599" s="15"/>
      <c r="BE1599" s="15"/>
      <c r="BF1599" s="15"/>
      <c r="BG1599" s="15"/>
      <c r="BH1599" s="15"/>
      <c r="BI1599" s="15"/>
      <c r="BJ1599" s="15"/>
      <c r="BK1599" s="15"/>
    </row>
    <row r="1600" spans="22:63" ht="15.75">
      <c r="V1600" s="15"/>
      <c r="W1600" s="15"/>
      <c r="X1600" s="15"/>
      <c r="Y1600" s="15"/>
      <c r="Z1600" s="15"/>
      <c r="AA1600" s="15"/>
      <c r="AB1600" s="15"/>
      <c r="AC1600" s="15"/>
      <c r="AD1600" s="15"/>
      <c r="AE1600" s="15"/>
      <c r="AF1600" s="15"/>
      <c r="AG1600" s="15"/>
      <c r="AH1600" s="15"/>
      <c r="AI1600" s="15"/>
      <c r="AJ1600" s="15"/>
      <c r="AK1600" s="15"/>
      <c r="AL1600" s="15"/>
      <c r="AM1600" s="15"/>
      <c r="AN1600" s="15"/>
      <c r="AO1600" s="15"/>
      <c r="AP1600" s="15"/>
      <c r="AQ1600" s="15"/>
      <c r="AR1600" s="15"/>
      <c r="AS1600" s="15"/>
      <c r="AT1600" s="15"/>
      <c r="AU1600" s="15"/>
      <c r="AV1600" s="15"/>
      <c r="AW1600" s="15"/>
      <c r="AX1600" s="15"/>
      <c r="AY1600" s="15"/>
      <c r="AZ1600" s="15"/>
      <c r="BA1600" s="15"/>
      <c r="BB1600" s="15"/>
      <c r="BC1600" s="15"/>
      <c r="BD1600" s="15"/>
      <c r="BE1600" s="15"/>
      <c r="BF1600" s="15"/>
      <c r="BG1600" s="15"/>
      <c r="BH1600" s="15"/>
      <c r="BI1600" s="15"/>
      <c r="BJ1600" s="15"/>
      <c r="BK1600" s="15"/>
    </row>
    <row r="1601" spans="22:63" ht="15.75">
      <c r="V1601" s="15"/>
      <c r="W1601" s="15"/>
      <c r="X1601" s="15"/>
      <c r="Y1601" s="15"/>
      <c r="Z1601" s="15"/>
      <c r="AA1601" s="15"/>
      <c r="AB1601" s="15"/>
      <c r="AC1601" s="15"/>
      <c r="AD1601" s="15"/>
      <c r="AE1601" s="15"/>
      <c r="AF1601" s="15"/>
      <c r="AG1601" s="15"/>
      <c r="AH1601" s="15"/>
      <c r="AI1601" s="15"/>
      <c r="AJ1601" s="15"/>
      <c r="AK1601" s="15"/>
      <c r="AL1601" s="15"/>
      <c r="AM1601" s="15"/>
      <c r="AN1601" s="15"/>
      <c r="AO1601" s="15"/>
      <c r="AP1601" s="15"/>
      <c r="AQ1601" s="15"/>
      <c r="AR1601" s="15"/>
      <c r="AS1601" s="15"/>
      <c r="AT1601" s="15"/>
      <c r="AU1601" s="15"/>
      <c r="AV1601" s="15"/>
      <c r="AW1601" s="15"/>
      <c r="AX1601" s="15"/>
      <c r="AY1601" s="15"/>
      <c r="AZ1601" s="15"/>
      <c r="BA1601" s="15"/>
      <c r="BB1601" s="15"/>
      <c r="BC1601" s="15"/>
      <c r="BD1601" s="15"/>
      <c r="BE1601" s="15"/>
      <c r="BF1601" s="15"/>
      <c r="BG1601" s="15"/>
      <c r="BH1601" s="15"/>
      <c r="BI1601" s="15"/>
      <c r="BJ1601" s="15"/>
      <c r="BK1601" s="15"/>
    </row>
    <row r="1602" spans="22:63" ht="15.75">
      <c r="V1602" s="15"/>
      <c r="W1602" s="15"/>
      <c r="X1602" s="15"/>
      <c r="Y1602" s="15"/>
      <c r="Z1602" s="15"/>
      <c r="AA1602" s="15"/>
      <c r="AB1602" s="15"/>
      <c r="AC1602" s="15"/>
      <c r="AD1602" s="15"/>
      <c r="AE1602" s="15"/>
      <c r="AF1602" s="15"/>
      <c r="AG1602" s="15"/>
      <c r="AH1602" s="15"/>
      <c r="AI1602" s="15"/>
      <c r="AJ1602" s="15"/>
      <c r="AK1602" s="15"/>
      <c r="AL1602" s="15"/>
      <c r="AM1602" s="15"/>
      <c r="AN1602" s="15"/>
      <c r="AO1602" s="15"/>
      <c r="AP1602" s="15"/>
      <c r="AQ1602" s="15"/>
      <c r="AR1602" s="15"/>
      <c r="AS1602" s="15"/>
      <c r="AT1602" s="15"/>
      <c r="AU1602" s="15"/>
      <c r="AV1602" s="15"/>
      <c r="AW1602" s="15"/>
      <c r="AX1602" s="15"/>
      <c r="AY1602" s="15"/>
      <c r="AZ1602" s="15"/>
      <c r="BA1602" s="15"/>
      <c r="BB1602" s="15"/>
      <c r="BC1602" s="15"/>
      <c r="BD1602" s="15"/>
      <c r="BE1602" s="15"/>
      <c r="BF1602" s="15"/>
      <c r="BG1602" s="15"/>
      <c r="BH1602" s="15"/>
      <c r="BI1602" s="15"/>
      <c r="BJ1602" s="15"/>
      <c r="BK1602" s="15"/>
    </row>
    <row r="1603" spans="22:63" ht="15.75">
      <c r="V1603" s="15"/>
      <c r="W1603" s="15"/>
      <c r="X1603" s="15"/>
      <c r="Y1603" s="15"/>
      <c r="Z1603" s="15"/>
      <c r="AA1603" s="15"/>
      <c r="AB1603" s="15"/>
      <c r="AC1603" s="15"/>
      <c r="AD1603" s="15"/>
      <c r="AE1603" s="15"/>
      <c r="AF1603" s="15"/>
      <c r="AG1603" s="15"/>
      <c r="AH1603" s="15"/>
      <c r="AI1603" s="15"/>
      <c r="AJ1603" s="15"/>
      <c r="AK1603" s="15"/>
      <c r="AL1603" s="15"/>
      <c r="AM1603" s="15"/>
      <c r="AN1603" s="15"/>
      <c r="AO1603" s="15"/>
      <c r="AP1603" s="15"/>
      <c r="AQ1603" s="15"/>
      <c r="AR1603" s="15"/>
      <c r="AS1603" s="15"/>
      <c r="AT1603" s="15"/>
      <c r="AU1603" s="15"/>
      <c r="AV1603" s="15"/>
      <c r="AW1603" s="15"/>
      <c r="AX1603" s="15"/>
      <c r="AY1603" s="15"/>
      <c r="AZ1603" s="15"/>
      <c r="BA1603" s="15"/>
      <c r="BB1603" s="15"/>
      <c r="BC1603" s="15"/>
      <c r="BD1603" s="15"/>
      <c r="BE1603" s="15"/>
      <c r="BF1603" s="15"/>
      <c r="BG1603" s="15"/>
      <c r="BH1603" s="15"/>
      <c r="BI1603" s="15"/>
      <c r="BJ1603" s="15"/>
      <c r="BK1603" s="15"/>
    </row>
    <row r="1604" spans="22:63" ht="15.75">
      <c r="V1604" s="15"/>
      <c r="W1604" s="15"/>
      <c r="X1604" s="15"/>
      <c r="Y1604" s="15"/>
      <c r="Z1604" s="15"/>
      <c r="AA1604" s="15"/>
      <c r="AB1604" s="15"/>
      <c r="AC1604" s="15"/>
      <c r="AD1604" s="15"/>
      <c r="AE1604" s="15"/>
      <c r="AF1604" s="15"/>
      <c r="AG1604" s="15"/>
      <c r="AH1604" s="15"/>
      <c r="AI1604" s="15"/>
      <c r="AJ1604" s="15"/>
      <c r="AK1604" s="15"/>
      <c r="AL1604" s="15"/>
      <c r="AM1604" s="15"/>
      <c r="AN1604" s="15"/>
      <c r="AO1604" s="15"/>
      <c r="AP1604" s="15"/>
      <c r="AQ1604" s="15"/>
      <c r="AR1604" s="15"/>
      <c r="AS1604" s="15"/>
      <c r="AT1604" s="15"/>
      <c r="AU1604" s="15"/>
      <c r="AV1604" s="15"/>
      <c r="AW1604" s="15"/>
      <c r="AX1604" s="15"/>
      <c r="AY1604" s="15"/>
      <c r="AZ1604" s="15"/>
      <c r="BA1604" s="15"/>
      <c r="BB1604" s="15"/>
      <c r="BC1604" s="15"/>
      <c r="BD1604" s="15"/>
      <c r="BE1604" s="15"/>
      <c r="BF1604" s="15"/>
      <c r="BG1604" s="15"/>
      <c r="BH1604" s="15"/>
      <c r="BI1604" s="15"/>
      <c r="BJ1604" s="15"/>
      <c r="BK1604" s="15"/>
    </row>
    <row r="1605" spans="22:63" ht="15.75"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F1605" s="15"/>
      <c r="AG1605" s="15"/>
      <c r="AH1605" s="15"/>
      <c r="AI1605" s="15"/>
      <c r="AJ1605" s="15"/>
      <c r="AK1605" s="15"/>
      <c r="AL1605" s="15"/>
      <c r="AM1605" s="15"/>
      <c r="AN1605" s="15"/>
      <c r="AO1605" s="15"/>
      <c r="AP1605" s="15"/>
      <c r="AQ1605" s="15"/>
      <c r="AR1605" s="15"/>
      <c r="AS1605" s="15"/>
      <c r="AT1605" s="15"/>
      <c r="AU1605" s="15"/>
      <c r="AV1605" s="15"/>
      <c r="AW1605" s="15"/>
      <c r="AX1605" s="15"/>
      <c r="AY1605" s="15"/>
      <c r="AZ1605" s="15"/>
      <c r="BA1605" s="15"/>
      <c r="BB1605" s="15"/>
      <c r="BC1605" s="15"/>
      <c r="BD1605" s="15"/>
      <c r="BE1605" s="15"/>
      <c r="BF1605" s="15"/>
      <c r="BG1605" s="15"/>
      <c r="BH1605" s="15"/>
      <c r="BI1605" s="15"/>
      <c r="BJ1605" s="15"/>
      <c r="BK1605" s="15"/>
    </row>
    <row r="1606" spans="22:63" ht="15.75">
      <c r="V1606" s="15"/>
      <c r="W1606" s="15"/>
      <c r="X1606" s="15"/>
      <c r="Y1606" s="15"/>
      <c r="Z1606" s="15"/>
      <c r="AA1606" s="15"/>
      <c r="AB1606" s="15"/>
      <c r="AC1606" s="15"/>
      <c r="AD1606" s="15"/>
      <c r="AE1606" s="15"/>
      <c r="AF1606" s="15"/>
      <c r="AG1606" s="15"/>
      <c r="AH1606" s="15"/>
      <c r="AI1606" s="15"/>
      <c r="AJ1606" s="15"/>
      <c r="AK1606" s="15"/>
      <c r="AL1606" s="15"/>
      <c r="AM1606" s="15"/>
      <c r="AN1606" s="15"/>
      <c r="AO1606" s="15"/>
      <c r="AP1606" s="15"/>
      <c r="AQ1606" s="15"/>
      <c r="AR1606" s="15"/>
      <c r="AS1606" s="15"/>
      <c r="AT1606" s="15"/>
      <c r="AU1606" s="15"/>
      <c r="AV1606" s="15"/>
      <c r="AW1606" s="15"/>
      <c r="AX1606" s="15"/>
      <c r="AY1606" s="15"/>
      <c r="AZ1606" s="15"/>
      <c r="BA1606" s="15"/>
      <c r="BB1606" s="15"/>
      <c r="BC1606" s="15"/>
      <c r="BD1606" s="15"/>
      <c r="BE1606" s="15"/>
      <c r="BF1606" s="15"/>
      <c r="BG1606" s="15"/>
      <c r="BH1606" s="15"/>
      <c r="BI1606" s="15"/>
      <c r="BJ1606" s="15"/>
      <c r="BK1606" s="15"/>
    </row>
    <row r="1607" spans="22:63" ht="15.75">
      <c r="V1607" s="15"/>
      <c r="W1607" s="15"/>
      <c r="X1607" s="15"/>
      <c r="Y1607" s="15"/>
      <c r="Z1607" s="15"/>
      <c r="AA1607" s="15"/>
      <c r="AB1607" s="15"/>
      <c r="AC1607" s="15"/>
      <c r="AD1607" s="15"/>
      <c r="AE1607" s="15"/>
      <c r="AF1607" s="15"/>
      <c r="AG1607" s="15"/>
      <c r="AH1607" s="15"/>
      <c r="AI1607" s="15"/>
      <c r="AJ1607" s="15"/>
      <c r="AK1607" s="15"/>
      <c r="AL1607" s="15"/>
      <c r="AM1607" s="15"/>
      <c r="AN1607" s="15"/>
      <c r="AO1607" s="15"/>
      <c r="AP1607" s="15"/>
      <c r="AQ1607" s="15"/>
      <c r="AR1607" s="15"/>
      <c r="AS1607" s="15"/>
      <c r="AT1607" s="15"/>
      <c r="AU1607" s="15"/>
      <c r="AV1607" s="15"/>
      <c r="AW1607" s="15"/>
      <c r="AX1607" s="15"/>
      <c r="AY1607" s="15"/>
      <c r="AZ1607" s="15"/>
      <c r="BA1607" s="15"/>
      <c r="BB1607" s="15"/>
      <c r="BC1607" s="15"/>
      <c r="BD1607" s="15"/>
      <c r="BE1607" s="15"/>
      <c r="BF1607" s="15"/>
      <c r="BG1607" s="15"/>
      <c r="BH1607" s="15"/>
      <c r="BI1607" s="15"/>
      <c r="BJ1607" s="15"/>
      <c r="BK1607" s="15"/>
    </row>
    <row r="1608" spans="22:63" ht="15.75">
      <c r="V1608" s="15"/>
      <c r="W1608" s="15"/>
      <c r="X1608" s="15"/>
      <c r="Y1608" s="15"/>
      <c r="Z1608" s="15"/>
      <c r="AA1608" s="15"/>
      <c r="AB1608" s="15"/>
      <c r="AC1608" s="15"/>
      <c r="AD1608" s="15"/>
      <c r="AE1608" s="15"/>
      <c r="AF1608" s="15"/>
      <c r="AG1608" s="15"/>
      <c r="AH1608" s="15"/>
      <c r="AI1608" s="15"/>
      <c r="AJ1608" s="15"/>
      <c r="AK1608" s="15"/>
      <c r="AL1608" s="15"/>
      <c r="AM1608" s="15"/>
      <c r="AN1608" s="15"/>
      <c r="AO1608" s="15"/>
      <c r="AP1608" s="15"/>
      <c r="AQ1608" s="15"/>
      <c r="AR1608" s="15"/>
      <c r="AS1608" s="15"/>
      <c r="AT1608" s="15"/>
      <c r="AU1608" s="15"/>
      <c r="AV1608" s="15"/>
      <c r="AW1608" s="15"/>
      <c r="AX1608" s="15"/>
      <c r="AY1608" s="15"/>
      <c r="AZ1608" s="15"/>
      <c r="BA1608" s="15"/>
      <c r="BB1608" s="15"/>
      <c r="BC1608" s="15"/>
      <c r="BD1608" s="15"/>
      <c r="BE1608" s="15"/>
      <c r="BF1608" s="15"/>
      <c r="BG1608" s="15"/>
      <c r="BH1608" s="15"/>
      <c r="BI1608" s="15"/>
      <c r="BJ1608" s="15"/>
      <c r="BK1608" s="15"/>
    </row>
    <row r="1609" spans="22:63" ht="15.75">
      <c r="V1609" s="15"/>
      <c r="W1609" s="15"/>
      <c r="X1609" s="15"/>
      <c r="Y1609" s="15"/>
      <c r="Z1609" s="15"/>
      <c r="AA1609" s="15"/>
      <c r="AB1609" s="15"/>
      <c r="AC1609" s="15"/>
      <c r="AD1609" s="15"/>
      <c r="AE1609" s="15"/>
      <c r="AF1609" s="15"/>
      <c r="AG1609" s="15"/>
      <c r="AH1609" s="15"/>
      <c r="AI1609" s="15"/>
      <c r="AJ1609" s="15"/>
      <c r="AK1609" s="15"/>
      <c r="AL1609" s="15"/>
      <c r="AM1609" s="15"/>
      <c r="AN1609" s="15"/>
      <c r="AO1609" s="15"/>
      <c r="AP1609" s="15"/>
      <c r="AQ1609" s="15"/>
      <c r="AR1609" s="15"/>
      <c r="AS1609" s="15"/>
      <c r="AT1609" s="15"/>
      <c r="AU1609" s="15"/>
      <c r="AV1609" s="15"/>
      <c r="AW1609" s="15"/>
      <c r="AX1609" s="15"/>
      <c r="AY1609" s="15"/>
      <c r="AZ1609" s="15"/>
      <c r="BA1609" s="15"/>
      <c r="BB1609" s="15"/>
      <c r="BC1609" s="15"/>
      <c r="BD1609" s="15"/>
      <c r="BE1609" s="15"/>
      <c r="BF1609" s="15"/>
      <c r="BG1609" s="15"/>
      <c r="BH1609" s="15"/>
      <c r="BI1609" s="15"/>
      <c r="BJ1609" s="15"/>
      <c r="BK1609" s="15"/>
    </row>
    <row r="1610" spans="22:63" ht="15.75">
      <c r="V1610" s="15"/>
      <c r="W1610" s="15"/>
      <c r="X1610" s="15"/>
      <c r="Y1610" s="15"/>
      <c r="Z1610" s="15"/>
      <c r="AA1610" s="15"/>
      <c r="AB1610" s="15"/>
      <c r="AC1610" s="15"/>
      <c r="AD1610" s="15"/>
      <c r="AE1610" s="15"/>
      <c r="AF1610" s="15"/>
      <c r="AG1610" s="15"/>
      <c r="AH1610" s="15"/>
      <c r="AI1610" s="15"/>
      <c r="AJ1610" s="15"/>
      <c r="AK1610" s="15"/>
      <c r="AL1610" s="15"/>
      <c r="AM1610" s="15"/>
      <c r="AN1610" s="15"/>
      <c r="AO1610" s="15"/>
      <c r="AP1610" s="15"/>
      <c r="AQ1610" s="15"/>
      <c r="AR1610" s="15"/>
      <c r="AS1610" s="15"/>
      <c r="AT1610" s="15"/>
      <c r="AU1610" s="15"/>
      <c r="AV1610" s="15"/>
      <c r="AW1610" s="15"/>
      <c r="AX1610" s="15"/>
      <c r="AY1610" s="15"/>
      <c r="AZ1610" s="15"/>
      <c r="BA1610" s="15"/>
      <c r="BB1610" s="15"/>
      <c r="BC1610" s="15"/>
      <c r="BD1610" s="15"/>
      <c r="BE1610" s="15"/>
      <c r="BF1610" s="15"/>
      <c r="BG1610" s="15"/>
      <c r="BH1610" s="15"/>
      <c r="BI1610" s="15"/>
      <c r="BJ1610" s="15"/>
      <c r="BK1610" s="15"/>
    </row>
    <row r="1611" spans="22:63" ht="15.75">
      <c r="V1611" s="15"/>
      <c r="W1611" s="15"/>
      <c r="X1611" s="15"/>
      <c r="Y1611" s="15"/>
      <c r="Z1611" s="15"/>
      <c r="AA1611" s="15"/>
      <c r="AB1611" s="15"/>
      <c r="AC1611" s="15"/>
      <c r="AD1611" s="15"/>
      <c r="AE1611" s="15"/>
      <c r="AF1611" s="15"/>
      <c r="AG1611" s="15"/>
      <c r="AH1611" s="15"/>
      <c r="AI1611" s="15"/>
      <c r="AJ1611" s="15"/>
      <c r="AK1611" s="15"/>
      <c r="AL1611" s="15"/>
      <c r="AM1611" s="15"/>
      <c r="AN1611" s="15"/>
      <c r="AO1611" s="15"/>
      <c r="AP1611" s="15"/>
      <c r="AQ1611" s="15"/>
      <c r="AR1611" s="15"/>
      <c r="AS1611" s="15"/>
      <c r="AT1611" s="15"/>
      <c r="AU1611" s="15"/>
      <c r="AV1611" s="15"/>
      <c r="AW1611" s="15"/>
      <c r="AX1611" s="15"/>
      <c r="AY1611" s="15"/>
      <c r="AZ1611" s="15"/>
      <c r="BA1611" s="15"/>
      <c r="BB1611" s="15"/>
      <c r="BC1611" s="15"/>
      <c r="BD1611" s="15"/>
      <c r="BE1611" s="15"/>
      <c r="BF1611" s="15"/>
      <c r="BG1611" s="15"/>
      <c r="BH1611" s="15"/>
      <c r="BI1611" s="15"/>
      <c r="BJ1611" s="15"/>
      <c r="BK1611" s="15"/>
    </row>
    <row r="1612" spans="22:63" ht="15.75">
      <c r="V1612" s="15"/>
      <c r="W1612" s="15"/>
      <c r="X1612" s="15"/>
      <c r="Y1612" s="15"/>
      <c r="Z1612" s="15"/>
      <c r="AA1612" s="15"/>
      <c r="AB1612" s="15"/>
      <c r="AC1612" s="15"/>
      <c r="AD1612" s="15"/>
      <c r="AE1612" s="15"/>
      <c r="AF1612" s="15"/>
      <c r="AG1612" s="15"/>
      <c r="AH1612" s="15"/>
      <c r="AI1612" s="15"/>
      <c r="AJ1612" s="15"/>
      <c r="AK1612" s="15"/>
      <c r="AL1612" s="15"/>
      <c r="AM1612" s="15"/>
      <c r="AN1612" s="15"/>
      <c r="AO1612" s="15"/>
      <c r="AP1612" s="15"/>
      <c r="AQ1612" s="15"/>
      <c r="AR1612" s="15"/>
      <c r="AS1612" s="15"/>
      <c r="AT1612" s="15"/>
      <c r="AU1612" s="15"/>
      <c r="AV1612" s="15"/>
      <c r="AW1612" s="15"/>
      <c r="AX1612" s="15"/>
      <c r="AY1612" s="15"/>
      <c r="AZ1612" s="15"/>
      <c r="BA1612" s="15"/>
      <c r="BB1612" s="15"/>
      <c r="BC1612" s="15"/>
      <c r="BD1612" s="15"/>
      <c r="BE1612" s="15"/>
      <c r="BF1612" s="15"/>
      <c r="BG1612" s="15"/>
      <c r="BH1612" s="15"/>
      <c r="BI1612" s="15"/>
      <c r="BJ1612" s="15"/>
      <c r="BK1612" s="15"/>
    </row>
    <row r="1613" spans="22:63" ht="15.75">
      <c r="V1613" s="15"/>
      <c r="W1613" s="15"/>
      <c r="X1613" s="15"/>
      <c r="Y1613" s="15"/>
      <c r="Z1613" s="15"/>
      <c r="AA1613" s="15"/>
      <c r="AB1613" s="15"/>
      <c r="AC1613" s="15"/>
      <c r="AD1613" s="15"/>
      <c r="AE1613" s="15"/>
      <c r="AF1613" s="15"/>
      <c r="AG1613" s="15"/>
      <c r="AH1613" s="15"/>
      <c r="AI1613" s="15"/>
      <c r="AJ1613" s="15"/>
      <c r="AK1613" s="15"/>
      <c r="AL1613" s="15"/>
      <c r="AM1613" s="15"/>
      <c r="AN1613" s="15"/>
      <c r="AO1613" s="15"/>
      <c r="AP1613" s="15"/>
      <c r="AQ1613" s="15"/>
      <c r="AR1613" s="15"/>
      <c r="AS1613" s="15"/>
      <c r="AT1613" s="15"/>
      <c r="AU1613" s="15"/>
      <c r="AV1613" s="15"/>
      <c r="AW1613" s="15"/>
      <c r="AX1613" s="15"/>
      <c r="AY1613" s="15"/>
      <c r="AZ1613" s="15"/>
      <c r="BA1613" s="15"/>
      <c r="BB1613" s="15"/>
      <c r="BC1613" s="15"/>
      <c r="BD1613" s="15"/>
      <c r="BE1613" s="15"/>
      <c r="BF1613" s="15"/>
      <c r="BG1613" s="15"/>
      <c r="BH1613" s="15"/>
      <c r="BI1613" s="15"/>
      <c r="BJ1613" s="15"/>
      <c r="BK1613" s="15"/>
    </row>
    <row r="1614" spans="22:63" ht="15.75">
      <c r="V1614" s="15"/>
      <c r="W1614" s="15"/>
      <c r="X1614" s="15"/>
      <c r="Y1614" s="15"/>
      <c r="Z1614" s="15"/>
      <c r="AA1614" s="15"/>
      <c r="AB1614" s="15"/>
      <c r="AC1614" s="15"/>
      <c r="AD1614" s="15"/>
      <c r="AE1614" s="15"/>
      <c r="AF1614" s="15"/>
      <c r="AG1614" s="15"/>
      <c r="AH1614" s="15"/>
      <c r="AI1614" s="15"/>
      <c r="AJ1614" s="15"/>
      <c r="AK1614" s="15"/>
      <c r="AL1614" s="15"/>
      <c r="AM1614" s="15"/>
      <c r="AN1614" s="15"/>
      <c r="AO1614" s="15"/>
      <c r="AP1614" s="15"/>
      <c r="AQ1614" s="15"/>
      <c r="AR1614" s="15"/>
      <c r="AS1614" s="15"/>
      <c r="AT1614" s="15"/>
      <c r="AU1614" s="15"/>
      <c r="AV1614" s="15"/>
      <c r="AW1614" s="15"/>
      <c r="AX1614" s="15"/>
      <c r="AY1614" s="15"/>
      <c r="AZ1614" s="15"/>
      <c r="BA1614" s="15"/>
      <c r="BB1614" s="15"/>
      <c r="BC1614" s="15"/>
      <c r="BD1614" s="15"/>
      <c r="BE1614" s="15"/>
      <c r="BF1614" s="15"/>
      <c r="BG1614" s="15"/>
      <c r="BH1614" s="15"/>
      <c r="BI1614" s="15"/>
      <c r="BJ1614" s="15"/>
      <c r="BK1614" s="15"/>
    </row>
    <row r="1615" spans="22:63" ht="15.75">
      <c r="V1615" s="15"/>
      <c r="W1615" s="15"/>
      <c r="X1615" s="15"/>
      <c r="Y1615" s="15"/>
      <c r="Z1615" s="15"/>
      <c r="AA1615" s="15"/>
      <c r="AB1615" s="15"/>
      <c r="AC1615" s="15"/>
      <c r="AD1615" s="15"/>
      <c r="AE1615" s="15"/>
      <c r="AF1615" s="15"/>
      <c r="AG1615" s="15"/>
      <c r="AH1615" s="15"/>
      <c r="AI1615" s="15"/>
      <c r="AJ1615" s="15"/>
      <c r="AK1615" s="15"/>
      <c r="AL1615" s="15"/>
      <c r="AM1615" s="15"/>
      <c r="AN1615" s="15"/>
      <c r="AO1615" s="15"/>
      <c r="AP1615" s="15"/>
      <c r="AQ1615" s="15"/>
      <c r="AR1615" s="15"/>
      <c r="AS1615" s="15"/>
      <c r="AT1615" s="15"/>
      <c r="AU1615" s="15"/>
      <c r="AV1615" s="15"/>
      <c r="AW1615" s="15"/>
      <c r="AX1615" s="15"/>
      <c r="AY1615" s="15"/>
      <c r="AZ1615" s="15"/>
      <c r="BA1615" s="15"/>
      <c r="BB1615" s="15"/>
      <c r="BC1615" s="15"/>
      <c r="BD1615" s="15"/>
      <c r="BE1615" s="15"/>
      <c r="BF1615" s="15"/>
      <c r="BG1615" s="15"/>
      <c r="BH1615" s="15"/>
      <c r="BI1615" s="15"/>
      <c r="BJ1615" s="15"/>
      <c r="BK1615" s="15"/>
    </row>
    <row r="1616" spans="22:63" ht="15.75">
      <c r="V1616" s="15"/>
      <c r="W1616" s="15"/>
      <c r="X1616" s="15"/>
      <c r="Y1616" s="15"/>
      <c r="Z1616" s="15"/>
      <c r="AA1616" s="15"/>
      <c r="AB1616" s="15"/>
      <c r="AC1616" s="15"/>
      <c r="AD1616" s="15"/>
      <c r="AE1616" s="15"/>
      <c r="AF1616" s="15"/>
      <c r="AG1616" s="15"/>
      <c r="AH1616" s="15"/>
      <c r="AI1616" s="15"/>
      <c r="AJ1616" s="15"/>
      <c r="AK1616" s="15"/>
      <c r="AL1616" s="15"/>
      <c r="AM1616" s="15"/>
      <c r="AN1616" s="15"/>
      <c r="AO1616" s="15"/>
      <c r="AP1616" s="15"/>
      <c r="AQ1616" s="15"/>
      <c r="AR1616" s="15"/>
      <c r="AS1616" s="15"/>
      <c r="AT1616" s="15"/>
      <c r="AU1616" s="15"/>
      <c r="AV1616" s="15"/>
      <c r="AW1616" s="15"/>
      <c r="AX1616" s="15"/>
      <c r="AY1616" s="15"/>
      <c r="AZ1616" s="15"/>
      <c r="BA1616" s="15"/>
      <c r="BB1616" s="15"/>
      <c r="BC1616" s="15"/>
      <c r="BD1616" s="15"/>
      <c r="BE1616" s="15"/>
      <c r="BF1616" s="15"/>
      <c r="BG1616" s="15"/>
      <c r="BH1616" s="15"/>
      <c r="BI1616" s="15"/>
      <c r="BJ1616" s="15"/>
      <c r="BK1616" s="15"/>
    </row>
    <row r="1617" spans="22:63" ht="15.75">
      <c r="V1617" s="15"/>
      <c r="W1617" s="15"/>
      <c r="X1617" s="15"/>
      <c r="Y1617" s="15"/>
      <c r="Z1617" s="15"/>
      <c r="AA1617" s="15"/>
      <c r="AB1617" s="15"/>
      <c r="AC1617" s="15"/>
      <c r="AD1617" s="15"/>
      <c r="AE1617" s="15"/>
      <c r="AF1617" s="15"/>
      <c r="AG1617" s="15"/>
      <c r="AH1617" s="15"/>
      <c r="AI1617" s="15"/>
      <c r="AJ1617" s="15"/>
      <c r="AK1617" s="15"/>
      <c r="AL1617" s="15"/>
      <c r="AM1617" s="15"/>
      <c r="AN1617" s="15"/>
      <c r="AO1617" s="15"/>
      <c r="AP1617" s="15"/>
      <c r="AQ1617" s="15"/>
      <c r="AR1617" s="15"/>
      <c r="AS1617" s="15"/>
      <c r="AT1617" s="15"/>
      <c r="AU1617" s="15"/>
      <c r="AV1617" s="15"/>
      <c r="AW1617" s="15"/>
      <c r="AX1617" s="15"/>
      <c r="AY1617" s="15"/>
      <c r="AZ1617" s="15"/>
      <c r="BA1617" s="15"/>
      <c r="BB1617" s="15"/>
      <c r="BC1617" s="15"/>
      <c r="BD1617" s="15"/>
      <c r="BE1617" s="15"/>
      <c r="BF1617" s="15"/>
      <c r="BG1617" s="15"/>
      <c r="BH1617" s="15"/>
      <c r="BI1617" s="15"/>
      <c r="BJ1617" s="15"/>
      <c r="BK1617" s="15"/>
    </row>
    <row r="1618" spans="22:63" ht="15.75">
      <c r="V1618" s="15"/>
      <c r="W1618" s="15"/>
      <c r="X1618" s="15"/>
      <c r="Y1618" s="15"/>
      <c r="Z1618" s="15"/>
      <c r="AA1618" s="15"/>
      <c r="AB1618" s="15"/>
      <c r="AC1618" s="15"/>
      <c r="AD1618" s="15"/>
      <c r="AE1618" s="15"/>
      <c r="AF1618" s="15"/>
      <c r="AG1618" s="15"/>
      <c r="AH1618" s="15"/>
      <c r="AI1618" s="15"/>
      <c r="AJ1618" s="15"/>
      <c r="AK1618" s="15"/>
      <c r="AL1618" s="15"/>
      <c r="AM1618" s="15"/>
      <c r="AN1618" s="15"/>
      <c r="AO1618" s="15"/>
      <c r="AP1618" s="15"/>
      <c r="AQ1618" s="15"/>
      <c r="AR1618" s="15"/>
      <c r="AS1618" s="15"/>
      <c r="AT1618" s="15"/>
      <c r="AU1618" s="15"/>
      <c r="AV1618" s="15"/>
      <c r="AW1618" s="15"/>
      <c r="AX1618" s="15"/>
      <c r="AY1618" s="15"/>
      <c r="AZ1618" s="15"/>
      <c r="BA1618" s="15"/>
      <c r="BB1618" s="15"/>
      <c r="BC1618" s="15"/>
      <c r="BD1618" s="15"/>
      <c r="BE1618" s="15"/>
      <c r="BF1618" s="15"/>
      <c r="BG1618" s="15"/>
      <c r="BH1618" s="15"/>
      <c r="BI1618" s="15"/>
      <c r="BJ1618" s="15"/>
      <c r="BK1618" s="15"/>
    </row>
    <row r="1619" spans="22:63" ht="15.75">
      <c r="V1619" s="15"/>
      <c r="W1619" s="15"/>
      <c r="X1619" s="15"/>
      <c r="Y1619" s="15"/>
      <c r="Z1619" s="15"/>
      <c r="AA1619" s="15"/>
      <c r="AB1619" s="15"/>
      <c r="AC1619" s="15"/>
      <c r="AD1619" s="15"/>
      <c r="AE1619" s="15"/>
      <c r="AF1619" s="15"/>
      <c r="AG1619" s="15"/>
      <c r="AH1619" s="15"/>
      <c r="AI1619" s="15"/>
      <c r="AJ1619" s="15"/>
      <c r="AK1619" s="15"/>
      <c r="AL1619" s="15"/>
      <c r="AM1619" s="15"/>
      <c r="AN1619" s="15"/>
      <c r="AO1619" s="15"/>
      <c r="AP1619" s="15"/>
      <c r="AQ1619" s="15"/>
      <c r="AR1619" s="15"/>
      <c r="AS1619" s="15"/>
      <c r="AT1619" s="15"/>
      <c r="AU1619" s="15"/>
      <c r="AV1619" s="15"/>
      <c r="AW1619" s="15"/>
      <c r="AX1619" s="15"/>
      <c r="AY1619" s="15"/>
      <c r="AZ1619" s="15"/>
      <c r="BA1619" s="15"/>
      <c r="BB1619" s="15"/>
      <c r="BC1619" s="15"/>
      <c r="BD1619" s="15"/>
      <c r="BE1619" s="15"/>
      <c r="BF1619" s="15"/>
      <c r="BG1619" s="15"/>
      <c r="BH1619" s="15"/>
      <c r="BI1619" s="15"/>
      <c r="BJ1619" s="15"/>
      <c r="BK1619" s="15"/>
    </row>
    <row r="1620" spans="22:63" ht="15.75">
      <c r="V1620" s="15"/>
      <c r="W1620" s="15"/>
      <c r="X1620" s="15"/>
      <c r="Y1620" s="15"/>
      <c r="Z1620" s="15"/>
      <c r="AA1620" s="15"/>
      <c r="AB1620" s="15"/>
      <c r="AC1620" s="15"/>
      <c r="AD1620" s="15"/>
      <c r="AE1620" s="15"/>
      <c r="AF1620" s="15"/>
      <c r="AG1620" s="15"/>
      <c r="AH1620" s="15"/>
      <c r="AI1620" s="15"/>
      <c r="AJ1620" s="15"/>
      <c r="AK1620" s="15"/>
      <c r="AL1620" s="15"/>
      <c r="AM1620" s="15"/>
      <c r="AN1620" s="15"/>
      <c r="AO1620" s="15"/>
      <c r="AP1620" s="15"/>
      <c r="AQ1620" s="15"/>
      <c r="AR1620" s="15"/>
      <c r="AS1620" s="15"/>
      <c r="AT1620" s="15"/>
      <c r="AU1620" s="15"/>
      <c r="AV1620" s="15"/>
      <c r="AW1620" s="15"/>
      <c r="AX1620" s="15"/>
      <c r="AY1620" s="15"/>
      <c r="AZ1620" s="15"/>
      <c r="BA1620" s="15"/>
      <c r="BB1620" s="15"/>
      <c r="BC1620" s="15"/>
      <c r="BD1620" s="15"/>
      <c r="BE1620" s="15"/>
      <c r="BF1620" s="15"/>
      <c r="BG1620" s="15"/>
      <c r="BH1620" s="15"/>
      <c r="BI1620" s="15"/>
      <c r="BJ1620" s="15"/>
      <c r="BK1620" s="15"/>
    </row>
    <row r="1621" spans="22:63" ht="15.75">
      <c r="V1621" s="15"/>
      <c r="W1621" s="15"/>
      <c r="X1621" s="15"/>
      <c r="Y1621" s="15"/>
      <c r="Z1621" s="15"/>
      <c r="AA1621" s="15"/>
      <c r="AB1621" s="15"/>
      <c r="AC1621" s="15"/>
      <c r="AD1621" s="15"/>
      <c r="AE1621" s="15"/>
      <c r="AF1621" s="15"/>
      <c r="AG1621" s="15"/>
      <c r="AH1621" s="15"/>
      <c r="AI1621" s="15"/>
      <c r="AJ1621" s="15"/>
      <c r="AK1621" s="15"/>
      <c r="AL1621" s="15"/>
      <c r="AM1621" s="15"/>
      <c r="AN1621" s="15"/>
      <c r="AO1621" s="15"/>
      <c r="AP1621" s="15"/>
      <c r="AQ1621" s="15"/>
      <c r="AR1621" s="15"/>
      <c r="AS1621" s="15"/>
      <c r="AT1621" s="15"/>
      <c r="AU1621" s="15"/>
      <c r="AV1621" s="15"/>
      <c r="AW1621" s="15"/>
      <c r="AX1621" s="15"/>
      <c r="AY1621" s="15"/>
      <c r="AZ1621" s="15"/>
      <c r="BA1621" s="15"/>
      <c r="BB1621" s="15"/>
      <c r="BC1621" s="15"/>
      <c r="BD1621" s="15"/>
      <c r="BE1621" s="15"/>
      <c r="BF1621" s="15"/>
      <c r="BG1621" s="15"/>
      <c r="BH1621" s="15"/>
      <c r="BI1621" s="15"/>
      <c r="BJ1621" s="15"/>
      <c r="BK1621" s="15"/>
    </row>
    <row r="1622" spans="22:63" ht="15.75">
      <c r="V1622" s="15"/>
      <c r="W1622" s="15"/>
      <c r="X1622" s="15"/>
      <c r="Y1622" s="15"/>
      <c r="Z1622" s="15"/>
      <c r="AA1622" s="15"/>
      <c r="AB1622" s="15"/>
      <c r="AC1622" s="15"/>
      <c r="AD1622" s="15"/>
      <c r="AE1622" s="15"/>
      <c r="AF1622" s="15"/>
      <c r="AG1622" s="15"/>
      <c r="AH1622" s="15"/>
      <c r="AI1622" s="15"/>
      <c r="AJ1622" s="15"/>
      <c r="AK1622" s="15"/>
      <c r="AL1622" s="15"/>
      <c r="AM1622" s="15"/>
      <c r="AN1622" s="15"/>
      <c r="AO1622" s="15"/>
      <c r="AP1622" s="15"/>
      <c r="AQ1622" s="15"/>
      <c r="AR1622" s="15"/>
      <c r="AS1622" s="15"/>
      <c r="AT1622" s="15"/>
      <c r="AU1622" s="15"/>
      <c r="AV1622" s="15"/>
      <c r="AW1622" s="15"/>
      <c r="AX1622" s="15"/>
      <c r="AY1622" s="15"/>
      <c r="AZ1622" s="15"/>
      <c r="BA1622" s="15"/>
      <c r="BB1622" s="15"/>
      <c r="BC1622" s="15"/>
      <c r="BD1622" s="15"/>
      <c r="BE1622" s="15"/>
      <c r="BF1622" s="15"/>
      <c r="BG1622" s="15"/>
      <c r="BH1622" s="15"/>
      <c r="BI1622" s="15"/>
      <c r="BJ1622" s="15"/>
      <c r="BK1622" s="15"/>
    </row>
    <row r="1623" spans="22:63" ht="15.75">
      <c r="V1623" s="15"/>
      <c r="W1623" s="15"/>
      <c r="X1623" s="15"/>
      <c r="Y1623" s="15"/>
      <c r="Z1623" s="15"/>
      <c r="AA1623" s="15"/>
      <c r="AB1623" s="15"/>
      <c r="AC1623" s="15"/>
      <c r="AD1623" s="15"/>
      <c r="AE1623" s="15"/>
      <c r="AF1623" s="15"/>
      <c r="AG1623" s="15"/>
      <c r="AH1623" s="15"/>
      <c r="AI1623" s="15"/>
      <c r="AJ1623" s="15"/>
      <c r="AK1623" s="15"/>
      <c r="AL1623" s="15"/>
      <c r="AM1623" s="15"/>
      <c r="AN1623" s="15"/>
      <c r="AO1623" s="15"/>
      <c r="AP1623" s="15"/>
      <c r="AQ1623" s="15"/>
      <c r="AR1623" s="15"/>
      <c r="AS1623" s="15"/>
      <c r="AT1623" s="15"/>
      <c r="AU1623" s="15"/>
      <c r="AV1623" s="15"/>
      <c r="AW1623" s="15"/>
      <c r="AX1623" s="15"/>
      <c r="AY1623" s="15"/>
      <c r="AZ1623" s="15"/>
      <c r="BA1623" s="15"/>
      <c r="BB1623" s="15"/>
      <c r="BC1623" s="15"/>
      <c r="BD1623" s="15"/>
      <c r="BE1623" s="15"/>
      <c r="BF1623" s="15"/>
      <c r="BG1623" s="15"/>
      <c r="BH1623" s="15"/>
      <c r="BI1623" s="15"/>
      <c r="BJ1623" s="15"/>
      <c r="BK1623" s="15"/>
    </row>
    <row r="1624" spans="22:63" ht="15.75">
      <c r="V1624" s="15"/>
      <c r="W1624" s="15"/>
      <c r="X1624" s="15"/>
      <c r="Y1624" s="15"/>
      <c r="Z1624" s="15"/>
      <c r="AA1624" s="15"/>
      <c r="AB1624" s="15"/>
      <c r="AC1624" s="15"/>
      <c r="AD1624" s="15"/>
      <c r="AE1624" s="15"/>
      <c r="AF1624" s="15"/>
      <c r="AG1624" s="15"/>
      <c r="AH1624" s="15"/>
      <c r="AI1624" s="15"/>
      <c r="AJ1624" s="15"/>
      <c r="AK1624" s="15"/>
      <c r="AL1624" s="15"/>
      <c r="AM1624" s="15"/>
      <c r="AN1624" s="15"/>
      <c r="AO1624" s="15"/>
      <c r="AP1624" s="15"/>
      <c r="AQ1624" s="15"/>
      <c r="AR1624" s="15"/>
      <c r="AS1624" s="15"/>
      <c r="AT1624" s="15"/>
      <c r="AU1624" s="15"/>
      <c r="AV1624" s="15"/>
      <c r="AW1624" s="15"/>
      <c r="AX1624" s="15"/>
      <c r="AY1624" s="15"/>
      <c r="AZ1624" s="15"/>
      <c r="BA1624" s="15"/>
      <c r="BB1624" s="15"/>
      <c r="BC1624" s="15"/>
      <c r="BD1624" s="15"/>
      <c r="BE1624" s="15"/>
      <c r="BF1624" s="15"/>
      <c r="BG1624" s="15"/>
      <c r="BH1624" s="15"/>
      <c r="BI1624" s="15"/>
      <c r="BJ1624" s="15"/>
      <c r="BK1624" s="15"/>
    </row>
    <row r="1625" spans="22:63" ht="15.75">
      <c r="V1625" s="15"/>
      <c r="W1625" s="15"/>
      <c r="X1625" s="15"/>
      <c r="Y1625" s="15"/>
      <c r="Z1625" s="15"/>
      <c r="AA1625" s="15"/>
      <c r="AB1625" s="15"/>
      <c r="AC1625" s="15"/>
      <c r="AD1625" s="15"/>
      <c r="AE1625" s="15"/>
      <c r="AF1625" s="15"/>
      <c r="AG1625" s="15"/>
      <c r="AH1625" s="15"/>
      <c r="AI1625" s="15"/>
      <c r="AJ1625" s="15"/>
      <c r="AK1625" s="15"/>
      <c r="AL1625" s="15"/>
      <c r="AM1625" s="15"/>
      <c r="AN1625" s="15"/>
      <c r="AO1625" s="15"/>
      <c r="AP1625" s="15"/>
      <c r="AQ1625" s="15"/>
      <c r="AR1625" s="15"/>
      <c r="AS1625" s="15"/>
      <c r="AT1625" s="15"/>
      <c r="AU1625" s="15"/>
      <c r="AV1625" s="15"/>
      <c r="AW1625" s="15"/>
      <c r="AX1625" s="15"/>
      <c r="AY1625" s="15"/>
      <c r="AZ1625" s="15"/>
      <c r="BA1625" s="15"/>
      <c r="BB1625" s="15"/>
      <c r="BC1625" s="15"/>
      <c r="BD1625" s="15"/>
      <c r="BE1625" s="15"/>
      <c r="BF1625" s="15"/>
      <c r="BG1625" s="15"/>
      <c r="BH1625" s="15"/>
      <c r="BI1625" s="15"/>
      <c r="BJ1625" s="15"/>
      <c r="BK1625" s="15"/>
    </row>
    <row r="1626" spans="22:63" ht="15.75">
      <c r="V1626" s="15"/>
      <c r="W1626" s="15"/>
      <c r="X1626" s="15"/>
      <c r="Y1626" s="15"/>
      <c r="Z1626" s="15"/>
      <c r="AA1626" s="15"/>
      <c r="AB1626" s="15"/>
      <c r="AC1626" s="15"/>
      <c r="AD1626" s="15"/>
      <c r="AE1626" s="15"/>
      <c r="AF1626" s="15"/>
      <c r="AG1626" s="15"/>
      <c r="AH1626" s="15"/>
      <c r="AI1626" s="15"/>
      <c r="AJ1626" s="15"/>
      <c r="AK1626" s="15"/>
      <c r="AL1626" s="15"/>
      <c r="AM1626" s="15"/>
      <c r="AN1626" s="15"/>
      <c r="AO1626" s="15"/>
      <c r="AP1626" s="15"/>
      <c r="AQ1626" s="15"/>
      <c r="AR1626" s="15"/>
      <c r="AS1626" s="15"/>
      <c r="AT1626" s="15"/>
      <c r="AU1626" s="15"/>
      <c r="AV1626" s="15"/>
      <c r="AW1626" s="15"/>
      <c r="AX1626" s="15"/>
      <c r="AY1626" s="15"/>
      <c r="AZ1626" s="15"/>
      <c r="BA1626" s="15"/>
      <c r="BB1626" s="15"/>
      <c r="BC1626" s="15"/>
      <c r="BD1626" s="15"/>
      <c r="BE1626" s="15"/>
      <c r="BF1626" s="15"/>
      <c r="BG1626" s="15"/>
      <c r="BH1626" s="15"/>
      <c r="BI1626" s="15"/>
      <c r="BJ1626" s="15"/>
      <c r="BK1626" s="15"/>
    </row>
    <row r="1627" spans="22:63" ht="15.75">
      <c r="V1627" s="15"/>
      <c r="W1627" s="15"/>
      <c r="X1627" s="15"/>
      <c r="Y1627" s="15"/>
      <c r="Z1627" s="15"/>
      <c r="AA1627" s="15"/>
      <c r="AB1627" s="15"/>
      <c r="AC1627" s="15"/>
      <c r="AD1627" s="15"/>
      <c r="AE1627" s="15"/>
      <c r="AF1627" s="15"/>
      <c r="AG1627" s="15"/>
      <c r="AH1627" s="15"/>
      <c r="AI1627" s="15"/>
      <c r="AJ1627" s="15"/>
      <c r="AK1627" s="15"/>
      <c r="AL1627" s="15"/>
      <c r="AM1627" s="15"/>
      <c r="AN1627" s="15"/>
      <c r="AO1627" s="15"/>
      <c r="AP1627" s="15"/>
      <c r="AQ1627" s="15"/>
      <c r="AR1627" s="15"/>
      <c r="AS1627" s="15"/>
      <c r="AT1627" s="15"/>
      <c r="AU1627" s="15"/>
      <c r="AV1627" s="15"/>
      <c r="AW1627" s="15"/>
      <c r="AX1627" s="15"/>
      <c r="AY1627" s="15"/>
      <c r="AZ1627" s="15"/>
      <c r="BA1627" s="15"/>
      <c r="BB1627" s="15"/>
      <c r="BC1627" s="15"/>
      <c r="BD1627" s="15"/>
      <c r="BE1627" s="15"/>
      <c r="BF1627" s="15"/>
      <c r="BG1627" s="15"/>
      <c r="BH1627" s="15"/>
      <c r="BI1627" s="15"/>
      <c r="BJ1627" s="15"/>
      <c r="BK1627" s="15"/>
    </row>
    <row r="1628" spans="22:63" ht="15.75">
      <c r="V1628" s="15"/>
      <c r="W1628" s="15"/>
      <c r="X1628" s="15"/>
      <c r="Y1628" s="15"/>
      <c r="Z1628" s="15"/>
      <c r="AA1628" s="15"/>
      <c r="AB1628" s="15"/>
      <c r="AC1628" s="15"/>
      <c r="AD1628" s="15"/>
      <c r="AE1628" s="15"/>
      <c r="AF1628" s="15"/>
      <c r="AG1628" s="15"/>
      <c r="AH1628" s="15"/>
      <c r="AI1628" s="15"/>
      <c r="AJ1628" s="15"/>
      <c r="AK1628" s="15"/>
      <c r="AL1628" s="15"/>
      <c r="AM1628" s="15"/>
      <c r="AN1628" s="15"/>
      <c r="AO1628" s="15"/>
      <c r="AP1628" s="15"/>
      <c r="AQ1628" s="15"/>
      <c r="AR1628" s="15"/>
      <c r="AS1628" s="15"/>
      <c r="AT1628" s="15"/>
      <c r="AU1628" s="15"/>
      <c r="AV1628" s="15"/>
      <c r="AW1628" s="15"/>
      <c r="AX1628" s="15"/>
      <c r="AY1628" s="15"/>
      <c r="AZ1628" s="15"/>
      <c r="BA1628" s="15"/>
      <c r="BB1628" s="15"/>
      <c r="BC1628" s="15"/>
      <c r="BD1628" s="15"/>
      <c r="BE1628" s="15"/>
      <c r="BF1628" s="15"/>
      <c r="BG1628" s="15"/>
      <c r="BH1628" s="15"/>
      <c r="BI1628" s="15"/>
      <c r="BJ1628" s="15"/>
      <c r="BK1628" s="15"/>
    </row>
    <row r="1629" spans="22:63" ht="15.75">
      <c r="V1629" s="15"/>
      <c r="W1629" s="15"/>
      <c r="X1629" s="15"/>
      <c r="Y1629" s="15"/>
      <c r="Z1629" s="15"/>
      <c r="AA1629" s="15"/>
      <c r="AB1629" s="15"/>
      <c r="AC1629" s="15"/>
      <c r="AD1629" s="15"/>
      <c r="AE1629" s="15"/>
      <c r="AF1629" s="15"/>
      <c r="AG1629" s="15"/>
      <c r="AH1629" s="15"/>
      <c r="AI1629" s="15"/>
      <c r="AJ1629" s="15"/>
      <c r="AK1629" s="15"/>
      <c r="AL1629" s="15"/>
      <c r="AM1629" s="15"/>
      <c r="AN1629" s="15"/>
      <c r="AO1629" s="15"/>
      <c r="AP1629" s="15"/>
      <c r="AQ1629" s="15"/>
      <c r="AR1629" s="15"/>
      <c r="AS1629" s="15"/>
      <c r="AT1629" s="15"/>
      <c r="AU1629" s="15"/>
      <c r="AV1629" s="15"/>
      <c r="AW1629" s="15"/>
      <c r="AX1629" s="15"/>
      <c r="AY1629" s="15"/>
      <c r="AZ1629" s="15"/>
      <c r="BA1629" s="15"/>
      <c r="BB1629" s="15"/>
      <c r="BC1629" s="15"/>
      <c r="BD1629" s="15"/>
      <c r="BE1629" s="15"/>
      <c r="BF1629" s="15"/>
      <c r="BG1629" s="15"/>
      <c r="BH1629" s="15"/>
      <c r="BI1629" s="15"/>
      <c r="BJ1629" s="15"/>
      <c r="BK1629" s="15"/>
    </row>
    <row r="1630" spans="22:63" ht="15.75">
      <c r="V1630" s="15"/>
      <c r="W1630" s="15"/>
      <c r="X1630" s="15"/>
      <c r="Y1630" s="15"/>
      <c r="Z1630" s="15"/>
      <c r="AA1630" s="15"/>
      <c r="AB1630" s="15"/>
      <c r="AC1630" s="15"/>
      <c r="AD1630" s="15"/>
      <c r="AE1630" s="15"/>
      <c r="AF1630" s="15"/>
      <c r="AG1630" s="15"/>
      <c r="AH1630" s="15"/>
      <c r="AI1630" s="15"/>
      <c r="AJ1630" s="15"/>
      <c r="AK1630" s="15"/>
      <c r="AL1630" s="15"/>
      <c r="AM1630" s="15"/>
      <c r="AN1630" s="15"/>
      <c r="AO1630" s="15"/>
      <c r="AP1630" s="15"/>
      <c r="AQ1630" s="15"/>
      <c r="AR1630" s="15"/>
      <c r="AS1630" s="15"/>
      <c r="AT1630" s="15"/>
      <c r="AU1630" s="15"/>
      <c r="AV1630" s="15"/>
      <c r="AW1630" s="15"/>
      <c r="AX1630" s="15"/>
      <c r="AY1630" s="15"/>
      <c r="AZ1630" s="15"/>
      <c r="BA1630" s="15"/>
      <c r="BB1630" s="15"/>
      <c r="BC1630" s="15"/>
      <c r="BD1630" s="15"/>
      <c r="BE1630" s="15"/>
      <c r="BF1630" s="15"/>
      <c r="BG1630" s="15"/>
      <c r="BH1630" s="15"/>
      <c r="BI1630" s="15"/>
      <c r="BJ1630" s="15"/>
      <c r="BK1630" s="15"/>
    </row>
    <row r="1631" spans="22:63" ht="15.75">
      <c r="V1631" s="15"/>
      <c r="W1631" s="15"/>
      <c r="X1631" s="15"/>
      <c r="Y1631" s="15"/>
      <c r="Z1631" s="15"/>
      <c r="AA1631" s="15"/>
      <c r="AB1631" s="15"/>
      <c r="AC1631" s="15"/>
      <c r="AD1631" s="15"/>
      <c r="AE1631" s="15"/>
      <c r="AF1631" s="15"/>
      <c r="AG1631" s="15"/>
      <c r="AH1631" s="15"/>
      <c r="AI1631" s="15"/>
      <c r="AJ1631" s="15"/>
      <c r="AK1631" s="15"/>
      <c r="AL1631" s="15"/>
      <c r="AM1631" s="15"/>
      <c r="AN1631" s="15"/>
      <c r="AO1631" s="15"/>
      <c r="AP1631" s="15"/>
      <c r="AQ1631" s="15"/>
      <c r="AR1631" s="15"/>
      <c r="AS1631" s="15"/>
      <c r="AT1631" s="15"/>
      <c r="AU1631" s="15"/>
      <c r="AV1631" s="15"/>
      <c r="AW1631" s="15"/>
      <c r="AX1631" s="15"/>
      <c r="AY1631" s="15"/>
      <c r="AZ1631" s="15"/>
      <c r="BA1631" s="15"/>
      <c r="BB1631" s="15"/>
      <c r="BC1631" s="15"/>
      <c r="BD1631" s="15"/>
      <c r="BE1631" s="15"/>
      <c r="BF1631" s="15"/>
      <c r="BG1631" s="15"/>
      <c r="BH1631" s="15"/>
      <c r="BI1631" s="15"/>
      <c r="BJ1631" s="15"/>
      <c r="BK1631" s="15"/>
    </row>
    <row r="1632" spans="22:63" ht="15.75">
      <c r="V1632" s="15"/>
      <c r="W1632" s="15"/>
      <c r="X1632" s="15"/>
      <c r="Y1632" s="15"/>
      <c r="Z1632" s="15"/>
      <c r="AA1632" s="15"/>
      <c r="AB1632" s="15"/>
      <c r="AC1632" s="15"/>
      <c r="AD1632" s="15"/>
      <c r="AE1632" s="15"/>
      <c r="AF1632" s="15"/>
      <c r="AG1632" s="15"/>
      <c r="AH1632" s="15"/>
      <c r="AI1632" s="15"/>
      <c r="AJ1632" s="15"/>
      <c r="AK1632" s="15"/>
      <c r="AL1632" s="15"/>
      <c r="AM1632" s="15"/>
      <c r="AN1632" s="15"/>
      <c r="AO1632" s="15"/>
      <c r="AP1632" s="15"/>
      <c r="AQ1632" s="15"/>
      <c r="AR1632" s="15"/>
      <c r="AS1632" s="15"/>
      <c r="AT1632" s="15"/>
      <c r="AU1632" s="15"/>
      <c r="AV1632" s="15"/>
      <c r="AW1632" s="15"/>
      <c r="AX1632" s="15"/>
      <c r="AY1632" s="15"/>
      <c r="AZ1632" s="15"/>
      <c r="BA1632" s="15"/>
      <c r="BB1632" s="15"/>
      <c r="BC1632" s="15"/>
      <c r="BD1632" s="15"/>
      <c r="BE1632" s="15"/>
      <c r="BF1632" s="15"/>
      <c r="BG1632" s="15"/>
      <c r="BH1632" s="15"/>
      <c r="BI1632" s="15"/>
      <c r="BJ1632" s="15"/>
      <c r="BK1632" s="15"/>
    </row>
    <row r="1633" spans="22:63" ht="15.75">
      <c r="V1633" s="15"/>
      <c r="W1633" s="15"/>
      <c r="X1633" s="15"/>
      <c r="Y1633" s="15"/>
      <c r="Z1633" s="15"/>
      <c r="AA1633" s="15"/>
      <c r="AB1633" s="15"/>
      <c r="AC1633" s="15"/>
      <c r="AD1633" s="15"/>
      <c r="AE1633" s="15"/>
      <c r="AF1633" s="15"/>
      <c r="AG1633" s="15"/>
      <c r="AH1633" s="15"/>
      <c r="AI1633" s="15"/>
      <c r="AJ1633" s="15"/>
      <c r="AK1633" s="15"/>
      <c r="AL1633" s="15"/>
      <c r="AM1633" s="15"/>
      <c r="AN1633" s="15"/>
      <c r="AO1633" s="15"/>
      <c r="AP1633" s="15"/>
      <c r="AQ1633" s="15"/>
      <c r="AR1633" s="15"/>
      <c r="AS1633" s="15"/>
      <c r="AT1633" s="15"/>
      <c r="AU1633" s="15"/>
      <c r="AV1633" s="15"/>
      <c r="AW1633" s="15"/>
      <c r="AX1633" s="15"/>
      <c r="AY1633" s="15"/>
      <c r="AZ1633" s="15"/>
      <c r="BA1633" s="15"/>
      <c r="BB1633" s="15"/>
      <c r="BC1633" s="15"/>
      <c r="BD1633" s="15"/>
      <c r="BE1633" s="15"/>
      <c r="BF1633" s="15"/>
      <c r="BG1633" s="15"/>
      <c r="BH1633" s="15"/>
      <c r="BI1633" s="15"/>
      <c r="BJ1633" s="15"/>
      <c r="BK1633" s="15"/>
    </row>
    <row r="1634" spans="22:63" ht="15.75">
      <c r="V1634" s="15"/>
      <c r="W1634" s="15"/>
      <c r="X1634" s="15"/>
      <c r="Y1634" s="15"/>
      <c r="Z1634" s="15"/>
      <c r="AA1634" s="15"/>
      <c r="AB1634" s="15"/>
      <c r="AC1634" s="15"/>
      <c r="AD1634" s="15"/>
      <c r="AE1634" s="15"/>
      <c r="AF1634" s="15"/>
      <c r="AG1634" s="15"/>
      <c r="AH1634" s="15"/>
      <c r="AI1634" s="15"/>
      <c r="AJ1634" s="15"/>
      <c r="AK1634" s="15"/>
      <c r="AL1634" s="15"/>
      <c r="AM1634" s="15"/>
      <c r="AN1634" s="15"/>
      <c r="AO1634" s="15"/>
      <c r="AP1634" s="15"/>
      <c r="AQ1634" s="15"/>
      <c r="AR1634" s="15"/>
      <c r="AS1634" s="15"/>
      <c r="AT1634" s="15"/>
      <c r="AU1634" s="15"/>
      <c r="AV1634" s="15"/>
      <c r="AW1634" s="15"/>
      <c r="AX1634" s="15"/>
      <c r="AY1634" s="15"/>
      <c r="AZ1634" s="15"/>
      <c r="BA1634" s="15"/>
      <c r="BB1634" s="15"/>
      <c r="BC1634" s="15"/>
      <c r="BD1634" s="15"/>
      <c r="BE1634" s="15"/>
      <c r="BF1634" s="15"/>
      <c r="BG1634" s="15"/>
      <c r="BH1634" s="15"/>
      <c r="BI1634" s="15"/>
      <c r="BJ1634" s="15"/>
      <c r="BK1634" s="15"/>
    </row>
    <row r="1635" spans="22:63" ht="15.75">
      <c r="V1635" s="15"/>
      <c r="W1635" s="15"/>
      <c r="X1635" s="15"/>
      <c r="Y1635" s="15"/>
      <c r="Z1635" s="15"/>
      <c r="AA1635" s="15"/>
      <c r="AB1635" s="15"/>
      <c r="AC1635" s="15"/>
      <c r="AD1635" s="15"/>
      <c r="AE1635" s="15"/>
      <c r="AF1635" s="15"/>
      <c r="AG1635" s="15"/>
      <c r="AH1635" s="15"/>
      <c r="AI1635" s="15"/>
      <c r="AJ1635" s="15"/>
      <c r="AK1635" s="15"/>
      <c r="AL1635" s="15"/>
      <c r="AM1635" s="15"/>
      <c r="AN1635" s="15"/>
      <c r="AO1635" s="15"/>
      <c r="AP1635" s="15"/>
      <c r="AQ1635" s="15"/>
      <c r="AR1635" s="15"/>
      <c r="AS1635" s="15"/>
      <c r="AT1635" s="15"/>
      <c r="AU1635" s="15"/>
      <c r="AV1635" s="15"/>
      <c r="AW1635" s="15"/>
      <c r="AX1635" s="15"/>
      <c r="AY1635" s="15"/>
      <c r="AZ1635" s="15"/>
      <c r="BA1635" s="15"/>
      <c r="BB1635" s="15"/>
      <c r="BC1635" s="15"/>
      <c r="BD1635" s="15"/>
      <c r="BE1635" s="15"/>
      <c r="BF1635" s="15"/>
      <c r="BG1635" s="15"/>
      <c r="BH1635" s="15"/>
      <c r="BI1635" s="15"/>
      <c r="BJ1635" s="15"/>
      <c r="BK1635" s="15"/>
    </row>
    <row r="1636" spans="22:63" ht="15.75">
      <c r="V1636" s="15"/>
      <c r="W1636" s="15"/>
      <c r="X1636" s="15"/>
      <c r="Y1636" s="15"/>
      <c r="Z1636" s="15"/>
      <c r="AA1636" s="15"/>
      <c r="AB1636" s="15"/>
      <c r="AC1636" s="15"/>
      <c r="AD1636" s="15"/>
      <c r="AE1636" s="15"/>
      <c r="AF1636" s="15"/>
      <c r="AG1636" s="15"/>
      <c r="AH1636" s="15"/>
      <c r="AI1636" s="15"/>
      <c r="AJ1636" s="15"/>
      <c r="AK1636" s="15"/>
      <c r="AL1636" s="15"/>
      <c r="AM1636" s="15"/>
      <c r="AN1636" s="15"/>
      <c r="AO1636" s="15"/>
      <c r="AP1636" s="15"/>
      <c r="AQ1636" s="15"/>
      <c r="AR1636" s="15"/>
      <c r="AS1636" s="15"/>
      <c r="AT1636" s="15"/>
      <c r="AU1636" s="15"/>
      <c r="AV1636" s="15"/>
      <c r="AW1636" s="15"/>
      <c r="AX1636" s="15"/>
      <c r="AY1636" s="15"/>
      <c r="AZ1636" s="15"/>
      <c r="BA1636" s="15"/>
      <c r="BB1636" s="15"/>
      <c r="BC1636" s="15"/>
      <c r="BD1636" s="15"/>
      <c r="BE1636" s="15"/>
      <c r="BF1636" s="15"/>
      <c r="BG1636" s="15"/>
      <c r="BH1636" s="15"/>
      <c r="BI1636" s="15"/>
      <c r="BJ1636" s="15"/>
      <c r="BK1636" s="15"/>
    </row>
    <row r="1637" spans="22:63" ht="15.75">
      <c r="V1637" s="15"/>
      <c r="W1637" s="15"/>
      <c r="X1637" s="15"/>
      <c r="Y1637" s="15"/>
      <c r="Z1637" s="15"/>
      <c r="AA1637" s="15"/>
      <c r="AB1637" s="15"/>
      <c r="AC1637" s="15"/>
      <c r="AD1637" s="15"/>
      <c r="AE1637" s="15"/>
      <c r="AF1637" s="15"/>
      <c r="AG1637" s="15"/>
      <c r="AH1637" s="15"/>
      <c r="AI1637" s="15"/>
      <c r="AJ1637" s="15"/>
      <c r="AK1637" s="15"/>
      <c r="AL1637" s="15"/>
      <c r="AM1637" s="15"/>
      <c r="AN1637" s="15"/>
      <c r="AO1637" s="15"/>
      <c r="AP1637" s="15"/>
      <c r="AQ1637" s="15"/>
      <c r="AR1637" s="15"/>
      <c r="AS1637" s="15"/>
      <c r="AT1637" s="15"/>
      <c r="AU1637" s="15"/>
      <c r="AV1637" s="15"/>
      <c r="AW1637" s="15"/>
      <c r="AX1637" s="15"/>
      <c r="AY1637" s="15"/>
      <c r="AZ1637" s="15"/>
      <c r="BA1637" s="15"/>
      <c r="BB1637" s="15"/>
      <c r="BC1637" s="15"/>
      <c r="BD1637" s="15"/>
      <c r="BE1637" s="15"/>
      <c r="BF1637" s="15"/>
      <c r="BG1637" s="15"/>
      <c r="BH1637" s="15"/>
      <c r="BI1637" s="15"/>
      <c r="BJ1637" s="15"/>
      <c r="BK1637" s="15"/>
    </row>
    <row r="1638" spans="22:63" ht="15.75">
      <c r="V1638" s="15"/>
      <c r="W1638" s="15"/>
      <c r="X1638" s="15"/>
      <c r="Y1638" s="15"/>
      <c r="Z1638" s="15"/>
      <c r="AA1638" s="15"/>
      <c r="AB1638" s="15"/>
      <c r="AC1638" s="15"/>
      <c r="AD1638" s="15"/>
      <c r="AE1638" s="15"/>
      <c r="AF1638" s="15"/>
      <c r="AG1638" s="15"/>
      <c r="AH1638" s="15"/>
      <c r="AI1638" s="15"/>
      <c r="AJ1638" s="15"/>
      <c r="AK1638" s="15"/>
      <c r="AL1638" s="15"/>
      <c r="AM1638" s="15"/>
      <c r="AN1638" s="15"/>
      <c r="AO1638" s="15"/>
      <c r="AP1638" s="15"/>
      <c r="AQ1638" s="15"/>
      <c r="AR1638" s="15"/>
      <c r="AS1638" s="15"/>
      <c r="AT1638" s="15"/>
      <c r="AU1638" s="15"/>
      <c r="AV1638" s="15"/>
      <c r="AW1638" s="15"/>
      <c r="AX1638" s="15"/>
      <c r="AY1638" s="15"/>
      <c r="AZ1638" s="15"/>
      <c r="BA1638" s="15"/>
      <c r="BB1638" s="15"/>
      <c r="BC1638" s="15"/>
      <c r="BD1638" s="15"/>
      <c r="BE1638" s="15"/>
      <c r="BF1638" s="15"/>
      <c r="BG1638" s="15"/>
      <c r="BH1638" s="15"/>
      <c r="BI1638" s="15"/>
      <c r="BJ1638" s="15"/>
      <c r="BK1638" s="15"/>
    </row>
    <row r="1639" spans="22:63" ht="15.75">
      <c r="V1639" s="15"/>
      <c r="W1639" s="15"/>
      <c r="X1639" s="15"/>
      <c r="Y1639" s="15"/>
      <c r="Z1639" s="15"/>
      <c r="AA1639" s="15"/>
      <c r="AB1639" s="15"/>
      <c r="AC1639" s="15"/>
      <c r="AD1639" s="15"/>
      <c r="AE1639" s="15"/>
      <c r="AF1639" s="15"/>
      <c r="AG1639" s="15"/>
      <c r="AH1639" s="15"/>
      <c r="AI1639" s="15"/>
      <c r="AJ1639" s="15"/>
      <c r="AK1639" s="15"/>
      <c r="AL1639" s="15"/>
      <c r="AM1639" s="15"/>
      <c r="AN1639" s="15"/>
      <c r="AO1639" s="15"/>
      <c r="AP1639" s="15"/>
      <c r="AQ1639" s="15"/>
      <c r="AR1639" s="15"/>
      <c r="AS1639" s="15"/>
      <c r="AT1639" s="15"/>
      <c r="AU1639" s="15"/>
      <c r="AV1639" s="15"/>
      <c r="AW1639" s="15"/>
      <c r="AX1639" s="15"/>
      <c r="AY1639" s="15"/>
      <c r="AZ1639" s="15"/>
      <c r="BA1639" s="15"/>
      <c r="BB1639" s="15"/>
      <c r="BC1639" s="15"/>
      <c r="BD1639" s="15"/>
      <c r="BE1639" s="15"/>
      <c r="BF1639" s="15"/>
      <c r="BG1639" s="15"/>
      <c r="BH1639" s="15"/>
      <c r="BI1639" s="15"/>
      <c r="BJ1639" s="15"/>
      <c r="BK1639" s="15"/>
    </row>
    <row r="1640" spans="22:63" ht="15.75">
      <c r="V1640" s="15"/>
      <c r="W1640" s="15"/>
      <c r="X1640" s="15"/>
      <c r="Y1640" s="15"/>
      <c r="Z1640" s="15"/>
      <c r="AA1640" s="15"/>
      <c r="AB1640" s="15"/>
      <c r="AC1640" s="15"/>
      <c r="AD1640" s="15"/>
      <c r="AE1640" s="15"/>
      <c r="AF1640" s="15"/>
      <c r="AG1640" s="15"/>
      <c r="AH1640" s="15"/>
      <c r="AI1640" s="15"/>
      <c r="AJ1640" s="15"/>
      <c r="AK1640" s="15"/>
      <c r="AL1640" s="15"/>
      <c r="AM1640" s="15"/>
      <c r="AN1640" s="15"/>
      <c r="AO1640" s="15"/>
      <c r="AP1640" s="15"/>
      <c r="AQ1640" s="15"/>
      <c r="AR1640" s="15"/>
      <c r="AS1640" s="15"/>
      <c r="AT1640" s="15"/>
      <c r="AU1640" s="15"/>
      <c r="AV1640" s="15"/>
      <c r="AW1640" s="15"/>
      <c r="AX1640" s="15"/>
      <c r="AY1640" s="15"/>
      <c r="AZ1640" s="15"/>
      <c r="BA1640" s="15"/>
      <c r="BB1640" s="15"/>
      <c r="BC1640" s="15"/>
      <c r="BD1640" s="15"/>
      <c r="BE1640" s="15"/>
      <c r="BF1640" s="15"/>
      <c r="BG1640" s="15"/>
      <c r="BH1640" s="15"/>
      <c r="BI1640" s="15"/>
      <c r="BJ1640" s="15"/>
      <c r="BK1640" s="15"/>
    </row>
    <row r="1641" spans="22:63" ht="15.75">
      <c r="V1641" s="15"/>
      <c r="W1641" s="15"/>
      <c r="X1641" s="15"/>
      <c r="Y1641" s="15"/>
      <c r="Z1641" s="15"/>
      <c r="AA1641" s="15"/>
      <c r="AB1641" s="15"/>
      <c r="AC1641" s="15"/>
      <c r="AD1641" s="15"/>
      <c r="AE1641" s="15"/>
      <c r="AF1641" s="15"/>
      <c r="AG1641" s="15"/>
      <c r="AH1641" s="15"/>
      <c r="AI1641" s="15"/>
      <c r="AJ1641" s="15"/>
      <c r="AK1641" s="15"/>
      <c r="AL1641" s="15"/>
      <c r="AM1641" s="15"/>
      <c r="AN1641" s="15"/>
      <c r="AO1641" s="15"/>
      <c r="AP1641" s="15"/>
      <c r="AQ1641" s="15"/>
      <c r="AR1641" s="15"/>
      <c r="AS1641" s="15"/>
      <c r="AT1641" s="15"/>
      <c r="AU1641" s="15"/>
      <c r="AV1641" s="15"/>
      <c r="AW1641" s="15"/>
      <c r="AX1641" s="15"/>
      <c r="AY1641" s="15"/>
      <c r="AZ1641" s="15"/>
      <c r="BA1641" s="15"/>
      <c r="BB1641" s="15"/>
      <c r="BC1641" s="15"/>
      <c r="BD1641" s="15"/>
      <c r="BE1641" s="15"/>
      <c r="BF1641" s="15"/>
      <c r="BG1641" s="15"/>
      <c r="BH1641" s="15"/>
      <c r="BI1641" s="15"/>
      <c r="BJ1641" s="15"/>
      <c r="BK1641" s="15"/>
    </row>
    <row r="1642" spans="22:63" ht="15.75">
      <c r="V1642" s="15"/>
      <c r="W1642" s="15"/>
      <c r="X1642" s="15"/>
      <c r="Y1642" s="15"/>
      <c r="Z1642" s="15"/>
      <c r="AA1642" s="15"/>
      <c r="AB1642" s="15"/>
      <c r="AC1642" s="15"/>
      <c r="AD1642" s="15"/>
      <c r="AE1642" s="15"/>
      <c r="AF1642" s="15"/>
      <c r="AG1642" s="15"/>
      <c r="AH1642" s="15"/>
      <c r="AI1642" s="15"/>
      <c r="AJ1642" s="15"/>
      <c r="AK1642" s="15"/>
      <c r="AL1642" s="15"/>
      <c r="AM1642" s="15"/>
      <c r="AN1642" s="15"/>
      <c r="AO1642" s="15"/>
      <c r="AP1642" s="15"/>
      <c r="AQ1642" s="15"/>
      <c r="AR1642" s="15"/>
      <c r="AS1642" s="15"/>
      <c r="AT1642" s="15"/>
      <c r="AU1642" s="15"/>
      <c r="AV1642" s="15"/>
      <c r="AW1642" s="15"/>
      <c r="AX1642" s="15"/>
      <c r="AY1642" s="15"/>
      <c r="AZ1642" s="15"/>
      <c r="BA1642" s="15"/>
      <c r="BB1642" s="15"/>
      <c r="BC1642" s="15"/>
      <c r="BD1642" s="15"/>
      <c r="BE1642" s="15"/>
      <c r="BF1642" s="15"/>
      <c r="BG1642" s="15"/>
      <c r="BH1642" s="15"/>
      <c r="BI1642" s="15"/>
      <c r="BJ1642" s="15"/>
      <c r="BK1642" s="15"/>
    </row>
    <row r="1643" spans="22:63" ht="15.75">
      <c r="V1643" s="15"/>
      <c r="W1643" s="15"/>
      <c r="X1643" s="15"/>
      <c r="Y1643" s="15"/>
      <c r="Z1643" s="15"/>
      <c r="AA1643" s="15"/>
      <c r="AB1643" s="15"/>
      <c r="AC1643" s="15"/>
      <c r="AD1643" s="15"/>
      <c r="AE1643" s="15"/>
      <c r="AF1643" s="15"/>
      <c r="AG1643" s="15"/>
      <c r="AH1643" s="15"/>
      <c r="AI1643" s="15"/>
      <c r="AJ1643" s="15"/>
      <c r="AK1643" s="15"/>
      <c r="AL1643" s="15"/>
      <c r="AM1643" s="15"/>
      <c r="AN1643" s="15"/>
      <c r="AO1643" s="15"/>
      <c r="AP1643" s="15"/>
      <c r="AQ1643" s="15"/>
      <c r="AR1643" s="15"/>
      <c r="AS1643" s="15"/>
      <c r="AT1643" s="15"/>
      <c r="AU1643" s="15"/>
      <c r="AV1643" s="15"/>
      <c r="AW1643" s="15"/>
      <c r="AX1643" s="15"/>
      <c r="AY1643" s="15"/>
      <c r="AZ1643" s="15"/>
      <c r="BA1643" s="15"/>
      <c r="BB1643" s="15"/>
      <c r="BC1643" s="15"/>
      <c r="BD1643" s="15"/>
      <c r="BE1643" s="15"/>
      <c r="BF1643" s="15"/>
      <c r="BG1643" s="15"/>
      <c r="BH1643" s="15"/>
      <c r="BI1643" s="15"/>
      <c r="BJ1643" s="15"/>
      <c r="BK1643" s="15"/>
    </row>
    <row r="1644" spans="22:63" ht="15.75">
      <c r="V1644" s="15"/>
      <c r="W1644" s="15"/>
      <c r="X1644" s="15"/>
      <c r="Y1644" s="15"/>
      <c r="Z1644" s="15"/>
      <c r="AA1644" s="15"/>
      <c r="AB1644" s="15"/>
      <c r="AC1644" s="15"/>
      <c r="AD1644" s="15"/>
      <c r="AE1644" s="15"/>
      <c r="AF1644" s="15"/>
      <c r="AG1644" s="15"/>
      <c r="AH1644" s="15"/>
      <c r="AI1644" s="15"/>
      <c r="AJ1644" s="15"/>
      <c r="AK1644" s="15"/>
      <c r="AL1644" s="15"/>
      <c r="AM1644" s="15"/>
      <c r="AN1644" s="15"/>
      <c r="AO1644" s="15"/>
      <c r="AP1644" s="15"/>
      <c r="AQ1644" s="15"/>
      <c r="AR1644" s="15"/>
      <c r="AS1644" s="15"/>
      <c r="AT1644" s="15"/>
      <c r="AU1644" s="15"/>
      <c r="AV1644" s="15"/>
      <c r="AW1644" s="15"/>
      <c r="AX1644" s="15"/>
      <c r="AY1644" s="15"/>
      <c r="AZ1644" s="15"/>
      <c r="BA1644" s="15"/>
      <c r="BB1644" s="15"/>
      <c r="BC1644" s="15"/>
      <c r="BD1644" s="15"/>
      <c r="BE1644" s="15"/>
      <c r="BF1644" s="15"/>
      <c r="BG1644" s="15"/>
      <c r="BH1644" s="15"/>
      <c r="BI1644" s="15"/>
      <c r="BJ1644" s="15"/>
      <c r="BK1644" s="15"/>
    </row>
    <row r="1645" spans="22:63" ht="15.75">
      <c r="V1645" s="15"/>
      <c r="W1645" s="15"/>
      <c r="X1645" s="15"/>
      <c r="Y1645" s="15"/>
      <c r="Z1645" s="15"/>
      <c r="AA1645" s="15"/>
      <c r="AB1645" s="15"/>
      <c r="AC1645" s="15"/>
      <c r="AD1645" s="15"/>
      <c r="AE1645" s="15"/>
      <c r="AF1645" s="15"/>
      <c r="AG1645" s="15"/>
      <c r="AH1645" s="15"/>
      <c r="AI1645" s="15"/>
      <c r="AJ1645" s="15"/>
      <c r="AK1645" s="15"/>
      <c r="AL1645" s="15"/>
      <c r="AM1645" s="15"/>
      <c r="AN1645" s="15"/>
      <c r="AO1645" s="15"/>
      <c r="AP1645" s="15"/>
      <c r="AQ1645" s="15"/>
      <c r="AR1645" s="15"/>
      <c r="AS1645" s="15"/>
      <c r="AT1645" s="15"/>
      <c r="AU1645" s="15"/>
      <c r="AV1645" s="15"/>
      <c r="AW1645" s="15"/>
      <c r="AX1645" s="15"/>
      <c r="AY1645" s="15"/>
      <c r="AZ1645" s="15"/>
      <c r="BA1645" s="15"/>
      <c r="BB1645" s="15"/>
      <c r="BC1645" s="15"/>
      <c r="BD1645" s="15"/>
      <c r="BE1645" s="15"/>
      <c r="BF1645" s="15"/>
      <c r="BG1645" s="15"/>
      <c r="BH1645" s="15"/>
      <c r="BI1645" s="15"/>
      <c r="BJ1645" s="15"/>
      <c r="BK1645" s="15"/>
    </row>
    <row r="1646" spans="22:63" ht="15.75">
      <c r="V1646" s="15"/>
      <c r="W1646" s="15"/>
      <c r="X1646" s="15"/>
      <c r="Y1646" s="15"/>
      <c r="Z1646" s="15"/>
      <c r="AA1646" s="15"/>
      <c r="AB1646" s="15"/>
      <c r="AC1646" s="15"/>
      <c r="AD1646" s="15"/>
      <c r="AE1646" s="15"/>
      <c r="AF1646" s="15"/>
      <c r="AG1646" s="15"/>
      <c r="AH1646" s="15"/>
      <c r="AI1646" s="15"/>
      <c r="AJ1646" s="15"/>
      <c r="AK1646" s="15"/>
      <c r="AL1646" s="15"/>
      <c r="AM1646" s="15"/>
      <c r="AN1646" s="15"/>
      <c r="AO1646" s="15"/>
      <c r="AP1646" s="15"/>
      <c r="AQ1646" s="15"/>
      <c r="AR1646" s="15"/>
      <c r="AS1646" s="15"/>
      <c r="AT1646" s="15"/>
      <c r="AU1646" s="15"/>
      <c r="AV1646" s="15"/>
      <c r="AW1646" s="15"/>
      <c r="AX1646" s="15"/>
      <c r="AY1646" s="15"/>
      <c r="AZ1646" s="15"/>
      <c r="BA1646" s="15"/>
      <c r="BB1646" s="15"/>
      <c r="BC1646" s="15"/>
      <c r="BD1646" s="15"/>
      <c r="BE1646" s="15"/>
      <c r="BF1646" s="15"/>
      <c r="BG1646" s="15"/>
      <c r="BH1646" s="15"/>
      <c r="BI1646" s="15"/>
      <c r="BJ1646" s="15"/>
      <c r="BK1646" s="15"/>
    </row>
    <row r="1647" spans="22:63" ht="15.75">
      <c r="V1647" s="15"/>
      <c r="W1647" s="15"/>
      <c r="X1647" s="15"/>
      <c r="Y1647" s="15"/>
      <c r="Z1647" s="15"/>
      <c r="AA1647" s="15"/>
      <c r="AB1647" s="15"/>
      <c r="AC1647" s="15"/>
      <c r="AD1647" s="15"/>
      <c r="AE1647" s="15"/>
      <c r="AF1647" s="15"/>
      <c r="AG1647" s="15"/>
      <c r="AH1647" s="15"/>
      <c r="AI1647" s="15"/>
      <c r="AJ1647" s="15"/>
      <c r="AK1647" s="15"/>
      <c r="AL1647" s="15"/>
      <c r="AM1647" s="15"/>
      <c r="AN1647" s="15"/>
      <c r="AO1647" s="15"/>
      <c r="AP1647" s="15"/>
      <c r="AQ1647" s="15"/>
      <c r="AR1647" s="15"/>
      <c r="AS1647" s="15"/>
      <c r="AT1647" s="15"/>
      <c r="AU1647" s="15"/>
      <c r="AV1647" s="15"/>
      <c r="AW1647" s="15"/>
      <c r="AX1647" s="15"/>
      <c r="AY1647" s="15"/>
      <c r="AZ1647" s="15"/>
      <c r="BA1647" s="15"/>
      <c r="BB1647" s="15"/>
      <c r="BC1647" s="15"/>
      <c r="BD1647" s="15"/>
      <c r="BE1647" s="15"/>
      <c r="BF1647" s="15"/>
      <c r="BG1647" s="15"/>
      <c r="BH1647" s="15"/>
      <c r="BI1647" s="15"/>
      <c r="BJ1647" s="15"/>
      <c r="BK1647" s="15"/>
    </row>
    <row r="1648" spans="22:63" ht="15.75">
      <c r="V1648" s="15"/>
      <c r="W1648" s="15"/>
      <c r="X1648" s="15"/>
      <c r="Y1648" s="15"/>
      <c r="Z1648" s="15"/>
      <c r="AA1648" s="15"/>
      <c r="AB1648" s="15"/>
      <c r="AC1648" s="15"/>
      <c r="AD1648" s="15"/>
      <c r="AE1648" s="15"/>
      <c r="AF1648" s="15"/>
      <c r="AG1648" s="15"/>
      <c r="AH1648" s="15"/>
      <c r="AI1648" s="15"/>
      <c r="AJ1648" s="15"/>
      <c r="AK1648" s="15"/>
      <c r="AL1648" s="15"/>
      <c r="AM1648" s="15"/>
      <c r="AN1648" s="15"/>
      <c r="AO1648" s="15"/>
      <c r="AP1648" s="15"/>
      <c r="AQ1648" s="15"/>
      <c r="AR1648" s="15"/>
      <c r="AS1648" s="15"/>
      <c r="AT1648" s="15"/>
      <c r="AU1648" s="15"/>
      <c r="AV1648" s="15"/>
      <c r="AW1648" s="15"/>
      <c r="AX1648" s="15"/>
      <c r="AY1648" s="15"/>
      <c r="AZ1648" s="15"/>
      <c r="BA1648" s="15"/>
      <c r="BB1648" s="15"/>
      <c r="BC1648" s="15"/>
      <c r="BD1648" s="15"/>
      <c r="BE1648" s="15"/>
      <c r="BF1648" s="15"/>
      <c r="BG1648" s="15"/>
      <c r="BH1648" s="15"/>
      <c r="BI1648" s="15"/>
      <c r="BJ1648" s="15"/>
      <c r="BK1648" s="15"/>
    </row>
    <row r="1649" spans="22:63" ht="15.75">
      <c r="V1649" s="15"/>
      <c r="W1649" s="15"/>
      <c r="X1649" s="15"/>
      <c r="Y1649" s="15"/>
      <c r="Z1649" s="15"/>
      <c r="AA1649" s="15"/>
      <c r="AB1649" s="15"/>
      <c r="AC1649" s="15"/>
      <c r="AD1649" s="15"/>
      <c r="AE1649" s="15"/>
      <c r="AF1649" s="15"/>
      <c r="AG1649" s="15"/>
      <c r="AH1649" s="15"/>
      <c r="AI1649" s="15"/>
      <c r="AJ1649" s="15"/>
      <c r="AK1649" s="15"/>
      <c r="AL1649" s="15"/>
      <c r="AM1649" s="15"/>
      <c r="AN1649" s="15"/>
      <c r="AO1649" s="15"/>
      <c r="AP1649" s="15"/>
      <c r="AQ1649" s="15"/>
      <c r="AR1649" s="15"/>
      <c r="AS1649" s="15"/>
      <c r="AT1649" s="15"/>
      <c r="AU1649" s="15"/>
      <c r="AV1649" s="15"/>
      <c r="AW1649" s="15"/>
      <c r="AX1649" s="15"/>
      <c r="AY1649" s="15"/>
      <c r="AZ1649" s="15"/>
      <c r="BA1649" s="15"/>
      <c r="BB1649" s="15"/>
      <c r="BC1649" s="15"/>
      <c r="BD1649" s="15"/>
      <c r="BE1649" s="15"/>
      <c r="BF1649" s="15"/>
      <c r="BG1649" s="15"/>
      <c r="BH1649" s="15"/>
      <c r="BI1649" s="15"/>
      <c r="BJ1649" s="15"/>
      <c r="BK1649" s="15"/>
    </row>
    <row r="1650" spans="22:63" ht="15.75">
      <c r="V1650" s="15"/>
      <c r="W1650" s="15"/>
      <c r="X1650" s="15"/>
      <c r="Y1650" s="15"/>
      <c r="Z1650" s="15"/>
      <c r="AA1650" s="15"/>
      <c r="AB1650" s="15"/>
      <c r="AC1650" s="15"/>
      <c r="AD1650" s="15"/>
      <c r="AE1650" s="15"/>
      <c r="AF1650" s="15"/>
      <c r="AG1650" s="15"/>
      <c r="AH1650" s="15"/>
      <c r="AI1650" s="15"/>
      <c r="AJ1650" s="15"/>
      <c r="AK1650" s="15"/>
      <c r="AL1650" s="15"/>
      <c r="AM1650" s="15"/>
      <c r="AN1650" s="15"/>
      <c r="AO1650" s="15"/>
      <c r="AP1650" s="15"/>
      <c r="AQ1650" s="15"/>
      <c r="AR1650" s="15"/>
      <c r="AS1650" s="15"/>
      <c r="AT1650" s="15"/>
      <c r="AU1650" s="15"/>
      <c r="AV1650" s="15"/>
      <c r="AW1650" s="15"/>
      <c r="AX1650" s="15"/>
      <c r="AY1650" s="15"/>
      <c r="AZ1650" s="15"/>
      <c r="BA1650" s="15"/>
      <c r="BB1650" s="15"/>
      <c r="BC1650" s="15"/>
      <c r="BD1650" s="15"/>
      <c r="BE1650" s="15"/>
      <c r="BF1650" s="15"/>
      <c r="BG1650" s="15"/>
      <c r="BH1650" s="15"/>
      <c r="BI1650" s="15"/>
      <c r="BJ1650" s="15"/>
      <c r="BK1650" s="15"/>
    </row>
    <row r="1651" spans="22:63" ht="15.75">
      <c r="V1651" s="15"/>
      <c r="W1651" s="15"/>
      <c r="X1651" s="15"/>
      <c r="Y1651" s="15"/>
      <c r="Z1651" s="15"/>
      <c r="AA1651" s="15"/>
      <c r="AB1651" s="15"/>
      <c r="AC1651" s="15"/>
      <c r="AD1651" s="15"/>
      <c r="AE1651" s="15"/>
      <c r="AF1651" s="15"/>
      <c r="AG1651" s="15"/>
      <c r="AH1651" s="15"/>
      <c r="AI1651" s="15"/>
      <c r="AJ1651" s="15"/>
      <c r="AK1651" s="15"/>
      <c r="AL1651" s="15"/>
      <c r="AM1651" s="15"/>
      <c r="AN1651" s="15"/>
      <c r="AO1651" s="15"/>
      <c r="AP1651" s="15"/>
      <c r="AQ1651" s="15"/>
      <c r="AR1651" s="15"/>
      <c r="AS1651" s="15"/>
      <c r="AT1651" s="15"/>
      <c r="AU1651" s="15"/>
      <c r="AV1651" s="15"/>
      <c r="AW1651" s="15"/>
      <c r="AX1651" s="15"/>
      <c r="AY1651" s="15"/>
      <c r="AZ1651" s="15"/>
      <c r="BA1651" s="15"/>
      <c r="BB1651" s="15"/>
      <c r="BC1651" s="15"/>
      <c r="BD1651" s="15"/>
      <c r="BE1651" s="15"/>
      <c r="BF1651" s="15"/>
      <c r="BG1651" s="15"/>
      <c r="BH1651" s="15"/>
      <c r="BI1651" s="15"/>
      <c r="BJ1651" s="15"/>
      <c r="BK1651" s="15"/>
    </row>
    <row r="1652" spans="22:63" ht="15.75">
      <c r="V1652" s="15"/>
      <c r="W1652" s="15"/>
      <c r="X1652" s="15"/>
      <c r="Y1652" s="15"/>
      <c r="Z1652" s="15"/>
      <c r="AA1652" s="15"/>
      <c r="AB1652" s="15"/>
      <c r="AC1652" s="15"/>
      <c r="AD1652" s="15"/>
      <c r="AE1652" s="15"/>
      <c r="AF1652" s="15"/>
      <c r="AG1652" s="15"/>
      <c r="AH1652" s="15"/>
      <c r="AI1652" s="15"/>
      <c r="AJ1652" s="15"/>
      <c r="AK1652" s="15"/>
      <c r="AL1652" s="15"/>
      <c r="AM1652" s="15"/>
      <c r="AN1652" s="15"/>
      <c r="AO1652" s="15"/>
      <c r="AP1652" s="15"/>
      <c r="AQ1652" s="15"/>
      <c r="AR1652" s="15"/>
      <c r="AS1652" s="15"/>
      <c r="AT1652" s="15"/>
      <c r="AU1652" s="15"/>
      <c r="AV1652" s="15"/>
      <c r="AW1652" s="15"/>
      <c r="AX1652" s="15"/>
      <c r="AY1652" s="15"/>
      <c r="AZ1652" s="15"/>
      <c r="BA1652" s="15"/>
      <c r="BB1652" s="15"/>
      <c r="BC1652" s="15"/>
      <c r="BD1652" s="15"/>
      <c r="BE1652" s="15"/>
      <c r="BF1652" s="15"/>
      <c r="BG1652" s="15"/>
      <c r="BH1652" s="15"/>
      <c r="BI1652" s="15"/>
      <c r="BJ1652" s="15"/>
      <c r="BK1652" s="15"/>
    </row>
    <row r="1653" spans="22:63" ht="15.75">
      <c r="V1653" s="15"/>
      <c r="W1653" s="15"/>
      <c r="X1653" s="15"/>
      <c r="Y1653" s="15"/>
      <c r="Z1653" s="15"/>
      <c r="AA1653" s="15"/>
      <c r="AB1653" s="15"/>
      <c r="AC1653" s="15"/>
      <c r="AD1653" s="15"/>
      <c r="AE1653" s="15"/>
      <c r="AF1653" s="15"/>
      <c r="AG1653" s="15"/>
      <c r="AH1653" s="15"/>
      <c r="AI1653" s="15"/>
      <c r="AJ1653" s="15"/>
      <c r="AK1653" s="15"/>
      <c r="AL1653" s="15"/>
      <c r="AM1653" s="15"/>
      <c r="AN1653" s="15"/>
      <c r="AO1653" s="15"/>
      <c r="AP1653" s="15"/>
      <c r="AQ1653" s="15"/>
      <c r="AR1653" s="15"/>
      <c r="AS1653" s="15"/>
      <c r="AT1653" s="15"/>
      <c r="AU1653" s="15"/>
      <c r="AV1653" s="15"/>
      <c r="AW1653" s="15"/>
      <c r="AX1653" s="15"/>
      <c r="AY1653" s="15"/>
      <c r="AZ1653" s="15"/>
      <c r="BA1653" s="15"/>
      <c r="BB1653" s="15"/>
      <c r="BC1653" s="15"/>
      <c r="BD1653" s="15"/>
      <c r="BE1653" s="15"/>
      <c r="BF1653" s="15"/>
      <c r="BG1653" s="15"/>
      <c r="BH1653" s="15"/>
      <c r="BI1653" s="15"/>
      <c r="BJ1653" s="15"/>
      <c r="BK1653" s="15"/>
    </row>
    <row r="1654" spans="22:63" ht="15.75">
      <c r="V1654" s="15"/>
      <c r="W1654" s="15"/>
      <c r="X1654" s="15"/>
      <c r="Y1654" s="15"/>
      <c r="Z1654" s="15"/>
      <c r="AA1654" s="15"/>
      <c r="AB1654" s="15"/>
      <c r="AC1654" s="15"/>
      <c r="AD1654" s="15"/>
      <c r="AE1654" s="15"/>
      <c r="AF1654" s="15"/>
      <c r="AG1654" s="15"/>
      <c r="AH1654" s="15"/>
      <c r="AI1654" s="15"/>
      <c r="AJ1654" s="15"/>
      <c r="AK1654" s="15"/>
      <c r="AL1654" s="15"/>
      <c r="AM1654" s="15"/>
      <c r="AN1654" s="15"/>
      <c r="AO1654" s="15"/>
      <c r="AP1654" s="15"/>
      <c r="AQ1654" s="15"/>
      <c r="AR1654" s="15"/>
      <c r="AS1654" s="15"/>
      <c r="AT1654" s="15"/>
      <c r="AU1654" s="15"/>
      <c r="AV1654" s="15"/>
      <c r="AW1654" s="15"/>
      <c r="AX1654" s="15"/>
      <c r="AY1654" s="15"/>
      <c r="AZ1654" s="15"/>
      <c r="BA1654" s="15"/>
      <c r="BB1654" s="15"/>
      <c r="BC1654" s="15"/>
      <c r="BD1654" s="15"/>
      <c r="BE1654" s="15"/>
      <c r="BF1654" s="15"/>
      <c r="BG1654" s="15"/>
      <c r="BH1654" s="15"/>
      <c r="BI1654" s="15"/>
      <c r="BJ1654" s="15"/>
      <c r="BK1654" s="15"/>
    </row>
    <row r="1655" spans="22:63" ht="15.75">
      <c r="V1655" s="15"/>
      <c r="W1655" s="15"/>
      <c r="X1655" s="15"/>
      <c r="Y1655" s="15"/>
      <c r="Z1655" s="15"/>
      <c r="AA1655" s="15"/>
      <c r="AB1655" s="15"/>
      <c r="AC1655" s="15"/>
      <c r="AD1655" s="15"/>
      <c r="AE1655" s="15"/>
      <c r="AF1655" s="15"/>
      <c r="AG1655" s="15"/>
      <c r="AH1655" s="15"/>
      <c r="AI1655" s="15"/>
      <c r="AJ1655" s="15"/>
      <c r="AK1655" s="15"/>
      <c r="AL1655" s="15"/>
      <c r="AM1655" s="15"/>
      <c r="AN1655" s="15"/>
      <c r="AO1655" s="15"/>
      <c r="AP1655" s="15"/>
      <c r="AQ1655" s="15"/>
      <c r="AR1655" s="15"/>
      <c r="AS1655" s="15"/>
      <c r="AT1655" s="15"/>
      <c r="AU1655" s="15"/>
      <c r="AV1655" s="15"/>
      <c r="AW1655" s="15"/>
      <c r="AX1655" s="15"/>
      <c r="AY1655" s="15"/>
      <c r="AZ1655" s="15"/>
      <c r="BA1655" s="15"/>
      <c r="BB1655" s="15"/>
      <c r="BC1655" s="15"/>
      <c r="BD1655" s="15"/>
      <c r="BE1655" s="15"/>
      <c r="BF1655" s="15"/>
      <c r="BG1655" s="15"/>
      <c r="BH1655" s="15"/>
      <c r="BI1655" s="15"/>
      <c r="BJ1655" s="15"/>
      <c r="BK1655" s="15"/>
    </row>
    <row r="1656" spans="22:63" ht="15.75">
      <c r="V1656" s="15"/>
      <c r="W1656" s="15"/>
      <c r="X1656" s="15"/>
      <c r="Y1656" s="15"/>
      <c r="Z1656" s="15"/>
      <c r="AA1656" s="15"/>
      <c r="AB1656" s="15"/>
      <c r="AC1656" s="15"/>
      <c r="AD1656" s="15"/>
      <c r="AE1656" s="15"/>
      <c r="AF1656" s="15"/>
      <c r="AG1656" s="15"/>
      <c r="AH1656" s="15"/>
      <c r="AI1656" s="15"/>
      <c r="AJ1656" s="15"/>
      <c r="AK1656" s="15"/>
      <c r="AL1656" s="15"/>
      <c r="AM1656" s="15"/>
      <c r="AN1656" s="15"/>
      <c r="AO1656" s="15"/>
      <c r="AP1656" s="15"/>
      <c r="AQ1656" s="15"/>
      <c r="AR1656" s="15"/>
      <c r="AS1656" s="15"/>
      <c r="AT1656" s="15"/>
      <c r="AU1656" s="15"/>
      <c r="AV1656" s="15"/>
      <c r="AW1656" s="15"/>
      <c r="AX1656" s="15"/>
      <c r="AY1656" s="15"/>
      <c r="AZ1656" s="15"/>
      <c r="BA1656" s="15"/>
      <c r="BB1656" s="15"/>
      <c r="BC1656" s="15"/>
      <c r="BD1656" s="15"/>
      <c r="BE1656" s="15"/>
      <c r="BF1656" s="15"/>
      <c r="BG1656" s="15"/>
      <c r="BH1656" s="15"/>
      <c r="BI1656" s="15"/>
      <c r="BJ1656" s="15"/>
      <c r="BK1656" s="15"/>
    </row>
    <row r="1657" spans="22:63" ht="15.75">
      <c r="V1657" s="15"/>
      <c r="W1657" s="15"/>
      <c r="X1657" s="15"/>
      <c r="Y1657" s="15"/>
      <c r="Z1657" s="15"/>
      <c r="AA1657" s="15"/>
      <c r="AB1657" s="15"/>
      <c r="AC1657" s="15"/>
      <c r="AD1657" s="15"/>
      <c r="AE1657" s="15"/>
      <c r="AF1657" s="15"/>
      <c r="AG1657" s="15"/>
      <c r="AH1657" s="15"/>
      <c r="AI1657" s="15"/>
      <c r="AJ1657" s="15"/>
      <c r="AK1657" s="15"/>
      <c r="AL1657" s="15"/>
      <c r="AM1657" s="15"/>
      <c r="AN1657" s="15"/>
      <c r="AO1657" s="15"/>
      <c r="AP1657" s="15"/>
      <c r="AQ1657" s="15"/>
      <c r="AR1657" s="15"/>
      <c r="AS1657" s="15"/>
      <c r="AT1657" s="15"/>
      <c r="AU1657" s="15"/>
      <c r="AV1657" s="15"/>
      <c r="AW1657" s="15"/>
      <c r="AX1657" s="15"/>
      <c r="AY1657" s="15"/>
      <c r="AZ1657" s="15"/>
      <c r="BA1657" s="15"/>
      <c r="BB1657" s="15"/>
      <c r="BC1657" s="15"/>
      <c r="BD1657" s="15"/>
      <c r="BE1657" s="15"/>
      <c r="BF1657" s="15"/>
      <c r="BG1657" s="15"/>
      <c r="BH1657" s="15"/>
      <c r="BI1657" s="15"/>
      <c r="BJ1657" s="15"/>
      <c r="BK1657" s="15"/>
    </row>
    <row r="1658" spans="22:63" ht="15.75">
      <c r="V1658" s="15"/>
      <c r="W1658" s="15"/>
      <c r="X1658" s="15"/>
      <c r="Y1658" s="15"/>
      <c r="Z1658" s="15"/>
      <c r="AA1658" s="15"/>
      <c r="AB1658" s="15"/>
      <c r="AC1658" s="15"/>
      <c r="AD1658" s="15"/>
      <c r="AE1658" s="15"/>
      <c r="AF1658" s="15"/>
      <c r="AG1658" s="15"/>
      <c r="AH1658" s="15"/>
      <c r="AI1658" s="15"/>
      <c r="AJ1658" s="15"/>
      <c r="AK1658" s="15"/>
      <c r="AL1658" s="15"/>
      <c r="AM1658" s="15"/>
      <c r="AN1658" s="15"/>
      <c r="AO1658" s="15"/>
      <c r="AP1658" s="15"/>
      <c r="AQ1658" s="15"/>
      <c r="AR1658" s="15"/>
      <c r="AS1658" s="15"/>
      <c r="AT1658" s="15"/>
      <c r="AU1658" s="15"/>
      <c r="AV1658" s="15"/>
      <c r="AW1658" s="15"/>
      <c r="AX1658" s="15"/>
      <c r="AY1658" s="15"/>
      <c r="AZ1658" s="15"/>
      <c r="BA1658" s="15"/>
      <c r="BB1658" s="15"/>
      <c r="BC1658" s="15"/>
      <c r="BD1658" s="15"/>
      <c r="BE1658" s="15"/>
      <c r="BF1658" s="15"/>
      <c r="BG1658" s="15"/>
      <c r="BH1658" s="15"/>
      <c r="BI1658" s="15"/>
      <c r="BJ1658" s="15"/>
      <c r="BK1658" s="15"/>
    </row>
    <row r="1659" spans="22:63" ht="15.75"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F1659" s="15"/>
      <c r="AG1659" s="15"/>
      <c r="AH1659" s="15"/>
      <c r="AI1659" s="15"/>
      <c r="AJ1659" s="15"/>
      <c r="AK1659" s="15"/>
      <c r="AL1659" s="15"/>
      <c r="AM1659" s="15"/>
      <c r="AN1659" s="15"/>
      <c r="AO1659" s="15"/>
      <c r="AP1659" s="15"/>
      <c r="AQ1659" s="15"/>
      <c r="AR1659" s="15"/>
      <c r="AS1659" s="15"/>
      <c r="AT1659" s="15"/>
      <c r="AU1659" s="15"/>
      <c r="AV1659" s="15"/>
      <c r="AW1659" s="15"/>
      <c r="AX1659" s="15"/>
      <c r="AY1659" s="15"/>
      <c r="AZ1659" s="15"/>
      <c r="BA1659" s="15"/>
      <c r="BB1659" s="15"/>
      <c r="BC1659" s="15"/>
      <c r="BD1659" s="15"/>
      <c r="BE1659" s="15"/>
      <c r="BF1659" s="15"/>
      <c r="BG1659" s="15"/>
      <c r="BH1659" s="15"/>
      <c r="BI1659" s="15"/>
      <c r="BJ1659" s="15"/>
      <c r="BK1659" s="15"/>
    </row>
    <row r="1660" spans="22:63" ht="15.75">
      <c r="V1660" s="15"/>
      <c r="W1660" s="15"/>
      <c r="X1660" s="15"/>
      <c r="Y1660" s="15"/>
      <c r="Z1660" s="15"/>
      <c r="AA1660" s="15"/>
      <c r="AB1660" s="15"/>
      <c r="AC1660" s="15"/>
      <c r="AD1660" s="15"/>
      <c r="AE1660" s="15"/>
      <c r="AF1660" s="15"/>
      <c r="AG1660" s="15"/>
      <c r="AH1660" s="15"/>
      <c r="AI1660" s="15"/>
      <c r="AJ1660" s="15"/>
      <c r="AK1660" s="15"/>
      <c r="AL1660" s="15"/>
      <c r="AM1660" s="15"/>
      <c r="AN1660" s="15"/>
      <c r="AO1660" s="15"/>
      <c r="AP1660" s="15"/>
      <c r="AQ1660" s="15"/>
      <c r="AR1660" s="15"/>
      <c r="AS1660" s="15"/>
      <c r="AT1660" s="15"/>
      <c r="AU1660" s="15"/>
      <c r="AV1660" s="15"/>
      <c r="AW1660" s="15"/>
      <c r="AX1660" s="15"/>
      <c r="AY1660" s="15"/>
      <c r="AZ1660" s="15"/>
      <c r="BA1660" s="15"/>
      <c r="BB1660" s="15"/>
      <c r="BC1660" s="15"/>
      <c r="BD1660" s="15"/>
      <c r="BE1660" s="15"/>
      <c r="BF1660" s="15"/>
      <c r="BG1660" s="15"/>
      <c r="BH1660" s="15"/>
      <c r="BI1660" s="15"/>
      <c r="BJ1660" s="15"/>
      <c r="BK1660" s="15"/>
    </row>
    <row r="1661" spans="22:63" ht="15.75">
      <c r="V1661" s="15"/>
      <c r="W1661" s="15"/>
      <c r="X1661" s="15"/>
      <c r="Y1661" s="15"/>
      <c r="Z1661" s="15"/>
      <c r="AA1661" s="15"/>
      <c r="AB1661" s="15"/>
      <c r="AC1661" s="15"/>
      <c r="AD1661" s="15"/>
      <c r="AE1661" s="15"/>
      <c r="AF1661" s="15"/>
      <c r="AG1661" s="15"/>
      <c r="AH1661" s="15"/>
      <c r="AI1661" s="15"/>
      <c r="AJ1661" s="15"/>
      <c r="AK1661" s="15"/>
      <c r="AL1661" s="15"/>
      <c r="AM1661" s="15"/>
      <c r="AN1661" s="15"/>
      <c r="AO1661" s="15"/>
      <c r="AP1661" s="15"/>
      <c r="AQ1661" s="15"/>
      <c r="AR1661" s="15"/>
      <c r="AS1661" s="15"/>
      <c r="AT1661" s="15"/>
      <c r="AU1661" s="15"/>
      <c r="AV1661" s="15"/>
      <c r="AW1661" s="15"/>
      <c r="AX1661" s="15"/>
      <c r="AY1661" s="15"/>
      <c r="AZ1661" s="15"/>
      <c r="BA1661" s="15"/>
      <c r="BB1661" s="15"/>
      <c r="BC1661" s="15"/>
      <c r="BD1661" s="15"/>
      <c r="BE1661" s="15"/>
      <c r="BF1661" s="15"/>
      <c r="BG1661" s="15"/>
      <c r="BH1661" s="15"/>
      <c r="BI1661" s="15"/>
      <c r="BJ1661" s="15"/>
      <c r="BK1661" s="15"/>
    </row>
    <row r="1662" spans="22:63" ht="15.75"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F1662" s="15"/>
      <c r="AG1662" s="15"/>
      <c r="AH1662" s="15"/>
      <c r="AI1662" s="15"/>
      <c r="AJ1662" s="15"/>
      <c r="AK1662" s="15"/>
      <c r="AL1662" s="15"/>
      <c r="AM1662" s="15"/>
      <c r="AN1662" s="15"/>
      <c r="AO1662" s="15"/>
      <c r="AP1662" s="15"/>
      <c r="AQ1662" s="15"/>
      <c r="AR1662" s="15"/>
      <c r="AS1662" s="15"/>
      <c r="AT1662" s="15"/>
      <c r="AU1662" s="15"/>
      <c r="AV1662" s="15"/>
      <c r="AW1662" s="15"/>
      <c r="AX1662" s="15"/>
      <c r="AY1662" s="15"/>
      <c r="AZ1662" s="15"/>
      <c r="BA1662" s="15"/>
      <c r="BB1662" s="15"/>
      <c r="BC1662" s="15"/>
      <c r="BD1662" s="15"/>
      <c r="BE1662" s="15"/>
      <c r="BF1662" s="15"/>
      <c r="BG1662" s="15"/>
      <c r="BH1662" s="15"/>
      <c r="BI1662" s="15"/>
      <c r="BJ1662" s="15"/>
      <c r="BK1662" s="15"/>
    </row>
    <row r="1663" spans="22:63" ht="15.75">
      <c r="V1663" s="15"/>
      <c r="W1663" s="15"/>
      <c r="X1663" s="15"/>
      <c r="Y1663" s="15"/>
      <c r="Z1663" s="15"/>
      <c r="AA1663" s="15"/>
      <c r="AB1663" s="15"/>
      <c r="AC1663" s="15"/>
      <c r="AD1663" s="15"/>
      <c r="AE1663" s="15"/>
      <c r="AF1663" s="15"/>
      <c r="AG1663" s="15"/>
      <c r="AH1663" s="15"/>
      <c r="AI1663" s="15"/>
      <c r="AJ1663" s="15"/>
      <c r="AK1663" s="15"/>
      <c r="AL1663" s="15"/>
      <c r="AM1663" s="15"/>
      <c r="AN1663" s="15"/>
      <c r="AO1663" s="15"/>
      <c r="AP1663" s="15"/>
      <c r="AQ1663" s="15"/>
      <c r="AR1663" s="15"/>
      <c r="AS1663" s="15"/>
      <c r="AT1663" s="15"/>
      <c r="AU1663" s="15"/>
      <c r="AV1663" s="15"/>
      <c r="AW1663" s="15"/>
      <c r="AX1663" s="15"/>
      <c r="AY1663" s="15"/>
      <c r="AZ1663" s="15"/>
      <c r="BA1663" s="15"/>
      <c r="BB1663" s="15"/>
      <c r="BC1663" s="15"/>
      <c r="BD1663" s="15"/>
      <c r="BE1663" s="15"/>
      <c r="BF1663" s="15"/>
      <c r="BG1663" s="15"/>
      <c r="BH1663" s="15"/>
      <c r="BI1663" s="15"/>
      <c r="BJ1663" s="15"/>
      <c r="BK1663" s="15"/>
    </row>
    <row r="1664" spans="22:63" ht="15.75">
      <c r="V1664" s="15"/>
      <c r="W1664" s="15"/>
      <c r="X1664" s="15"/>
      <c r="Y1664" s="15"/>
      <c r="Z1664" s="15"/>
      <c r="AA1664" s="15"/>
      <c r="AB1664" s="15"/>
      <c r="AC1664" s="15"/>
      <c r="AD1664" s="15"/>
      <c r="AE1664" s="15"/>
      <c r="AF1664" s="15"/>
      <c r="AG1664" s="15"/>
      <c r="AH1664" s="15"/>
      <c r="AI1664" s="15"/>
      <c r="AJ1664" s="15"/>
      <c r="AK1664" s="15"/>
      <c r="AL1664" s="15"/>
      <c r="AM1664" s="15"/>
      <c r="AN1664" s="15"/>
      <c r="AO1664" s="15"/>
      <c r="AP1664" s="15"/>
      <c r="AQ1664" s="15"/>
      <c r="AR1664" s="15"/>
      <c r="AS1664" s="15"/>
      <c r="AT1664" s="15"/>
      <c r="AU1664" s="15"/>
      <c r="AV1664" s="15"/>
      <c r="AW1664" s="15"/>
      <c r="AX1664" s="15"/>
      <c r="AY1664" s="15"/>
      <c r="AZ1664" s="15"/>
      <c r="BA1664" s="15"/>
      <c r="BB1664" s="15"/>
      <c r="BC1664" s="15"/>
      <c r="BD1664" s="15"/>
      <c r="BE1664" s="15"/>
      <c r="BF1664" s="15"/>
      <c r="BG1664" s="15"/>
      <c r="BH1664" s="15"/>
      <c r="BI1664" s="15"/>
      <c r="BJ1664" s="15"/>
      <c r="BK1664" s="15"/>
    </row>
    <row r="1665" spans="22:63" ht="15.75">
      <c r="V1665" s="15"/>
      <c r="W1665" s="15"/>
      <c r="X1665" s="15"/>
      <c r="Y1665" s="15"/>
      <c r="Z1665" s="15"/>
      <c r="AA1665" s="15"/>
      <c r="AB1665" s="15"/>
      <c r="AC1665" s="15"/>
      <c r="AD1665" s="15"/>
      <c r="AE1665" s="15"/>
      <c r="AF1665" s="15"/>
      <c r="AG1665" s="15"/>
      <c r="AH1665" s="15"/>
      <c r="AI1665" s="15"/>
      <c r="AJ1665" s="15"/>
      <c r="AK1665" s="15"/>
      <c r="AL1665" s="15"/>
      <c r="AM1665" s="15"/>
      <c r="AN1665" s="15"/>
      <c r="AO1665" s="15"/>
      <c r="AP1665" s="15"/>
      <c r="AQ1665" s="15"/>
      <c r="AR1665" s="15"/>
      <c r="AS1665" s="15"/>
      <c r="AT1665" s="15"/>
      <c r="AU1665" s="15"/>
      <c r="AV1665" s="15"/>
      <c r="AW1665" s="15"/>
      <c r="AX1665" s="15"/>
      <c r="AY1665" s="15"/>
      <c r="AZ1665" s="15"/>
      <c r="BA1665" s="15"/>
      <c r="BB1665" s="15"/>
      <c r="BC1665" s="15"/>
      <c r="BD1665" s="15"/>
      <c r="BE1665" s="15"/>
      <c r="BF1665" s="15"/>
      <c r="BG1665" s="15"/>
      <c r="BH1665" s="15"/>
      <c r="BI1665" s="15"/>
      <c r="BJ1665" s="15"/>
      <c r="BK1665" s="15"/>
    </row>
    <row r="1666" spans="22:63" ht="15.75">
      <c r="V1666" s="15"/>
      <c r="W1666" s="15"/>
      <c r="X1666" s="15"/>
      <c r="Y1666" s="15"/>
      <c r="Z1666" s="15"/>
      <c r="AA1666" s="15"/>
      <c r="AB1666" s="15"/>
      <c r="AC1666" s="15"/>
      <c r="AD1666" s="15"/>
      <c r="AE1666" s="15"/>
      <c r="AF1666" s="15"/>
      <c r="AG1666" s="15"/>
      <c r="AH1666" s="15"/>
      <c r="AI1666" s="15"/>
      <c r="AJ1666" s="15"/>
      <c r="AK1666" s="15"/>
      <c r="AL1666" s="15"/>
      <c r="AM1666" s="15"/>
      <c r="AN1666" s="15"/>
      <c r="AO1666" s="15"/>
      <c r="AP1666" s="15"/>
      <c r="AQ1666" s="15"/>
      <c r="AR1666" s="15"/>
      <c r="AS1666" s="15"/>
      <c r="AT1666" s="15"/>
      <c r="AU1666" s="15"/>
      <c r="AV1666" s="15"/>
      <c r="AW1666" s="15"/>
      <c r="AX1666" s="15"/>
      <c r="AY1666" s="15"/>
      <c r="AZ1666" s="15"/>
      <c r="BA1666" s="15"/>
      <c r="BB1666" s="15"/>
      <c r="BC1666" s="15"/>
      <c r="BD1666" s="15"/>
      <c r="BE1666" s="15"/>
      <c r="BF1666" s="15"/>
      <c r="BG1666" s="15"/>
      <c r="BH1666" s="15"/>
      <c r="BI1666" s="15"/>
      <c r="BJ1666" s="15"/>
      <c r="BK1666" s="15"/>
    </row>
    <row r="1667" spans="22:63" ht="15.75">
      <c r="V1667" s="15"/>
      <c r="W1667" s="15"/>
      <c r="X1667" s="15"/>
      <c r="Y1667" s="15"/>
      <c r="Z1667" s="15"/>
      <c r="AA1667" s="15"/>
      <c r="AB1667" s="15"/>
      <c r="AC1667" s="15"/>
      <c r="AD1667" s="15"/>
      <c r="AE1667" s="15"/>
      <c r="AF1667" s="15"/>
      <c r="AG1667" s="15"/>
      <c r="AH1667" s="15"/>
      <c r="AI1667" s="15"/>
      <c r="AJ1667" s="15"/>
      <c r="AK1667" s="15"/>
      <c r="AL1667" s="15"/>
      <c r="AM1667" s="15"/>
      <c r="AN1667" s="15"/>
      <c r="AO1667" s="15"/>
      <c r="AP1667" s="15"/>
      <c r="AQ1667" s="15"/>
      <c r="AR1667" s="15"/>
      <c r="AS1667" s="15"/>
      <c r="AT1667" s="15"/>
      <c r="AU1667" s="15"/>
      <c r="AV1667" s="15"/>
      <c r="AW1667" s="15"/>
      <c r="AX1667" s="15"/>
      <c r="AY1667" s="15"/>
      <c r="AZ1667" s="15"/>
      <c r="BA1667" s="15"/>
      <c r="BB1667" s="15"/>
      <c r="BC1667" s="15"/>
      <c r="BD1667" s="15"/>
      <c r="BE1667" s="15"/>
      <c r="BF1667" s="15"/>
      <c r="BG1667" s="15"/>
      <c r="BH1667" s="15"/>
      <c r="BI1667" s="15"/>
      <c r="BJ1667" s="15"/>
      <c r="BK1667" s="15"/>
    </row>
    <row r="1668" spans="22:63" ht="15.75">
      <c r="V1668" s="15"/>
      <c r="W1668" s="15"/>
      <c r="X1668" s="15"/>
      <c r="Y1668" s="15"/>
      <c r="Z1668" s="15"/>
      <c r="AA1668" s="15"/>
      <c r="AB1668" s="15"/>
      <c r="AC1668" s="15"/>
      <c r="AD1668" s="15"/>
      <c r="AE1668" s="15"/>
      <c r="AF1668" s="15"/>
      <c r="AG1668" s="15"/>
      <c r="AH1668" s="15"/>
      <c r="AI1668" s="15"/>
      <c r="AJ1668" s="15"/>
      <c r="AK1668" s="15"/>
      <c r="AL1668" s="15"/>
      <c r="AM1668" s="15"/>
      <c r="AN1668" s="15"/>
      <c r="AO1668" s="15"/>
      <c r="AP1668" s="15"/>
      <c r="AQ1668" s="15"/>
      <c r="AR1668" s="15"/>
      <c r="AS1668" s="15"/>
      <c r="AT1668" s="15"/>
      <c r="AU1668" s="15"/>
      <c r="AV1668" s="15"/>
      <c r="AW1668" s="15"/>
      <c r="AX1668" s="15"/>
      <c r="AY1668" s="15"/>
      <c r="AZ1668" s="15"/>
      <c r="BA1668" s="15"/>
      <c r="BB1668" s="15"/>
      <c r="BC1668" s="15"/>
      <c r="BD1668" s="15"/>
      <c r="BE1668" s="15"/>
      <c r="BF1668" s="15"/>
      <c r="BG1668" s="15"/>
      <c r="BH1668" s="15"/>
      <c r="BI1668" s="15"/>
      <c r="BJ1668" s="15"/>
      <c r="BK1668" s="15"/>
    </row>
    <row r="1669" spans="22:63" ht="15.75">
      <c r="V1669" s="15"/>
      <c r="W1669" s="15"/>
      <c r="X1669" s="15"/>
      <c r="Y1669" s="15"/>
      <c r="Z1669" s="15"/>
      <c r="AA1669" s="15"/>
      <c r="AB1669" s="15"/>
      <c r="AC1669" s="15"/>
      <c r="AD1669" s="15"/>
      <c r="AE1669" s="15"/>
      <c r="AF1669" s="15"/>
      <c r="AG1669" s="15"/>
      <c r="AH1669" s="15"/>
      <c r="AI1669" s="15"/>
      <c r="AJ1669" s="15"/>
      <c r="AK1669" s="15"/>
      <c r="AL1669" s="15"/>
      <c r="AM1669" s="15"/>
      <c r="AN1669" s="15"/>
      <c r="AO1669" s="15"/>
      <c r="AP1669" s="15"/>
      <c r="AQ1669" s="15"/>
      <c r="AR1669" s="15"/>
      <c r="AS1669" s="15"/>
      <c r="AT1669" s="15"/>
      <c r="AU1669" s="15"/>
      <c r="AV1669" s="15"/>
      <c r="AW1669" s="15"/>
      <c r="AX1669" s="15"/>
      <c r="AY1669" s="15"/>
      <c r="AZ1669" s="15"/>
      <c r="BA1669" s="15"/>
      <c r="BB1669" s="15"/>
      <c r="BC1669" s="15"/>
      <c r="BD1669" s="15"/>
      <c r="BE1669" s="15"/>
      <c r="BF1669" s="15"/>
      <c r="BG1669" s="15"/>
      <c r="BH1669" s="15"/>
      <c r="BI1669" s="15"/>
      <c r="BJ1669" s="15"/>
      <c r="BK1669" s="15"/>
    </row>
    <row r="1670" spans="22:63" ht="15.75">
      <c r="V1670" s="15"/>
      <c r="W1670" s="15"/>
      <c r="X1670" s="15"/>
      <c r="Y1670" s="15"/>
      <c r="Z1670" s="15"/>
      <c r="AA1670" s="15"/>
      <c r="AB1670" s="15"/>
      <c r="AC1670" s="15"/>
      <c r="AD1670" s="15"/>
      <c r="AE1670" s="15"/>
      <c r="AF1670" s="15"/>
      <c r="AG1670" s="15"/>
      <c r="AH1670" s="15"/>
      <c r="AI1670" s="15"/>
      <c r="AJ1670" s="15"/>
      <c r="AK1670" s="15"/>
      <c r="AL1670" s="15"/>
      <c r="AM1670" s="15"/>
      <c r="AN1670" s="15"/>
      <c r="AO1670" s="15"/>
      <c r="AP1670" s="15"/>
      <c r="AQ1670" s="15"/>
      <c r="AR1670" s="15"/>
      <c r="AS1670" s="15"/>
      <c r="AT1670" s="15"/>
      <c r="AU1670" s="15"/>
      <c r="AV1670" s="15"/>
      <c r="AW1670" s="15"/>
      <c r="AX1670" s="15"/>
      <c r="AY1670" s="15"/>
      <c r="AZ1670" s="15"/>
      <c r="BA1670" s="15"/>
      <c r="BB1670" s="15"/>
      <c r="BC1670" s="15"/>
      <c r="BD1670" s="15"/>
      <c r="BE1670" s="15"/>
      <c r="BF1670" s="15"/>
      <c r="BG1670" s="15"/>
      <c r="BH1670" s="15"/>
      <c r="BI1670" s="15"/>
      <c r="BJ1670" s="15"/>
      <c r="BK1670" s="15"/>
    </row>
    <row r="1671" spans="22:63" ht="15.75">
      <c r="V1671" s="15"/>
      <c r="W1671" s="15"/>
      <c r="X1671" s="15"/>
      <c r="Y1671" s="15"/>
      <c r="Z1671" s="15"/>
      <c r="AA1671" s="15"/>
      <c r="AB1671" s="15"/>
      <c r="AC1671" s="15"/>
      <c r="AD1671" s="15"/>
      <c r="AE1671" s="15"/>
      <c r="AF1671" s="15"/>
      <c r="AG1671" s="15"/>
      <c r="AH1671" s="15"/>
      <c r="AI1671" s="15"/>
      <c r="AJ1671" s="15"/>
      <c r="AK1671" s="15"/>
      <c r="AL1671" s="15"/>
      <c r="AM1671" s="15"/>
      <c r="AN1671" s="15"/>
      <c r="AO1671" s="15"/>
      <c r="AP1671" s="15"/>
      <c r="AQ1671" s="15"/>
      <c r="AR1671" s="15"/>
      <c r="AS1671" s="15"/>
      <c r="AT1671" s="15"/>
      <c r="AU1671" s="15"/>
      <c r="AV1671" s="15"/>
      <c r="AW1671" s="15"/>
      <c r="AX1671" s="15"/>
      <c r="AY1671" s="15"/>
      <c r="AZ1671" s="15"/>
      <c r="BA1671" s="15"/>
      <c r="BB1671" s="15"/>
      <c r="BC1671" s="15"/>
      <c r="BD1671" s="15"/>
      <c r="BE1671" s="15"/>
      <c r="BF1671" s="15"/>
      <c r="BG1671" s="15"/>
      <c r="BH1671" s="15"/>
      <c r="BI1671" s="15"/>
      <c r="BJ1671" s="15"/>
      <c r="BK1671" s="15"/>
    </row>
    <row r="1672" spans="22:63" ht="15.75">
      <c r="V1672" s="15"/>
      <c r="W1672" s="15"/>
      <c r="X1672" s="15"/>
      <c r="Y1672" s="15"/>
      <c r="Z1672" s="15"/>
      <c r="AA1672" s="15"/>
      <c r="AB1672" s="15"/>
      <c r="AC1672" s="15"/>
      <c r="AD1672" s="15"/>
      <c r="AE1672" s="15"/>
      <c r="AF1672" s="15"/>
      <c r="AG1672" s="15"/>
      <c r="AH1672" s="15"/>
      <c r="AI1672" s="15"/>
      <c r="AJ1672" s="15"/>
      <c r="AK1672" s="15"/>
      <c r="AL1672" s="15"/>
      <c r="AM1672" s="15"/>
      <c r="AN1672" s="15"/>
      <c r="AO1672" s="15"/>
      <c r="AP1672" s="15"/>
      <c r="AQ1672" s="15"/>
      <c r="AR1672" s="15"/>
      <c r="AS1672" s="15"/>
      <c r="AT1672" s="15"/>
      <c r="AU1672" s="15"/>
      <c r="AV1672" s="15"/>
      <c r="AW1672" s="15"/>
      <c r="AX1672" s="15"/>
      <c r="AY1672" s="15"/>
      <c r="AZ1672" s="15"/>
      <c r="BA1672" s="15"/>
      <c r="BB1672" s="15"/>
      <c r="BC1672" s="15"/>
      <c r="BD1672" s="15"/>
      <c r="BE1672" s="15"/>
      <c r="BF1672" s="15"/>
      <c r="BG1672" s="15"/>
      <c r="BH1672" s="15"/>
      <c r="BI1672" s="15"/>
      <c r="BJ1672" s="15"/>
      <c r="BK1672" s="15"/>
    </row>
    <row r="1673" spans="22:63" ht="15.75">
      <c r="V1673" s="15"/>
      <c r="W1673" s="15"/>
      <c r="X1673" s="15"/>
      <c r="Y1673" s="15"/>
      <c r="Z1673" s="15"/>
      <c r="AA1673" s="15"/>
      <c r="AB1673" s="15"/>
      <c r="AC1673" s="15"/>
      <c r="AD1673" s="15"/>
      <c r="AE1673" s="15"/>
      <c r="AF1673" s="15"/>
      <c r="AG1673" s="15"/>
      <c r="AH1673" s="15"/>
      <c r="AI1673" s="15"/>
      <c r="AJ1673" s="15"/>
      <c r="AK1673" s="15"/>
      <c r="AL1673" s="15"/>
      <c r="AM1673" s="15"/>
      <c r="AN1673" s="15"/>
      <c r="AO1673" s="15"/>
      <c r="AP1673" s="15"/>
      <c r="AQ1673" s="15"/>
      <c r="AR1673" s="15"/>
      <c r="AS1673" s="15"/>
      <c r="AT1673" s="15"/>
      <c r="AU1673" s="15"/>
      <c r="AV1673" s="15"/>
      <c r="AW1673" s="15"/>
      <c r="AX1673" s="15"/>
      <c r="AY1673" s="15"/>
      <c r="AZ1673" s="15"/>
      <c r="BA1673" s="15"/>
      <c r="BB1673" s="15"/>
      <c r="BC1673" s="15"/>
      <c r="BD1673" s="15"/>
      <c r="BE1673" s="15"/>
      <c r="BF1673" s="15"/>
      <c r="BG1673" s="15"/>
      <c r="BH1673" s="15"/>
      <c r="BI1673" s="15"/>
      <c r="BJ1673" s="15"/>
      <c r="BK1673" s="15"/>
    </row>
    <row r="1674" spans="22:63" ht="15.75">
      <c r="V1674" s="15"/>
      <c r="W1674" s="15"/>
      <c r="X1674" s="15"/>
      <c r="Y1674" s="15"/>
      <c r="Z1674" s="15"/>
      <c r="AA1674" s="15"/>
      <c r="AB1674" s="15"/>
      <c r="AC1674" s="15"/>
      <c r="AD1674" s="15"/>
      <c r="AE1674" s="15"/>
      <c r="AF1674" s="15"/>
      <c r="AG1674" s="15"/>
      <c r="AH1674" s="15"/>
      <c r="AI1674" s="15"/>
      <c r="AJ1674" s="15"/>
      <c r="AK1674" s="15"/>
      <c r="AL1674" s="15"/>
      <c r="AM1674" s="15"/>
      <c r="AN1674" s="15"/>
      <c r="AO1674" s="15"/>
      <c r="AP1674" s="15"/>
      <c r="AQ1674" s="15"/>
      <c r="AR1674" s="15"/>
      <c r="AS1674" s="15"/>
      <c r="AT1674" s="15"/>
      <c r="AU1674" s="15"/>
      <c r="AV1674" s="15"/>
      <c r="AW1674" s="15"/>
      <c r="AX1674" s="15"/>
      <c r="AY1674" s="15"/>
      <c r="AZ1674" s="15"/>
      <c r="BA1674" s="15"/>
      <c r="BB1674" s="15"/>
      <c r="BC1674" s="15"/>
      <c r="BD1674" s="15"/>
      <c r="BE1674" s="15"/>
      <c r="BF1674" s="15"/>
      <c r="BG1674" s="15"/>
      <c r="BH1674" s="15"/>
      <c r="BI1674" s="15"/>
      <c r="BJ1674" s="15"/>
      <c r="BK1674" s="15"/>
    </row>
    <row r="1675" spans="22:63" ht="15.75">
      <c r="V1675" s="15"/>
      <c r="W1675" s="15"/>
      <c r="X1675" s="15"/>
      <c r="Y1675" s="15"/>
      <c r="Z1675" s="15"/>
      <c r="AA1675" s="15"/>
      <c r="AB1675" s="15"/>
      <c r="AC1675" s="15"/>
      <c r="AD1675" s="15"/>
      <c r="AE1675" s="15"/>
      <c r="AF1675" s="15"/>
      <c r="AG1675" s="15"/>
      <c r="AH1675" s="15"/>
      <c r="AI1675" s="15"/>
      <c r="AJ1675" s="15"/>
      <c r="AK1675" s="15"/>
      <c r="AL1675" s="15"/>
      <c r="AM1675" s="15"/>
      <c r="AN1675" s="15"/>
      <c r="AO1675" s="15"/>
      <c r="AP1675" s="15"/>
      <c r="AQ1675" s="15"/>
      <c r="AR1675" s="15"/>
      <c r="AS1675" s="15"/>
      <c r="AT1675" s="15"/>
      <c r="AU1675" s="15"/>
      <c r="AV1675" s="15"/>
      <c r="AW1675" s="15"/>
      <c r="AX1675" s="15"/>
      <c r="AY1675" s="15"/>
      <c r="AZ1675" s="15"/>
      <c r="BA1675" s="15"/>
      <c r="BB1675" s="15"/>
      <c r="BC1675" s="15"/>
      <c r="BD1675" s="15"/>
      <c r="BE1675" s="15"/>
      <c r="BF1675" s="15"/>
      <c r="BG1675" s="15"/>
      <c r="BH1675" s="15"/>
      <c r="BI1675" s="15"/>
      <c r="BJ1675" s="15"/>
      <c r="BK1675" s="15"/>
    </row>
    <row r="1676" spans="22:63" ht="15.75">
      <c r="V1676" s="15"/>
      <c r="W1676" s="15"/>
      <c r="X1676" s="15"/>
      <c r="Y1676" s="15"/>
      <c r="Z1676" s="15"/>
      <c r="AA1676" s="15"/>
      <c r="AB1676" s="15"/>
      <c r="AC1676" s="15"/>
      <c r="AD1676" s="15"/>
      <c r="AE1676" s="15"/>
      <c r="AF1676" s="15"/>
      <c r="AG1676" s="15"/>
      <c r="AH1676" s="15"/>
      <c r="AI1676" s="15"/>
      <c r="AJ1676" s="15"/>
      <c r="AK1676" s="15"/>
      <c r="AL1676" s="15"/>
      <c r="AM1676" s="15"/>
      <c r="AN1676" s="15"/>
      <c r="AO1676" s="15"/>
      <c r="AP1676" s="15"/>
      <c r="AQ1676" s="15"/>
      <c r="AR1676" s="15"/>
      <c r="AS1676" s="15"/>
      <c r="AT1676" s="15"/>
      <c r="AU1676" s="15"/>
      <c r="AV1676" s="15"/>
      <c r="AW1676" s="15"/>
      <c r="AX1676" s="15"/>
      <c r="AY1676" s="15"/>
      <c r="AZ1676" s="15"/>
      <c r="BA1676" s="15"/>
      <c r="BB1676" s="15"/>
      <c r="BC1676" s="15"/>
      <c r="BD1676" s="15"/>
      <c r="BE1676" s="15"/>
      <c r="BF1676" s="15"/>
      <c r="BG1676" s="15"/>
      <c r="BH1676" s="15"/>
      <c r="BI1676" s="15"/>
      <c r="BJ1676" s="15"/>
      <c r="BK1676" s="15"/>
    </row>
    <row r="1677" spans="22:63" ht="15.75">
      <c r="V1677" s="15"/>
      <c r="W1677" s="15"/>
      <c r="X1677" s="15"/>
      <c r="Y1677" s="15"/>
      <c r="Z1677" s="15"/>
      <c r="AA1677" s="15"/>
      <c r="AB1677" s="15"/>
      <c r="AC1677" s="15"/>
      <c r="AD1677" s="15"/>
      <c r="AE1677" s="15"/>
      <c r="AF1677" s="15"/>
      <c r="AG1677" s="15"/>
      <c r="AH1677" s="15"/>
      <c r="AI1677" s="15"/>
      <c r="AJ1677" s="15"/>
      <c r="AK1677" s="15"/>
      <c r="AL1677" s="15"/>
      <c r="AM1677" s="15"/>
      <c r="AN1677" s="15"/>
      <c r="AO1677" s="15"/>
      <c r="AP1677" s="15"/>
      <c r="AQ1677" s="15"/>
      <c r="AR1677" s="15"/>
      <c r="AS1677" s="15"/>
      <c r="AT1677" s="15"/>
      <c r="AU1677" s="15"/>
      <c r="AV1677" s="15"/>
      <c r="AW1677" s="15"/>
      <c r="AX1677" s="15"/>
      <c r="AY1677" s="15"/>
      <c r="AZ1677" s="15"/>
      <c r="BA1677" s="15"/>
      <c r="BB1677" s="15"/>
      <c r="BC1677" s="15"/>
      <c r="BD1677" s="15"/>
      <c r="BE1677" s="15"/>
      <c r="BF1677" s="15"/>
      <c r="BG1677" s="15"/>
      <c r="BH1677" s="15"/>
      <c r="BI1677" s="15"/>
      <c r="BJ1677" s="15"/>
      <c r="BK1677" s="15"/>
    </row>
    <row r="1678" spans="22:63" ht="15.75">
      <c r="V1678" s="15"/>
      <c r="W1678" s="15"/>
      <c r="X1678" s="15"/>
      <c r="Y1678" s="15"/>
      <c r="Z1678" s="15"/>
      <c r="AA1678" s="15"/>
      <c r="AB1678" s="15"/>
      <c r="AC1678" s="15"/>
      <c r="AD1678" s="15"/>
      <c r="AE1678" s="15"/>
      <c r="AF1678" s="15"/>
      <c r="AG1678" s="15"/>
      <c r="AH1678" s="15"/>
      <c r="AI1678" s="15"/>
      <c r="AJ1678" s="15"/>
      <c r="AK1678" s="15"/>
      <c r="AL1678" s="15"/>
      <c r="AM1678" s="15"/>
      <c r="AN1678" s="15"/>
      <c r="AO1678" s="15"/>
      <c r="AP1678" s="15"/>
      <c r="AQ1678" s="15"/>
      <c r="AR1678" s="15"/>
      <c r="AS1678" s="15"/>
      <c r="AT1678" s="15"/>
      <c r="AU1678" s="15"/>
      <c r="AV1678" s="15"/>
      <c r="AW1678" s="15"/>
      <c r="AX1678" s="15"/>
      <c r="AY1678" s="15"/>
      <c r="AZ1678" s="15"/>
      <c r="BA1678" s="15"/>
      <c r="BB1678" s="15"/>
      <c r="BC1678" s="15"/>
      <c r="BD1678" s="15"/>
      <c r="BE1678" s="15"/>
      <c r="BF1678" s="15"/>
      <c r="BG1678" s="15"/>
      <c r="BH1678" s="15"/>
      <c r="BI1678" s="15"/>
      <c r="BJ1678" s="15"/>
      <c r="BK1678" s="15"/>
    </row>
    <row r="1679" spans="22:63" ht="15.75">
      <c r="V1679" s="15"/>
      <c r="W1679" s="15"/>
      <c r="X1679" s="15"/>
      <c r="Y1679" s="15"/>
      <c r="Z1679" s="15"/>
      <c r="AA1679" s="15"/>
      <c r="AB1679" s="15"/>
      <c r="AC1679" s="15"/>
      <c r="AD1679" s="15"/>
      <c r="AE1679" s="15"/>
      <c r="AF1679" s="15"/>
      <c r="AG1679" s="15"/>
      <c r="AH1679" s="15"/>
      <c r="AI1679" s="15"/>
      <c r="AJ1679" s="15"/>
      <c r="AK1679" s="15"/>
      <c r="AL1679" s="15"/>
      <c r="AM1679" s="15"/>
      <c r="AN1679" s="15"/>
      <c r="AO1679" s="15"/>
      <c r="AP1679" s="15"/>
      <c r="AQ1679" s="15"/>
      <c r="AR1679" s="15"/>
      <c r="AS1679" s="15"/>
      <c r="AT1679" s="15"/>
      <c r="AU1679" s="15"/>
      <c r="AV1679" s="15"/>
      <c r="AW1679" s="15"/>
      <c r="AX1679" s="15"/>
      <c r="AY1679" s="15"/>
      <c r="AZ1679" s="15"/>
      <c r="BA1679" s="15"/>
      <c r="BB1679" s="15"/>
      <c r="BC1679" s="15"/>
      <c r="BD1679" s="15"/>
      <c r="BE1679" s="15"/>
      <c r="BF1679" s="15"/>
      <c r="BG1679" s="15"/>
      <c r="BH1679" s="15"/>
      <c r="BI1679" s="15"/>
      <c r="BJ1679" s="15"/>
      <c r="BK1679" s="15"/>
    </row>
    <row r="1680" spans="22:63" ht="15.75">
      <c r="V1680" s="15"/>
      <c r="W1680" s="15"/>
      <c r="X1680" s="15"/>
      <c r="Y1680" s="15"/>
      <c r="Z1680" s="15"/>
      <c r="AA1680" s="15"/>
      <c r="AB1680" s="15"/>
      <c r="AC1680" s="15"/>
      <c r="AD1680" s="15"/>
      <c r="AE1680" s="15"/>
      <c r="AF1680" s="15"/>
      <c r="AG1680" s="15"/>
      <c r="AH1680" s="15"/>
      <c r="AI1680" s="15"/>
      <c r="AJ1680" s="15"/>
      <c r="AK1680" s="15"/>
      <c r="AL1680" s="15"/>
      <c r="AM1680" s="15"/>
      <c r="AN1680" s="15"/>
      <c r="AO1680" s="15"/>
      <c r="AP1680" s="15"/>
      <c r="AQ1680" s="15"/>
      <c r="AR1680" s="15"/>
      <c r="AS1680" s="15"/>
      <c r="AT1680" s="15"/>
      <c r="AU1680" s="15"/>
      <c r="AV1680" s="15"/>
      <c r="AW1680" s="15"/>
      <c r="AX1680" s="15"/>
      <c r="AY1680" s="15"/>
      <c r="AZ1680" s="15"/>
      <c r="BA1680" s="15"/>
      <c r="BB1680" s="15"/>
      <c r="BC1680" s="15"/>
      <c r="BD1680" s="15"/>
      <c r="BE1680" s="15"/>
      <c r="BF1680" s="15"/>
      <c r="BG1680" s="15"/>
      <c r="BH1680" s="15"/>
      <c r="BI1680" s="15"/>
      <c r="BJ1680" s="15"/>
      <c r="BK1680" s="15"/>
    </row>
    <row r="1681" spans="22:63" ht="15.75">
      <c r="V1681" s="15"/>
      <c r="W1681" s="15"/>
      <c r="X1681" s="15"/>
      <c r="Y1681" s="15"/>
      <c r="Z1681" s="15"/>
      <c r="AA1681" s="15"/>
      <c r="AB1681" s="15"/>
      <c r="AC1681" s="15"/>
      <c r="AD1681" s="15"/>
      <c r="AE1681" s="15"/>
      <c r="AF1681" s="15"/>
      <c r="AG1681" s="15"/>
      <c r="AH1681" s="15"/>
      <c r="AI1681" s="15"/>
      <c r="AJ1681" s="15"/>
      <c r="AK1681" s="15"/>
      <c r="AL1681" s="15"/>
      <c r="AM1681" s="15"/>
      <c r="AN1681" s="15"/>
      <c r="AO1681" s="15"/>
      <c r="AP1681" s="15"/>
      <c r="AQ1681" s="15"/>
      <c r="AR1681" s="15"/>
      <c r="AS1681" s="15"/>
      <c r="AT1681" s="15"/>
      <c r="AU1681" s="15"/>
      <c r="AV1681" s="15"/>
      <c r="AW1681" s="15"/>
      <c r="AX1681" s="15"/>
      <c r="AY1681" s="15"/>
      <c r="AZ1681" s="15"/>
      <c r="BA1681" s="15"/>
      <c r="BB1681" s="15"/>
      <c r="BC1681" s="15"/>
      <c r="BD1681" s="15"/>
      <c r="BE1681" s="15"/>
      <c r="BF1681" s="15"/>
      <c r="BG1681" s="15"/>
      <c r="BH1681" s="15"/>
      <c r="BI1681" s="15"/>
      <c r="BJ1681" s="15"/>
      <c r="BK1681" s="15"/>
    </row>
    <row r="1682" spans="22:63" ht="15.75">
      <c r="V1682" s="15"/>
      <c r="W1682" s="15"/>
      <c r="X1682" s="15"/>
      <c r="Y1682" s="15"/>
      <c r="Z1682" s="15"/>
      <c r="AA1682" s="15"/>
      <c r="AB1682" s="15"/>
      <c r="AC1682" s="15"/>
      <c r="AD1682" s="15"/>
      <c r="AE1682" s="15"/>
      <c r="AF1682" s="15"/>
      <c r="AG1682" s="15"/>
      <c r="AH1682" s="15"/>
      <c r="AI1682" s="15"/>
      <c r="AJ1682" s="15"/>
      <c r="AK1682" s="15"/>
      <c r="AL1682" s="15"/>
      <c r="AM1682" s="15"/>
      <c r="AN1682" s="15"/>
      <c r="AO1682" s="15"/>
      <c r="AP1682" s="15"/>
      <c r="AQ1682" s="15"/>
      <c r="AR1682" s="15"/>
      <c r="AS1682" s="15"/>
      <c r="AT1682" s="15"/>
      <c r="AU1682" s="15"/>
      <c r="AV1682" s="15"/>
      <c r="AW1682" s="15"/>
      <c r="AX1682" s="15"/>
      <c r="AY1682" s="15"/>
      <c r="AZ1682" s="15"/>
      <c r="BA1682" s="15"/>
      <c r="BB1682" s="15"/>
      <c r="BC1682" s="15"/>
      <c r="BD1682" s="15"/>
      <c r="BE1682" s="15"/>
      <c r="BF1682" s="15"/>
      <c r="BG1682" s="15"/>
      <c r="BH1682" s="15"/>
      <c r="BI1682" s="15"/>
      <c r="BJ1682" s="15"/>
      <c r="BK1682" s="15"/>
    </row>
    <row r="1683" spans="22:63" ht="15.75">
      <c r="V1683" s="15"/>
      <c r="W1683" s="15"/>
      <c r="X1683" s="15"/>
      <c r="Y1683" s="15"/>
      <c r="Z1683" s="15"/>
      <c r="AA1683" s="15"/>
      <c r="AB1683" s="15"/>
      <c r="AC1683" s="15"/>
      <c r="AD1683" s="15"/>
      <c r="AE1683" s="15"/>
      <c r="AF1683" s="15"/>
      <c r="AG1683" s="15"/>
      <c r="AH1683" s="15"/>
      <c r="AI1683" s="15"/>
      <c r="AJ1683" s="15"/>
      <c r="AK1683" s="15"/>
      <c r="AL1683" s="15"/>
      <c r="AM1683" s="15"/>
      <c r="AN1683" s="15"/>
      <c r="AO1683" s="15"/>
      <c r="AP1683" s="15"/>
      <c r="AQ1683" s="15"/>
      <c r="AR1683" s="15"/>
      <c r="AS1683" s="15"/>
      <c r="AT1683" s="15"/>
      <c r="AU1683" s="15"/>
      <c r="AV1683" s="15"/>
      <c r="AW1683" s="15"/>
      <c r="AX1683" s="15"/>
      <c r="AY1683" s="15"/>
      <c r="AZ1683" s="15"/>
      <c r="BA1683" s="15"/>
      <c r="BB1683" s="15"/>
      <c r="BC1683" s="15"/>
      <c r="BD1683" s="15"/>
      <c r="BE1683" s="15"/>
      <c r="BF1683" s="15"/>
      <c r="BG1683" s="15"/>
      <c r="BH1683" s="15"/>
      <c r="BI1683" s="15"/>
      <c r="BJ1683" s="15"/>
      <c r="BK1683" s="15"/>
    </row>
    <row r="1684" spans="22:63" ht="15.75">
      <c r="V1684" s="15"/>
      <c r="W1684" s="15"/>
      <c r="X1684" s="15"/>
      <c r="Y1684" s="15"/>
      <c r="Z1684" s="15"/>
      <c r="AA1684" s="15"/>
      <c r="AB1684" s="15"/>
      <c r="AC1684" s="15"/>
      <c r="AD1684" s="15"/>
      <c r="AE1684" s="15"/>
      <c r="AF1684" s="15"/>
      <c r="AG1684" s="15"/>
      <c r="AH1684" s="15"/>
      <c r="AI1684" s="15"/>
      <c r="AJ1684" s="15"/>
      <c r="AK1684" s="15"/>
      <c r="AL1684" s="15"/>
      <c r="AM1684" s="15"/>
      <c r="AN1684" s="15"/>
      <c r="AO1684" s="15"/>
      <c r="AP1684" s="15"/>
      <c r="AQ1684" s="15"/>
      <c r="AR1684" s="15"/>
      <c r="AS1684" s="15"/>
      <c r="AT1684" s="15"/>
      <c r="AU1684" s="15"/>
      <c r="AV1684" s="15"/>
      <c r="AW1684" s="15"/>
      <c r="AX1684" s="15"/>
      <c r="AY1684" s="15"/>
      <c r="AZ1684" s="15"/>
      <c r="BA1684" s="15"/>
      <c r="BB1684" s="15"/>
      <c r="BC1684" s="15"/>
      <c r="BD1684" s="15"/>
      <c r="BE1684" s="15"/>
      <c r="BF1684" s="15"/>
      <c r="BG1684" s="15"/>
      <c r="BH1684" s="15"/>
      <c r="BI1684" s="15"/>
      <c r="BJ1684" s="15"/>
      <c r="BK1684" s="15"/>
    </row>
    <row r="1685" spans="22:63" ht="15.75">
      <c r="V1685" s="15"/>
      <c r="W1685" s="15"/>
      <c r="X1685" s="15"/>
      <c r="Y1685" s="15"/>
      <c r="Z1685" s="15"/>
      <c r="AA1685" s="15"/>
      <c r="AB1685" s="15"/>
      <c r="AC1685" s="15"/>
      <c r="AD1685" s="15"/>
      <c r="AE1685" s="15"/>
      <c r="AF1685" s="15"/>
      <c r="AG1685" s="15"/>
      <c r="AH1685" s="15"/>
      <c r="AI1685" s="15"/>
      <c r="AJ1685" s="15"/>
      <c r="AK1685" s="15"/>
      <c r="AL1685" s="15"/>
      <c r="AM1685" s="15"/>
      <c r="AN1685" s="15"/>
      <c r="AO1685" s="15"/>
      <c r="AP1685" s="15"/>
      <c r="AQ1685" s="15"/>
      <c r="AR1685" s="15"/>
      <c r="AS1685" s="15"/>
      <c r="AT1685" s="15"/>
      <c r="AU1685" s="15"/>
      <c r="AV1685" s="15"/>
      <c r="AW1685" s="15"/>
      <c r="AX1685" s="15"/>
      <c r="AY1685" s="15"/>
      <c r="AZ1685" s="15"/>
      <c r="BA1685" s="15"/>
      <c r="BB1685" s="15"/>
      <c r="BC1685" s="15"/>
      <c r="BD1685" s="15"/>
      <c r="BE1685" s="15"/>
      <c r="BF1685" s="15"/>
      <c r="BG1685" s="15"/>
      <c r="BH1685" s="15"/>
      <c r="BI1685" s="15"/>
      <c r="BJ1685" s="15"/>
      <c r="BK1685" s="15"/>
    </row>
    <row r="1686" spans="22:63" ht="15.75">
      <c r="V1686" s="15"/>
      <c r="W1686" s="15"/>
      <c r="X1686" s="15"/>
      <c r="Y1686" s="15"/>
      <c r="Z1686" s="15"/>
      <c r="AA1686" s="15"/>
      <c r="AB1686" s="15"/>
      <c r="AC1686" s="15"/>
      <c r="AD1686" s="15"/>
      <c r="AE1686" s="15"/>
      <c r="AF1686" s="15"/>
      <c r="AG1686" s="15"/>
      <c r="AH1686" s="15"/>
      <c r="AI1686" s="15"/>
      <c r="AJ1686" s="15"/>
      <c r="AK1686" s="15"/>
      <c r="AL1686" s="15"/>
      <c r="AM1686" s="15"/>
      <c r="AN1686" s="15"/>
      <c r="AO1686" s="15"/>
      <c r="AP1686" s="15"/>
      <c r="AQ1686" s="15"/>
      <c r="AR1686" s="15"/>
      <c r="AS1686" s="15"/>
      <c r="AT1686" s="15"/>
      <c r="AU1686" s="15"/>
      <c r="AV1686" s="15"/>
      <c r="AW1686" s="15"/>
      <c r="AX1686" s="15"/>
      <c r="AY1686" s="15"/>
      <c r="AZ1686" s="15"/>
      <c r="BA1686" s="15"/>
      <c r="BB1686" s="15"/>
      <c r="BC1686" s="15"/>
      <c r="BD1686" s="15"/>
      <c r="BE1686" s="15"/>
      <c r="BF1686" s="15"/>
      <c r="BG1686" s="15"/>
      <c r="BH1686" s="15"/>
      <c r="BI1686" s="15"/>
      <c r="BJ1686" s="15"/>
      <c r="BK1686" s="15"/>
    </row>
    <row r="1687" spans="22:63" ht="15.75">
      <c r="V1687" s="15"/>
      <c r="W1687" s="15"/>
      <c r="X1687" s="15"/>
      <c r="Y1687" s="15"/>
      <c r="Z1687" s="15"/>
      <c r="AA1687" s="15"/>
      <c r="AB1687" s="15"/>
      <c r="AC1687" s="15"/>
      <c r="AD1687" s="15"/>
      <c r="AE1687" s="15"/>
      <c r="AF1687" s="15"/>
      <c r="AG1687" s="15"/>
      <c r="AH1687" s="15"/>
      <c r="AI1687" s="15"/>
      <c r="AJ1687" s="15"/>
      <c r="AK1687" s="15"/>
      <c r="AL1687" s="15"/>
      <c r="AM1687" s="15"/>
      <c r="AN1687" s="15"/>
      <c r="AO1687" s="15"/>
      <c r="AP1687" s="15"/>
      <c r="AQ1687" s="15"/>
      <c r="AR1687" s="15"/>
      <c r="AS1687" s="15"/>
      <c r="AT1687" s="15"/>
      <c r="AU1687" s="15"/>
      <c r="AV1687" s="15"/>
      <c r="AW1687" s="15"/>
      <c r="AX1687" s="15"/>
      <c r="AY1687" s="15"/>
      <c r="AZ1687" s="15"/>
      <c r="BA1687" s="15"/>
      <c r="BB1687" s="15"/>
      <c r="BC1687" s="15"/>
      <c r="BD1687" s="15"/>
      <c r="BE1687" s="15"/>
      <c r="BF1687" s="15"/>
      <c r="BG1687" s="15"/>
      <c r="BH1687" s="15"/>
      <c r="BI1687" s="15"/>
      <c r="BJ1687" s="15"/>
      <c r="BK1687" s="15"/>
    </row>
    <row r="1688" spans="22:63" ht="15.75">
      <c r="V1688" s="15"/>
      <c r="W1688" s="15"/>
      <c r="X1688" s="15"/>
      <c r="Y1688" s="15"/>
      <c r="Z1688" s="15"/>
      <c r="AA1688" s="15"/>
      <c r="AB1688" s="15"/>
      <c r="AC1688" s="15"/>
      <c r="AD1688" s="15"/>
      <c r="AE1688" s="15"/>
      <c r="AF1688" s="15"/>
      <c r="AG1688" s="15"/>
      <c r="AH1688" s="15"/>
      <c r="AI1688" s="15"/>
      <c r="AJ1688" s="15"/>
      <c r="AK1688" s="15"/>
      <c r="AL1688" s="15"/>
      <c r="AM1688" s="15"/>
      <c r="AN1688" s="15"/>
      <c r="AO1688" s="15"/>
      <c r="AP1688" s="15"/>
      <c r="AQ1688" s="15"/>
      <c r="AR1688" s="15"/>
      <c r="AS1688" s="15"/>
      <c r="AT1688" s="15"/>
      <c r="AU1688" s="15"/>
      <c r="AV1688" s="15"/>
      <c r="AW1688" s="15"/>
      <c r="AX1688" s="15"/>
      <c r="AY1688" s="15"/>
      <c r="AZ1688" s="15"/>
      <c r="BA1688" s="15"/>
      <c r="BB1688" s="15"/>
      <c r="BC1688" s="15"/>
      <c r="BD1688" s="15"/>
      <c r="BE1688" s="15"/>
      <c r="BF1688" s="15"/>
      <c r="BG1688" s="15"/>
      <c r="BH1688" s="15"/>
      <c r="BI1688" s="15"/>
      <c r="BJ1688" s="15"/>
      <c r="BK1688" s="15"/>
    </row>
    <row r="1689" spans="22:63" ht="15.75">
      <c r="V1689" s="15"/>
      <c r="W1689" s="15"/>
      <c r="X1689" s="15"/>
      <c r="Y1689" s="15"/>
      <c r="Z1689" s="15"/>
      <c r="AA1689" s="15"/>
      <c r="AB1689" s="15"/>
      <c r="AC1689" s="15"/>
      <c r="AD1689" s="15"/>
      <c r="AE1689" s="15"/>
      <c r="AF1689" s="15"/>
      <c r="AG1689" s="15"/>
      <c r="AH1689" s="15"/>
      <c r="AI1689" s="15"/>
      <c r="AJ1689" s="15"/>
      <c r="AK1689" s="15"/>
      <c r="AL1689" s="15"/>
      <c r="AM1689" s="15"/>
      <c r="AN1689" s="15"/>
      <c r="AO1689" s="15"/>
      <c r="AP1689" s="15"/>
      <c r="AQ1689" s="15"/>
      <c r="AR1689" s="15"/>
      <c r="AS1689" s="15"/>
      <c r="AT1689" s="15"/>
      <c r="AU1689" s="15"/>
      <c r="AV1689" s="15"/>
      <c r="AW1689" s="15"/>
      <c r="AX1689" s="15"/>
      <c r="AY1689" s="15"/>
      <c r="AZ1689" s="15"/>
      <c r="BA1689" s="15"/>
      <c r="BB1689" s="15"/>
      <c r="BC1689" s="15"/>
      <c r="BD1689" s="15"/>
      <c r="BE1689" s="15"/>
      <c r="BF1689" s="15"/>
      <c r="BG1689" s="15"/>
      <c r="BH1689" s="15"/>
      <c r="BI1689" s="15"/>
      <c r="BJ1689" s="15"/>
      <c r="BK1689" s="15"/>
    </row>
    <row r="1690" spans="22:63" ht="15.75">
      <c r="V1690" s="15"/>
      <c r="W1690" s="15"/>
      <c r="X1690" s="15"/>
      <c r="Y1690" s="15"/>
      <c r="Z1690" s="15"/>
      <c r="AA1690" s="15"/>
      <c r="AB1690" s="15"/>
      <c r="AC1690" s="15"/>
      <c r="AD1690" s="15"/>
      <c r="AE1690" s="15"/>
      <c r="AF1690" s="15"/>
      <c r="AG1690" s="15"/>
      <c r="AH1690" s="15"/>
      <c r="AI1690" s="15"/>
      <c r="AJ1690" s="15"/>
      <c r="AK1690" s="15"/>
      <c r="AL1690" s="15"/>
      <c r="AM1690" s="15"/>
      <c r="AN1690" s="15"/>
      <c r="AO1690" s="15"/>
      <c r="AP1690" s="15"/>
      <c r="AQ1690" s="15"/>
      <c r="AR1690" s="15"/>
      <c r="AS1690" s="15"/>
      <c r="AT1690" s="15"/>
      <c r="AU1690" s="15"/>
      <c r="AV1690" s="15"/>
      <c r="AW1690" s="15"/>
      <c r="AX1690" s="15"/>
      <c r="AY1690" s="15"/>
      <c r="AZ1690" s="15"/>
      <c r="BA1690" s="15"/>
      <c r="BB1690" s="15"/>
      <c r="BC1690" s="15"/>
      <c r="BD1690" s="15"/>
      <c r="BE1690" s="15"/>
      <c r="BF1690" s="15"/>
      <c r="BG1690" s="15"/>
      <c r="BH1690" s="15"/>
      <c r="BI1690" s="15"/>
      <c r="BJ1690" s="15"/>
      <c r="BK1690" s="15"/>
    </row>
    <row r="1691" spans="22:63" ht="15.75">
      <c r="V1691" s="15"/>
      <c r="W1691" s="15"/>
      <c r="X1691" s="15"/>
      <c r="Y1691" s="15"/>
      <c r="Z1691" s="15"/>
      <c r="AA1691" s="15"/>
      <c r="AB1691" s="15"/>
      <c r="AC1691" s="15"/>
      <c r="AD1691" s="15"/>
      <c r="AE1691" s="15"/>
      <c r="AF1691" s="15"/>
      <c r="AG1691" s="15"/>
      <c r="AH1691" s="15"/>
      <c r="AI1691" s="15"/>
      <c r="AJ1691" s="15"/>
      <c r="AK1691" s="15"/>
      <c r="AL1691" s="15"/>
      <c r="AM1691" s="15"/>
      <c r="AN1691" s="15"/>
      <c r="AO1691" s="15"/>
      <c r="AP1691" s="15"/>
      <c r="AQ1691" s="15"/>
      <c r="AR1691" s="15"/>
      <c r="AS1691" s="15"/>
      <c r="AT1691" s="15"/>
      <c r="AU1691" s="15"/>
      <c r="AV1691" s="15"/>
      <c r="AW1691" s="15"/>
      <c r="AX1691" s="15"/>
      <c r="AY1691" s="15"/>
      <c r="AZ1691" s="15"/>
      <c r="BA1691" s="15"/>
      <c r="BB1691" s="15"/>
      <c r="BC1691" s="15"/>
      <c r="BD1691" s="15"/>
      <c r="BE1691" s="15"/>
      <c r="BF1691" s="15"/>
      <c r="BG1691" s="15"/>
      <c r="BH1691" s="15"/>
      <c r="BI1691" s="15"/>
      <c r="BJ1691" s="15"/>
      <c r="BK1691" s="15"/>
    </row>
    <row r="1692" spans="22:63" ht="15.75">
      <c r="V1692" s="15"/>
      <c r="W1692" s="15"/>
      <c r="X1692" s="15"/>
      <c r="Y1692" s="15"/>
      <c r="Z1692" s="15"/>
      <c r="AA1692" s="15"/>
      <c r="AB1692" s="15"/>
      <c r="AC1692" s="15"/>
      <c r="AD1692" s="15"/>
      <c r="AE1692" s="15"/>
      <c r="AF1692" s="15"/>
      <c r="AG1692" s="15"/>
      <c r="AH1692" s="15"/>
      <c r="AI1692" s="15"/>
      <c r="AJ1692" s="15"/>
      <c r="AK1692" s="15"/>
      <c r="AL1692" s="15"/>
      <c r="AM1692" s="15"/>
      <c r="AN1692" s="15"/>
      <c r="AO1692" s="15"/>
      <c r="AP1692" s="15"/>
      <c r="AQ1692" s="15"/>
      <c r="AR1692" s="15"/>
      <c r="AS1692" s="15"/>
      <c r="AT1692" s="15"/>
      <c r="AU1692" s="15"/>
      <c r="AV1692" s="15"/>
      <c r="AW1692" s="15"/>
      <c r="AX1692" s="15"/>
      <c r="AY1692" s="15"/>
      <c r="AZ1692" s="15"/>
      <c r="BA1692" s="15"/>
      <c r="BB1692" s="15"/>
      <c r="BC1692" s="15"/>
      <c r="BD1692" s="15"/>
      <c r="BE1692" s="15"/>
      <c r="BF1692" s="15"/>
      <c r="BG1692" s="15"/>
      <c r="BH1692" s="15"/>
      <c r="BI1692" s="15"/>
      <c r="BJ1692" s="15"/>
      <c r="BK1692" s="15"/>
    </row>
    <row r="1693" spans="22:63" ht="15.75">
      <c r="V1693" s="15"/>
      <c r="W1693" s="15"/>
      <c r="X1693" s="15"/>
      <c r="Y1693" s="15"/>
      <c r="Z1693" s="15"/>
      <c r="AA1693" s="15"/>
      <c r="AB1693" s="15"/>
      <c r="AC1693" s="15"/>
      <c r="AD1693" s="15"/>
      <c r="AE1693" s="15"/>
      <c r="AF1693" s="15"/>
      <c r="AG1693" s="15"/>
      <c r="AH1693" s="15"/>
      <c r="AI1693" s="15"/>
      <c r="AJ1693" s="15"/>
      <c r="AK1693" s="15"/>
      <c r="AL1693" s="15"/>
      <c r="AM1693" s="15"/>
      <c r="AN1693" s="15"/>
      <c r="AO1693" s="15"/>
      <c r="AP1693" s="15"/>
      <c r="AQ1693" s="15"/>
      <c r="AR1693" s="15"/>
      <c r="AS1693" s="15"/>
      <c r="AT1693" s="15"/>
      <c r="AU1693" s="15"/>
      <c r="AV1693" s="15"/>
      <c r="AW1693" s="15"/>
      <c r="AX1693" s="15"/>
      <c r="AY1693" s="15"/>
      <c r="AZ1693" s="15"/>
      <c r="BA1693" s="15"/>
      <c r="BB1693" s="15"/>
      <c r="BC1693" s="15"/>
      <c r="BD1693" s="15"/>
      <c r="BE1693" s="15"/>
      <c r="BF1693" s="15"/>
      <c r="BG1693" s="15"/>
      <c r="BH1693" s="15"/>
      <c r="BI1693" s="15"/>
      <c r="BJ1693" s="15"/>
      <c r="BK1693" s="15"/>
    </row>
    <row r="1694" spans="22:63" ht="15.75">
      <c r="V1694" s="15"/>
      <c r="W1694" s="15"/>
      <c r="X1694" s="15"/>
      <c r="Y1694" s="15"/>
      <c r="Z1694" s="15"/>
      <c r="AA1694" s="15"/>
      <c r="AB1694" s="15"/>
      <c r="AC1694" s="15"/>
      <c r="AD1694" s="15"/>
      <c r="AE1694" s="15"/>
      <c r="AF1694" s="15"/>
      <c r="AG1694" s="15"/>
      <c r="AH1694" s="15"/>
      <c r="AI1694" s="15"/>
      <c r="AJ1694" s="15"/>
      <c r="AK1694" s="15"/>
      <c r="AL1694" s="15"/>
      <c r="AM1694" s="15"/>
      <c r="AN1694" s="15"/>
      <c r="AO1694" s="15"/>
      <c r="AP1694" s="15"/>
      <c r="AQ1694" s="15"/>
      <c r="AR1694" s="15"/>
      <c r="AS1694" s="15"/>
      <c r="AT1694" s="15"/>
      <c r="AU1694" s="15"/>
      <c r="AV1694" s="15"/>
      <c r="AW1694" s="15"/>
      <c r="AX1694" s="15"/>
      <c r="AY1694" s="15"/>
      <c r="AZ1694" s="15"/>
      <c r="BA1694" s="15"/>
      <c r="BB1694" s="15"/>
      <c r="BC1694" s="15"/>
      <c r="BD1694" s="15"/>
      <c r="BE1694" s="15"/>
      <c r="BF1694" s="15"/>
      <c r="BG1694" s="15"/>
      <c r="BH1694" s="15"/>
      <c r="BI1694" s="15"/>
      <c r="BJ1694" s="15"/>
      <c r="BK1694" s="15"/>
    </row>
    <row r="1695" spans="22:63" ht="15.75">
      <c r="V1695" s="15"/>
      <c r="W1695" s="15"/>
      <c r="X1695" s="15"/>
      <c r="Y1695" s="15"/>
      <c r="Z1695" s="15"/>
      <c r="AA1695" s="15"/>
      <c r="AB1695" s="15"/>
      <c r="AC1695" s="15"/>
      <c r="AD1695" s="15"/>
      <c r="AE1695" s="15"/>
      <c r="AF1695" s="15"/>
      <c r="AG1695" s="15"/>
      <c r="AH1695" s="15"/>
      <c r="AI1695" s="15"/>
      <c r="AJ1695" s="15"/>
      <c r="AK1695" s="15"/>
      <c r="AL1695" s="15"/>
      <c r="AM1695" s="15"/>
      <c r="AN1695" s="15"/>
      <c r="AO1695" s="15"/>
      <c r="AP1695" s="15"/>
      <c r="AQ1695" s="15"/>
      <c r="AR1695" s="15"/>
      <c r="AS1695" s="15"/>
      <c r="AT1695" s="15"/>
      <c r="AU1695" s="15"/>
      <c r="AV1695" s="15"/>
      <c r="AW1695" s="15"/>
      <c r="AX1695" s="15"/>
      <c r="AY1695" s="15"/>
      <c r="AZ1695" s="15"/>
      <c r="BA1695" s="15"/>
      <c r="BB1695" s="15"/>
      <c r="BC1695" s="15"/>
      <c r="BD1695" s="15"/>
      <c r="BE1695" s="15"/>
      <c r="BF1695" s="15"/>
      <c r="BG1695" s="15"/>
      <c r="BH1695" s="15"/>
      <c r="BI1695" s="15"/>
      <c r="BJ1695" s="15"/>
      <c r="BK1695" s="15"/>
    </row>
    <row r="1696" spans="22:63" ht="15.75">
      <c r="V1696" s="15"/>
      <c r="W1696" s="15"/>
      <c r="X1696" s="15"/>
      <c r="Y1696" s="15"/>
      <c r="Z1696" s="15"/>
      <c r="AA1696" s="15"/>
      <c r="AB1696" s="15"/>
      <c r="AC1696" s="15"/>
      <c r="AD1696" s="15"/>
      <c r="AE1696" s="15"/>
      <c r="AF1696" s="15"/>
      <c r="AG1696" s="15"/>
      <c r="AH1696" s="15"/>
      <c r="AI1696" s="15"/>
      <c r="AJ1696" s="15"/>
      <c r="AK1696" s="15"/>
      <c r="AL1696" s="15"/>
      <c r="AM1696" s="15"/>
      <c r="AN1696" s="15"/>
      <c r="AO1696" s="15"/>
      <c r="AP1696" s="15"/>
      <c r="AQ1696" s="15"/>
      <c r="AR1696" s="15"/>
      <c r="AS1696" s="15"/>
      <c r="AT1696" s="15"/>
      <c r="AU1696" s="15"/>
      <c r="AV1696" s="15"/>
      <c r="AW1696" s="15"/>
      <c r="AX1696" s="15"/>
      <c r="AY1696" s="15"/>
      <c r="AZ1696" s="15"/>
      <c r="BA1696" s="15"/>
      <c r="BB1696" s="15"/>
      <c r="BC1696" s="15"/>
      <c r="BD1696" s="15"/>
      <c r="BE1696" s="15"/>
      <c r="BF1696" s="15"/>
      <c r="BG1696" s="15"/>
      <c r="BH1696" s="15"/>
      <c r="BI1696" s="15"/>
      <c r="BJ1696" s="15"/>
      <c r="BK1696" s="15"/>
    </row>
    <row r="1697" spans="22:63" ht="15.75">
      <c r="V1697" s="15"/>
      <c r="W1697" s="15"/>
      <c r="X1697" s="15"/>
      <c r="Y1697" s="15"/>
      <c r="Z1697" s="15"/>
      <c r="AA1697" s="15"/>
      <c r="AB1697" s="15"/>
      <c r="AC1697" s="15"/>
      <c r="AD1697" s="15"/>
      <c r="AE1697" s="15"/>
      <c r="AF1697" s="15"/>
      <c r="AG1697" s="15"/>
      <c r="AH1697" s="15"/>
      <c r="AI1697" s="15"/>
      <c r="AJ1697" s="15"/>
      <c r="AK1697" s="15"/>
      <c r="AL1697" s="15"/>
      <c r="AM1697" s="15"/>
      <c r="AN1697" s="15"/>
      <c r="AO1697" s="15"/>
      <c r="AP1697" s="15"/>
      <c r="AQ1697" s="15"/>
      <c r="AR1697" s="15"/>
      <c r="AS1697" s="15"/>
      <c r="AT1697" s="15"/>
      <c r="AU1697" s="15"/>
      <c r="AV1697" s="15"/>
      <c r="AW1697" s="15"/>
      <c r="AX1697" s="15"/>
      <c r="AY1697" s="15"/>
      <c r="AZ1697" s="15"/>
      <c r="BA1697" s="15"/>
      <c r="BB1697" s="15"/>
      <c r="BC1697" s="15"/>
      <c r="BD1697" s="15"/>
      <c r="BE1697" s="15"/>
      <c r="BF1697" s="15"/>
      <c r="BG1697" s="15"/>
      <c r="BH1697" s="15"/>
      <c r="BI1697" s="15"/>
      <c r="BJ1697" s="15"/>
      <c r="BK1697" s="15"/>
    </row>
    <row r="1698" spans="22:63" ht="15.75">
      <c r="V1698" s="15"/>
      <c r="W1698" s="15"/>
      <c r="X1698" s="15"/>
      <c r="Y1698" s="15"/>
      <c r="Z1698" s="15"/>
      <c r="AA1698" s="15"/>
      <c r="AB1698" s="15"/>
      <c r="AC1698" s="15"/>
      <c r="AD1698" s="15"/>
      <c r="AE1698" s="15"/>
      <c r="AF1698" s="15"/>
      <c r="AG1698" s="15"/>
      <c r="AH1698" s="15"/>
      <c r="AI1698" s="15"/>
      <c r="AJ1698" s="15"/>
      <c r="AK1698" s="15"/>
      <c r="AL1698" s="15"/>
      <c r="AM1698" s="15"/>
      <c r="AN1698" s="15"/>
      <c r="AO1698" s="15"/>
      <c r="AP1698" s="15"/>
      <c r="AQ1698" s="15"/>
      <c r="AR1698" s="15"/>
      <c r="AS1698" s="15"/>
      <c r="AT1698" s="15"/>
      <c r="AU1698" s="15"/>
      <c r="AV1698" s="15"/>
      <c r="AW1698" s="15"/>
      <c r="AX1698" s="15"/>
      <c r="AY1698" s="15"/>
      <c r="AZ1698" s="15"/>
      <c r="BA1698" s="15"/>
      <c r="BB1698" s="15"/>
      <c r="BC1698" s="15"/>
      <c r="BD1698" s="15"/>
      <c r="BE1698" s="15"/>
      <c r="BF1698" s="15"/>
      <c r="BG1698" s="15"/>
      <c r="BH1698" s="15"/>
      <c r="BI1698" s="15"/>
      <c r="BJ1698" s="15"/>
      <c r="BK1698" s="15"/>
    </row>
    <row r="1699" spans="22:63" ht="15.75">
      <c r="V1699" s="15"/>
      <c r="W1699" s="15"/>
      <c r="X1699" s="15"/>
      <c r="Y1699" s="15"/>
      <c r="Z1699" s="15"/>
      <c r="AA1699" s="15"/>
      <c r="AB1699" s="15"/>
      <c r="AC1699" s="15"/>
      <c r="AD1699" s="15"/>
      <c r="AE1699" s="15"/>
      <c r="AF1699" s="15"/>
      <c r="AG1699" s="15"/>
      <c r="AH1699" s="15"/>
      <c r="AI1699" s="15"/>
      <c r="AJ1699" s="15"/>
      <c r="AK1699" s="15"/>
      <c r="AL1699" s="15"/>
      <c r="AM1699" s="15"/>
      <c r="AN1699" s="15"/>
      <c r="AO1699" s="15"/>
      <c r="AP1699" s="15"/>
      <c r="AQ1699" s="15"/>
      <c r="AR1699" s="15"/>
      <c r="AS1699" s="15"/>
      <c r="AT1699" s="15"/>
      <c r="AU1699" s="15"/>
      <c r="AV1699" s="15"/>
      <c r="AW1699" s="15"/>
      <c r="AX1699" s="15"/>
      <c r="AY1699" s="15"/>
      <c r="AZ1699" s="15"/>
      <c r="BA1699" s="15"/>
      <c r="BB1699" s="15"/>
      <c r="BC1699" s="15"/>
      <c r="BD1699" s="15"/>
      <c r="BE1699" s="15"/>
      <c r="BF1699" s="15"/>
      <c r="BG1699" s="15"/>
      <c r="BH1699" s="15"/>
      <c r="BI1699" s="15"/>
      <c r="BJ1699" s="15"/>
      <c r="BK1699" s="15"/>
    </row>
    <row r="1700" spans="22:63" ht="15.75">
      <c r="V1700" s="15"/>
      <c r="W1700" s="15"/>
      <c r="X1700" s="15"/>
      <c r="Y1700" s="15"/>
      <c r="Z1700" s="15"/>
      <c r="AA1700" s="15"/>
      <c r="AB1700" s="15"/>
      <c r="AC1700" s="15"/>
      <c r="AD1700" s="15"/>
      <c r="AE1700" s="15"/>
      <c r="AF1700" s="15"/>
      <c r="AG1700" s="15"/>
      <c r="AH1700" s="15"/>
      <c r="AI1700" s="15"/>
      <c r="AJ1700" s="15"/>
      <c r="AK1700" s="15"/>
      <c r="AL1700" s="15"/>
      <c r="AM1700" s="15"/>
      <c r="AN1700" s="15"/>
      <c r="AO1700" s="15"/>
      <c r="AP1700" s="15"/>
      <c r="AQ1700" s="15"/>
      <c r="AR1700" s="15"/>
      <c r="AS1700" s="15"/>
      <c r="AT1700" s="15"/>
      <c r="AU1700" s="15"/>
      <c r="AV1700" s="15"/>
      <c r="AW1700" s="15"/>
      <c r="AX1700" s="15"/>
      <c r="AY1700" s="15"/>
      <c r="AZ1700" s="15"/>
      <c r="BA1700" s="15"/>
      <c r="BB1700" s="15"/>
      <c r="BC1700" s="15"/>
      <c r="BD1700" s="15"/>
      <c r="BE1700" s="15"/>
      <c r="BF1700" s="15"/>
      <c r="BG1700" s="15"/>
      <c r="BH1700" s="15"/>
      <c r="BI1700" s="15"/>
      <c r="BJ1700" s="15"/>
      <c r="BK1700" s="15"/>
    </row>
    <row r="1701" spans="22:63" ht="15.75">
      <c r="V1701" s="15"/>
      <c r="W1701" s="15"/>
      <c r="X1701" s="15"/>
      <c r="Y1701" s="15"/>
      <c r="Z1701" s="15"/>
      <c r="AA1701" s="15"/>
      <c r="AB1701" s="15"/>
      <c r="AC1701" s="15"/>
      <c r="AD1701" s="15"/>
      <c r="AE1701" s="15"/>
      <c r="AF1701" s="15"/>
      <c r="AG1701" s="15"/>
      <c r="AH1701" s="15"/>
      <c r="AI1701" s="15"/>
      <c r="AJ1701" s="15"/>
      <c r="AK1701" s="15"/>
      <c r="AL1701" s="15"/>
      <c r="AM1701" s="15"/>
      <c r="AN1701" s="15"/>
      <c r="AO1701" s="15"/>
      <c r="AP1701" s="15"/>
      <c r="AQ1701" s="15"/>
      <c r="AR1701" s="15"/>
      <c r="AS1701" s="15"/>
      <c r="AT1701" s="15"/>
      <c r="AU1701" s="15"/>
      <c r="AV1701" s="15"/>
      <c r="AW1701" s="15"/>
      <c r="AX1701" s="15"/>
      <c r="AY1701" s="15"/>
      <c r="AZ1701" s="15"/>
      <c r="BA1701" s="15"/>
      <c r="BB1701" s="15"/>
      <c r="BC1701" s="15"/>
      <c r="BD1701" s="15"/>
      <c r="BE1701" s="15"/>
      <c r="BF1701" s="15"/>
      <c r="BG1701" s="15"/>
      <c r="BH1701" s="15"/>
      <c r="BI1701" s="15"/>
      <c r="BJ1701" s="15"/>
      <c r="BK1701" s="15"/>
    </row>
    <row r="1702" spans="22:63" ht="15.75">
      <c r="V1702" s="15"/>
      <c r="W1702" s="15"/>
      <c r="X1702" s="15"/>
      <c r="Y1702" s="15"/>
      <c r="Z1702" s="15"/>
      <c r="AA1702" s="15"/>
      <c r="AB1702" s="15"/>
      <c r="AC1702" s="15"/>
      <c r="AD1702" s="15"/>
      <c r="AE1702" s="15"/>
      <c r="AF1702" s="15"/>
      <c r="AG1702" s="15"/>
      <c r="AH1702" s="15"/>
      <c r="AI1702" s="15"/>
      <c r="AJ1702" s="15"/>
      <c r="AK1702" s="15"/>
      <c r="AL1702" s="15"/>
      <c r="AM1702" s="15"/>
      <c r="AN1702" s="15"/>
      <c r="AO1702" s="15"/>
      <c r="AP1702" s="15"/>
      <c r="AQ1702" s="15"/>
      <c r="AR1702" s="15"/>
      <c r="AS1702" s="15"/>
      <c r="AT1702" s="15"/>
      <c r="AU1702" s="15"/>
      <c r="AV1702" s="15"/>
      <c r="AW1702" s="15"/>
      <c r="AX1702" s="15"/>
      <c r="AY1702" s="15"/>
      <c r="AZ1702" s="15"/>
      <c r="BA1702" s="15"/>
      <c r="BB1702" s="15"/>
      <c r="BC1702" s="15"/>
      <c r="BD1702" s="15"/>
      <c r="BE1702" s="15"/>
      <c r="BF1702" s="15"/>
      <c r="BG1702" s="15"/>
      <c r="BH1702" s="15"/>
      <c r="BI1702" s="15"/>
      <c r="BJ1702" s="15"/>
      <c r="BK1702" s="15"/>
    </row>
    <row r="1703" spans="22:63" ht="15.75">
      <c r="V1703" s="15"/>
      <c r="W1703" s="15"/>
      <c r="X1703" s="15"/>
      <c r="Y1703" s="15"/>
      <c r="Z1703" s="15"/>
      <c r="AA1703" s="15"/>
      <c r="AB1703" s="15"/>
      <c r="AC1703" s="15"/>
      <c r="AD1703" s="15"/>
      <c r="AE1703" s="15"/>
      <c r="AF1703" s="15"/>
      <c r="AG1703" s="15"/>
      <c r="AH1703" s="15"/>
      <c r="AI1703" s="15"/>
      <c r="AJ1703" s="15"/>
      <c r="AK1703" s="15"/>
      <c r="AL1703" s="15"/>
      <c r="AM1703" s="15"/>
      <c r="AN1703" s="15"/>
      <c r="AO1703" s="15"/>
      <c r="AP1703" s="15"/>
      <c r="AQ1703" s="15"/>
      <c r="AR1703" s="15"/>
      <c r="AS1703" s="15"/>
      <c r="AT1703" s="15"/>
      <c r="AU1703" s="15"/>
      <c r="AV1703" s="15"/>
      <c r="AW1703" s="15"/>
      <c r="AX1703" s="15"/>
      <c r="AY1703" s="15"/>
      <c r="AZ1703" s="15"/>
      <c r="BA1703" s="15"/>
      <c r="BB1703" s="15"/>
      <c r="BC1703" s="15"/>
      <c r="BD1703" s="15"/>
      <c r="BE1703" s="15"/>
      <c r="BF1703" s="15"/>
      <c r="BG1703" s="15"/>
      <c r="BH1703" s="15"/>
      <c r="BI1703" s="15"/>
      <c r="BJ1703" s="15"/>
      <c r="BK1703" s="15"/>
    </row>
    <row r="1704" spans="22:63" ht="15.75">
      <c r="V1704" s="15"/>
      <c r="W1704" s="15"/>
      <c r="X1704" s="15"/>
      <c r="Y1704" s="15"/>
      <c r="Z1704" s="15"/>
      <c r="AA1704" s="15"/>
      <c r="AB1704" s="15"/>
      <c r="AC1704" s="15"/>
      <c r="AD1704" s="15"/>
      <c r="AE1704" s="15"/>
      <c r="AF1704" s="15"/>
      <c r="AG1704" s="15"/>
      <c r="AH1704" s="15"/>
      <c r="AI1704" s="15"/>
      <c r="AJ1704" s="15"/>
      <c r="AK1704" s="15"/>
      <c r="AL1704" s="15"/>
      <c r="AM1704" s="15"/>
      <c r="AN1704" s="15"/>
      <c r="AO1704" s="15"/>
      <c r="AP1704" s="15"/>
      <c r="AQ1704" s="15"/>
      <c r="AR1704" s="15"/>
      <c r="AS1704" s="15"/>
      <c r="AT1704" s="15"/>
      <c r="AU1704" s="15"/>
      <c r="AV1704" s="15"/>
      <c r="AW1704" s="15"/>
      <c r="AX1704" s="15"/>
      <c r="AY1704" s="15"/>
      <c r="AZ1704" s="15"/>
      <c r="BA1704" s="15"/>
      <c r="BB1704" s="15"/>
      <c r="BC1704" s="15"/>
      <c r="BD1704" s="15"/>
      <c r="BE1704" s="15"/>
      <c r="BF1704" s="15"/>
      <c r="BG1704" s="15"/>
      <c r="BH1704" s="15"/>
      <c r="BI1704" s="15"/>
      <c r="BJ1704" s="15"/>
      <c r="BK1704" s="15"/>
    </row>
    <row r="1705" spans="22:63" ht="15.75">
      <c r="V1705" s="15"/>
      <c r="W1705" s="15"/>
      <c r="X1705" s="15"/>
      <c r="Y1705" s="15"/>
      <c r="Z1705" s="15"/>
      <c r="AA1705" s="15"/>
      <c r="AB1705" s="15"/>
      <c r="AC1705" s="15"/>
      <c r="AD1705" s="15"/>
      <c r="AE1705" s="15"/>
      <c r="AF1705" s="15"/>
      <c r="AG1705" s="15"/>
      <c r="AH1705" s="15"/>
      <c r="AI1705" s="15"/>
      <c r="AJ1705" s="15"/>
      <c r="AK1705" s="15"/>
      <c r="AL1705" s="15"/>
      <c r="AM1705" s="15"/>
      <c r="AN1705" s="15"/>
      <c r="AO1705" s="15"/>
      <c r="AP1705" s="15"/>
      <c r="AQ1705" s="15"/>
      <c r="AR1705" s="15"/>
      <c r="AS1705" s="15"/>
      <c r="AT1705" s="15"/>
      <c r="AU1705" s="15"/>
      <c r="AV1705" s="15"/>
      <c r="AW1705" s="15"/>
      <c r="AX1705" s="15"/>
      <c r="AY1705" s="15"/>
      <c r="AZ1705" s="15"/>
      <c r="BA1705" s="15"/>
      <c r="BB1705" s="15"/>
      <c r="BC1705" s="15"/>
      <c r="BD1705" s="15"/>
      <c r="BE1705" s="15"/>
      <c r="BF1705" s="15"/>
      <c r="BG1705" s="15"/>
      <c r="BH1705" s="15"/>
      <c r="BI1705" s="15"/>
      <c r="BJ1705" s="15"/>
      <c r="BK1705" s="15"/>
    </row>
    <row r="1706" spans="22:63" ht="15.75">
      <c r="V1706" s="15"/>
      <c r="W1706" s="15"/>
      <c r="X1706" s="15"/>
      <c r="Y1706" s="15"/>
      <c r="Z1706" s="15"/>
      <c r="AA1706" s="15"/>
      <c r="AB1706" s="15"/>
      <c r="AC1706" s="15"/>
      <c r="AD1706" s="15"/>
      <c r="AE1706" s="15"/>
      <c r="AF1706" s="15"/>
      <c r="AG1706" s="15"/>
      <c r="AH1706" s="15"/>
      <c r="AI1706" s="15"/>
      <c r="AJ1706" s="15"/>
      <c r="AK1706" s="15"/>
      <c r="AL1706" s="15"/>
      <c r="AM1706" s="15"/>
      <c r="AN1706" s="15"/>
      <c r="AO1706" s="15"/>
      <c r="AP1706" s="15"/>
      <c r="AQ1706" s="15"/>
      <c r="AR1706" s="15"/>
      <c r="AS1706" s="15"/>
      <c r="AT1706" s="15"/>
      <c r="AU1706" s="15"/>
      <c r="AV1706" s="15"/>
      <c r="AW1706" s="15"/>
      <c r="AX1706" s="15"/>
      <c r="AY1706" s="15"/>
      <c r="AZ1706" s="15"/>
      <c r="BA1706" s="15"/>
      <c r="BB1706" s="15"/>
      <c r="BC1706" s="15"/>
      <c r="BD1706" s="15"/>
      <c r="BE1706" s="15"/>
      <c r="BF1706" s="15"/>
      <c r="BG1706" s="15"/>
      <c r="BH1706" s="15"/>
      <c r="BI1706" s="15"/>
      <c r="BJ1706" s="15"/>
      <c r="BK1706" s="15"/>
    </row>
    <row r="1707" spans="22:63" ht="15.75">
      <c r="V1707" s="15"/>
      <c r="W1707" s="15"/>
      <c r="X1707" s="15"/>
      <c r="Y1707" s="15"/>
      <c r="Z1707" s="15"/>
      <c r="AA1707" s="15"/>
      <c r="AB1707" s="15"/>
      <c r="AC1707" s="15"/>
      <c r="AD1707" s="15"/>
      <c r="AE1707" s="15"/>
      <c r="AF1707" s="15"/>
      <c r="AG1707" s="15"/>
      <c r="AH1707" s="15"/>
      <c r="AI1707" s="15"/>
      <c r="AJ1707" s="15"/>
      <c r="AK1707" s="15"/>
      <c r="AL1707" s="15"/>
      <c r="AM1707" s="15"/>
      <c r="AN1707" s="15"/>
      <c r="AO1707" s="15"/>
      <c r="AP1707" s="15"/>
      <c r="AQ1707" s="15"/>
      <c r="AR1707" s="15"/>
      <c r="AS1707" s="15"/>
      <c r="AT1707" s="15"/>
      <c r="AU1707" s="15"/>
      <c r="AV1707" s="15"/>
      <c r="AW1707" s="15"/>
      <c r="AX1707" s="15"/>
      <c r="AY1707" s="15"/>
      <c r="AZ1707" s="15"/>
      <c r="BA1707" s="15"/>
      <c r="BB1707" s="15"/>
      <c r="BC1707" s="15"/>
      <c r="BD1707" s="15"/>
      <c r="BE1707" s="15"/>
      <c r="BF1707" s="15"/>
      <c r="BG1707" s="15"/>
      <c r="BH1707" s="15"/>
      <c r="BI1707" s="15"/>
      <c r="BJ1707" s="15"/>
      <c r="BK1707" s="15"/>
    </row>
    <row r="1708" spans="22:63" ht="15.75">
      <c r="V1708" s="15"/>
      <c r="W1708" s="15"/>
      <c r="X1708" s="15"/>
      <c r="Y1708" s="15"/>
      <c r="Z1708" s="15"/>
      <c r="AA1708" s="15"/>
      <c r="AB1708" s="15"/>
      <c r="AC1708" s="15"/>
      <c r="AD1708" s="15"/>
      <c r="AE1708" s="15"/>
      <c r="AF1708" s="15"/>
      <c r="AG1708" s="15"/>
      <c r="AH1708" s="15"/>
      <c r="AI1708" s="15"/>
      <c r="AJ1708" s="15"/>
      <c r="AK1708" s="15"/>
      <c r="AL1708" s="15"/>
      <c r="AM1708" s="15"/>
      <c r="AN1708" s="15"/>
      <c r="AO1708" s="15"/>
      <c r="AP1708" s="15"/>
      <c r="AQ1708" s="15"/>
      <c r="AR1708" s="15"/>
      <c r="AS1708" s="15"/>
      <c r="AT1708" s="15"/>
      <c r="AU1708" s="15"/>
      <c r="AV1708" s="15"/>
      <c r="AW1708" s="15"/>
      <c r="AX1708" s="15"/>
      <c r="AY1708" s="15"/>
      <c r="AZ1708" s="15"/>
      <c r="BA1708" s="15"/>
      <c r="BB1708" s="15"/>
      <c r="BC1708" s="15"/>
      <c r="BD1708" s="15"/>
      <c r="BE1708" s="15"/>
      <c r="BF1708" s="15"/>
      <c r="BG1708" s="15"/>
      <c r="BH1708" s="15"/>
      <c r="BI1708" s="15"/>
      <c r="BJ1708" s="15"/>
      <c r="BK1708" s="15"/>
    </row>
    <row r="1709" spans="22:63" ht="15.75">
      <c r="V1709" s="15"/>
      <c r="W1709" s="15"/>
      <c r="X1709" s="15"/>
      <c r="Y1709" s="15"/>
      <c r="Z1709" s="15"/>
      <c r="AA1709" s="15"/>
      <c r="AB1709" s="15"/>
      <c r="AC1709" s="15"/>
      <c r="AD1709" s="15"/>
      <c r="AE1709" s="15"/>
      <c r="AF1709" s="15"/>
      <c r="AG1709" s="15"/>
      <c r="AH1709" s="15"/>
      <c r="AI1709" s="15"/>
      <c r="AJ1709" s="15"/>
      <c r="AK1709" s="15"/>
      <c r="AL1709" s="15"/>
      <c r="AM1709" s="15"/>
      <c r="AN1709" s="15"/>
      <c r="AO1709" s="15"/>
      <c r="AP1709" s="15"/>
      <c r="AQ1709" s="15"/>
      <c r="AR1709" s="15"/>
      <c r="AS1709" s="15"/>
      <c r="AT1709" s="15"/>
      <c r="AU1709" s="15"/>
      <c r="AV1709" s="15"/>
      <c r="AW1709" s="15"/>
      <c r="AX1709" s="15"/>
      <c r="AY1709" s="15"/>
      <c r="AZ1709" s="15"/>
      <c r="BA1709" s="15"/>
      <c r="BB1709" s="15"/>
      <c r="BC1709" s="15"/>
      <c r="BD1709" s="15"/>
      <c r="BE1709" s="15"/>
      <c r="BF1709" s="15"/>
      <c r="BG1709" s="15"/>
      <c r="BH1709" s="15"/>
      <c r="BI1709" s="15"/>
      <c r="BJ1709" s="15"/>
      <c r="BK1709" s="15"/>
    </row>
    <row r="1710" spans="22:63" ht="15.75">
      <c r="V1710" s="15"/>
      <c r="W1710" s="15"/>
      <c r="X1710" s="15"/>
      <c r="Y1710" s="15"/>
      <c r="Z1710" s="15"/>
      <c r="AA1710" s="15"/>
      <c r="AB1710" s="15"/>
      <c r="AC1710" s="15"/>
      <c r="AD1710" s="15"/>
      <c r="AE1710" s="15"/>
      <c r="AF1710" s="15"/>
      <c r="AG1710" s="15"/>
      <c r="AH1710" s="15"/>
      <c r="AI1710" s="15"/>
      <c r="AJ1710" s="15"/>
      <c r="AK1710" s="15"/>
      <c r="AL1710" s="15"/>
      <c r="AM1710" s="15"/>
      <c r="AN1710" s="15"/>
      <c r="AO1710" s="15"/>
      <c r="AP1710" s="15"/>
      <c r="AQ1710" s="15"/>
      <c r="AR1710" s="15"/>
      <c r="AS1710" s="15"/>
      <c r="AT1710" s="15"/>
      <c r="AU1710" s="15"/>
      <c r="AV1710" s="15"/>
      <c r="AW1710" s="15"/>
      <c r="AX1710" s="15"/>
      <c r="AY1710" s="15"/>
      <c r="AZ1710" s="15"/>
      <c r="BA1710" s="15"/>
      <c r="BB1710" s="15"/>
      <c r="BC1710" s="15"/>
      <c r="BD1710" s="15"/>
      <c r="BE1710" s="15"/>
      <c r="BF1710" s="15"/>
      <c r="BG1710" s="15"/>
      <c r="BH1710" s="15"/>
      <c r="BI1710" s="15"/>
      <c r="BJ1710" s="15"/>
      <c r="BK1710" s="15"/>
    </row>
    <row r="1711" spans="22:63" ht="15.75"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  <c r="AF1711" s="15"/>
      <c r="AG1711" s="15"/>
      <c r="AH1711" s="15"/>
      <c r="AI1711" s="15"/>
      <c r="AJ1711" s="15"/>
      <c r="AK1711" s="15"/>
      <c r="AL1711" s="15"/>
      <c r="AM1711" s="15"/>
      <c r="AN1711" s="15"/>
      <c r="AO1711" s="15"/>
      <c r="AP1711" s="15"/>
      <c r="AQ1711" s="15"/>
      <c r="AR1711" s="15"/>
      <c r="AS1711" s="15"/>
      <c r="AT1711" s="15"/>
      <c r="AU1711" s="15"/>
      <c r="AV1711" s="15"/>
      <c r="AW1711" s="15"/>
      <c r="AX1711" s="15"/>
      <c r="AY1711" s="15"/>
      <c r="AZ1711" s="15"/>
      <c r="BA1711" s="15"/>
      <c r="BB1711" s="15"/>
      <c r="BC1711" s="15"/>
      <c r="BD1711" s="15"/>
      <c r="BE1711" s="15"/>
      <c r="BF1711" s="15"/>
      <c r="BG1711" s="15"/>
      <c r="BH1711" s="15"/>
      <c r="BI1711" s="15"/>
      <c r="BJ1711" s="15"/>
      <c r="BK1711" s="15"/>
    </row>
    <row r="1712" spans="22:63" ht="15.75">
      <c r="V1712" s="15"/>
      <c r="W1712" s="15"/>
      <c r="X1712" s="15"/>
      <c r="Y1712" s="15"/>
      <c r="Z1712" s="15"/>
      <c r="AA1712" s="15"/>
      <c r="AB1712" s="15"/>
      <c r="AC1712" s="15"/>
      <c r="AD1712" s="15"/>
      <c r="AE1712" s="15"/>
      <c r="AF1712" s="15"/>
      <c r="AG1712" s="15"/>
      <c r="AH1712" s="15"/>
      <c r="AI1712" s="15"/>
      <c r="AJ1712" s="15"/>
      <c r="AK1712" s="15"/>
      <c r="AL1712" s="15"/>
      <c r="AM1712" s="15"/>
      <c r="AN1712" s="15"/>
      <c r="AO1712" s="15"/>
      <c r="AP1712" s="15"/>
      <c r="AQ1712" s="15"/>
      <c r="AR1712" s="15"/>
      <c r="AS1712" s="15"/>
      <c r="AT1712" s="15"/>
      <c r="AU1712" s="15"/>
      <c r="AV1712" s="15"/>
      <c r="AW1712" s="15"/>
      <c r="AX1712" s="15"/>
      <c r="AY1712" s="15"/>
      <c r="AZ1712" s="15"/>
      <c r="BA1712" s="15"/>
      <c r="BB1712" s="15"/>
      <c r="BC1712" s="15"/>
      <c r="BD1712" s="15"/>
      <c r="BE1712" s="15"/>
      <c r="BF1712" s="15"/>
      <c r="BG1712" s="15"/>
      <c r="BH1712" s="15"/>
      <c r="BI1712" s="15"/>
      <c r="BJ1712" s="15"/>
      <c r="BK1712" s="15"/>
    </row>
    <row r="1713" spans="22:63" ht="15.75">
      <c r="V1713" s="15"/>
      <c r="W1713" s="15"/>
      <c r="X1713" s="15"/>
      <c r="Y1713" s="15"/>
      <c r="Z1713" s="15"/>
      <c r="AA1713" s="15"/>
      <c r="AB1713" s="15"/>
      <c r="AC1713" s="15"/>
      <c r="AD1713" s="15"/>
      <c r="AE1713" s="15"/>
      <c r="AF1713" s="15"/>
      <c r="AG1713" s="15"/>
      <c r="AH1713" s="15"/>
      <c r="AI1713" s="15"/>
      <c r="AJ1713" s="15"/>
      <c r="AK1713" s="15"/>
      <c r="AL1713" s="15"/>
      <c r="AM1713" s="15"/>
      <c r="AN1713" s="15"/>
      <c r="AO1713" s="15"/>
      <c r="AP1713" s="15"/>
      <c r="AQ1713" s="15"/>
      <c r="AR1713" s="15"/>
      <c r="AS1713" s="15"/>
      <c r="AT1713" s="15"/>
      <c r="AU1713" s="15"/>
      <c r="AV1713" s="15"/>
      <c r="AW1713" s="15"/>
      <c r="AX1713" s="15"/>
      <c r="AY1713" s="15"/>
      <c r="AZ1713" s="15"/>
      <c r="BA1713" s="15"/>
      <c r="BB1713" s="15"/>
      <c r="BC1713" s="15"/>
      <c r="BD1713" s="15"/>
      <c r="BE1713" s="15"/>
      <c r="BF1713" s="15"/>
      <c r="BG1713" s="15"/>
      <c r="BH1713" s="15"/>
      <c r="BI1713" s="15"/>
      <c r="BJ1713" s="15"/>
      <c r="BK1713" s="15"/>
    </row>
    <row r="1714" spans="22:63" ht="15.75">
      <c r="V1714" s="15"/>
      <c r="W1714" s="15"/>
      <c r="X1714" s="15"/>
      <c r="Y1714" s="15"/>
      <c r="Z1714" s="15"/>
      <c r="AA1714" s="15"/>
      <c r="AB1714" s="15"/>
      <c r="AC1714" s="15"/>
      <c r="AD1714" s="15"/>
      <c r="AE1714" s="15"/>
      <c r="AF1714" s="15"/>
      <c r="AG1714" s="15"/>
      <c r="AH1714" s="15"/>
      <c r="AI1714" s="15"/>
      <c r="AJ1714" s="15"/>
      <c r="AK1714" s="15"/>
      <c r="AL1714" s="15"/>
      <c r="AM1714" s="15"/>
      <c r="AN1714" s="15"/>
      <c r="AO1714" s="15"/>
      <c r="AP1714" s="15"/>
      <c r="AQ1714" s="15"/>
      <c r="AR1714" s="15"/>
      <c r="AS1714" s="15"/>
      <c r="AT1714" s="15"/>
      <c r="AU1714" s="15"/>
      <c r="AV1714" s="15"/>
      <c r="AW1714" s="15"/>
      <c r="AX1714" s="15"/>
      <c r="AY1714" s="15"/>
      <c r="AZ1714" s="15"/>
      <c r="BA1714" s="15"/>
      <c r="BB1714" s="15"/>
      <c r="BC1714" s="15"/>
      <c r="BD1714" s="15"/>
      <c r="BE1714" s="15"/>
      <c r="BF1714" s="15"/>
      <c r="BG1714" s="15"/>
      <c r="BH1714" s="15"/>
      <c r="BI1714" s="15"/>
      <c r="BJ1714" s="15"/>
      <c r="BK1714" s="15"/>
    </row>
    <row r="1715" spans="22:63" ht="15.75">
      <c r="V1715" s="15"/>
      <c r="W1715" s="15"/>
      <c r="X1715" s="15"/>
      <c r="Y1715" s="15"/>
      <c r="Z1715" s="15"/>
      <c r="AA1715" s="15"/>
      <c r="AB1715" s="15"/>
      <c r="AC1715" s="15"/>
      <c r="AD1715" s="15"/>
      <c r="AE1715" s="15"/>
      <c r="AF1715" s="15"/>
      <c r="AG1715" s="15"/>
      <c r="AH1715" s="15"/>
      <c r="AI1715" s="15"/>
      <c r="AJ1715" s="15"/>
      <c r="AK1715" s="15"/>
      <c r="AL1715" s="15"/>
      <c r="AM1715" s="15"/>
      <c r="AN1715" s="15"/>
      <c r="AO1715" s="15"/>
      <c r="AP1715" s="15"/>
      <c r="AQ1715" s="15"/>
      <c r="AR1715" s="15"/>
      <c r="AS1715" s="15"/>
      <c r="AT1715" s="15"/>
      <c r="AU1715" s="15"/>
      <c r="AV1715" s="15"/>
      <c r="AW1715" s="15"/>
      <c r="AX1715" s="15"/>
      <c r="AY1715" s="15"/>
      <c r="AZ1715" s="15"/>
      <c r="BA1715" s="15"/>
      <c r="BB1715" s="15"/>
      <c r="BC1715" s="15"/>
      <c r="BD1715" s="15"/>
      <c r="BE1715" s="15"/>
      <c r="BF1715" s="15"/>
      <c r="BG1715" s="15"/>
      <c r="BH1715" s="15"/>
      <c r="BI1715" s="15"/>
      <c r="BJ1715" s="15"/>
      <c r="BK1715" s="15"/>
    </row>
    <row r="1716" spans="22:63" ht="15.75">
      <c r="V1716" s="15"/>
      <c r="W1716" s="15"/>
      <c r="X1716" s="15"/>
      <c r="Y1716" s="15"/>
      <c r="Z1716" s="15"/>
      <c r="AA1716" s="15"/>
      <c r="AB1716" s="15"/>
      <c r="AC1716" s="15"/>
      <c r="AD1716" s="15"/>
      <c r="AE1716" s="15"/>
      <c r="AF1716" s="15"/>
      <c r="AG1716" s="15"/>
      <c r="AH1716" s="15"/>
      <c r="AI1716" s="15"/>
      <c r="AJ1716" s="15"/>
      <c r="AK1716" s="15"/>
      <c r="AL1716" s="15"/>
      <c r="AM1716" s="15"/>
      <c r="AN1716" s="15"/>
      <c r="AO1716" s="15"/>
      <c r="AP1716" s="15"/>
      <c r="AQ1716" s="15"/>
      <c r="AR1716" s="15"/>
      <c r="AS1716" s="15"/>
      <c r="AT1716" s="15"/>
      <c r="AU1716" s="15"/>
      <c r="AV1716" s="15"/>
      <c r="AW1716" s="15"/>
      <c r="AX1716" s="15"/>
      <c r="AY1716" s="15"/>
      <c r="AZ1716" s="15"/>
      <c r="BA1716" s="15"/>
      <c r="BB1716" s="15"/>
      <c r="BC1716" s="15"/>
      <c r="BD1716" s="15"/>
      <c r="BE1716" s="15"/>
      <c r="BF1716" s="15"/>
      <c r="BG1716" s="15"/>
      <c r="BH1716" s="15"/>
      <c r="BI1716" s="15"/>
      <c r="BJ1716" s="15"/>
      <c r="BK1716" s="15"/>
    </row>
    <row r="1717" spans="22:63" ht="15.75">
      <c r="V1717" s="15"/>
      <c r="W1717" s="15"/>
      <c r="X1717" s="15"/>
      <c r="Y1717" s="15"/>
      <c r="Z1717" s="15"/>
      <c r="AA1717" s="15"/>
      <c r="AB1717" s="15"/>
      <c r="AC1717" s="15"/>
      <c r="AD1717" s="15"/>
      <c r="AE1717" s="15"/>
      <c r="AF1717" s="15"/>
      <c r="AG1717" s="15"/>
      <c r="AH1717" s="15"/>
      <c r="AI1717" s="15"/>
      <c r="AJ1717" s="15"/>
      <c r="AK1717" s="15"/>
      <c r="AL1717" s="15"/>
      <c r="AM1717" s="15"/>
      <c r="AN1717" s="15"/>
      <c r="AO1717" s="15"/>
      <c r="AP1717" s="15"/>
      <c r="AQ1717" s="15"/>
      <c r="AR1717" s="15"/>
      <c r="AS1717" s="15"/>
      <c r="AT1717" s="15"/>
      <c r="AU1717" s="15"/>
      <c r="AV1717" s="15"/>
      <c r="AW1717" s="15"/>
      <c r="AX1717" s="15"/>
      <c r="AY1717" s="15"/>
      <c r="AZ1717" s="15"/>
      <c r="BA1717" s="15"/>
      <c r="BB1717" s="15"/>
      <c r="BC1717" s="15"/>
      <c r="BD1717" s="15"/>
      <c r="BE1717" s="15"/>
      <c r="BF1717" s="15"/>
      <c r="BG1717" s="15"/>
      <c r="BH1717" s="15"/>
      <c r="BI1717" s="15"/>
      <c r="BJ1717" s="15"/>
      <c r="BK1717" s="15"/>
    </row>
    <row r="1718" spans="22:63" ht="15.75">
      <c r="V1718" s="15"/>
      <c r="W1718" s="15"/>
      <c r="X1718" s="15"/>
      <c r="Y1718" s="15"/>
      <c r="Z1718" s="15"/>
      <c r="AA1718" s="15"/>
      <c r="AB1718" s="15"/>
      <c r="AC1718" s="15"/>
      <c r="AD1718" s="15"/>
      <c r="AE1718" s="15"/>
      <c r="AF1718" s="15"/>
      <c r="AG1718" s="15"/>
      <c r="AH1718" s="15"/>
      <c r="AI1718" s="15"/>
      <c r="AJ1718" s="15"/>
      <c r="AK1718" s="15"/>
      <c r="AL1718" s="15"/>
      <c r="AM1718" s="15"/>
      <c r="AN1718" s="15"/>
      <c r="AO1718" s="15"/>
      <c r="AP1718" s="15"/>
      <c r="AQ1718" s="15"/>
      <c r="AR1718" s="15"/>
      <c r="AS1718" s="15"/>
      <c r="AT1718" s="15"/>
      <c r="AU1718" s="15"/>
      <c r="AV1718" s="15"/>
      <c r="AW1718" s="15"/>
      <c r="AX1718" s="15"/>
      <c r="AY1718" s="15"/>
      <c r="AZ1718" s="15"/>
      <c r="BA1718" s="15"/>
      <c r="BB1718" s="15"/>
      <c r="BC1718" s="15"/>
      <c r="BD1718" s="15"/>
      <c r="BE1718" s="15"/>
      <c r="BF1718" s="15"/>
      <c r="BG1718" s="15"/>
      <c r="BH1718" s="15"/>
      <c r="BI1718" s="15"/>
      <c r="BJ1718" s="15"/>
      <c r="BK1718" s="15"/>
    </row>
    <row r="1719" spans="22:63" ht="15.75">
      <c r="V1719" s="15"/>
      <c r="W1719" s="15"/>
      <c r="X1719" s="15"/>
      <c r="Y1719" s="15"/>
      <c r="Z1719" s="15"/>
      <c r="AA1719" s="15"/>
      <c r="AB1719" s="15"/>
      <c r="AC1719" s="15"/>
      <c r="AD1719" s="15"/>
      <c r="AE1719" s="15"/>
      <c r="AF1719" s="15"/>
      <c r="AG1719" s="15"/>
      <c r="AH1719" s="15"/>
      <c r="AI1719" s="15"/>
      <c r="AJ1719" s="15"/>
      <c r="AK1719" s="15"/>
      <c r="AL1719" s="15"/>
      <c r="AM1719" s="15"/>
      <c r="AN1719" s="15"/>
      <c r="AO1719" s="15"/>
      <c r="AP1719" s="15"/>
      <c r="AQ1719" s="15"/>
      <c r="AR1719" s="15"/>
      <c r="AS1719" s="15"/>
      <c r="AT1719" s="15"/>
      <c r="AU1719" s="15"/>
      <c r="AV1719" s="15"/>
      <c r="AW1719" s="15"/>
      <c r="AX1719" s="15"/>
      <c r="AY1719" s="15"/>
      <c r="AZ1719" s="15"/>
      <c r="BA1719" s="15"/>
      <c r="BB1719" s="15"/>
      <c r="BC1719" s="15"/>
      <c r="BD1719" s="15"/>
      <c r="BE1719" s="15"/>
      <c r="BF1719" s="15"/>
      <c r="BG1719" s="15"/>
      <c r="BH1719" s="15"/>
      <c r="BI1719" s="15"/>
      <c r="BJ1719" s="15"/>
      <c r="BK1719" s="15"/>
    </row>
    <row r="1720" spans="22:63" ht="15.75">
      <c r="V1720" s="15"/>
      <c r="W1720" s="15"/>
      <c r="X1720" s="15"/>
      <c r="Y1720" s="15"/>
      <c r="Z1720" s="15"/>
      <c r="AA1720" s="15"/>
      <c r="AB1720" s="15"/>
      <c r="AC1720" s="15"/>
      <c r="AD1720" s="15"/>
      <c r="AE1720" s="15"/>
      <c r="AF1720" s="15"/>
      <c r="AG1720" s="15"/>
      <c r="AH1720" s="15"/>
      <c r="AI1720" s="15"/>
      <c r="AJ1720" s="15"/>
      <c r="AK1720" s="15"/>
      <c r="AL1720" s="15"/>
      <c r="AM1720" s="15"/>
      <c r="AN1720" s="15"/>
      <c r="AO1720" s="15"/>
      <c r="AP1720" s="15"/>
      <c r="AQ1720" s="15"/>
      <c r="AR1720" s="15"/>
      <c r="AS1720" s="15"/>
      <c r="AT1720" s="15"/>
      <c r="AU1720" s="15"/>
      <c r="AV1720" s="15"/>
      <c r="AW1720" s="15"/>
      <c r="AX1720" s="15"/>
      <c r="AY1720" s="15"/>
      <c r="AZ1720" s="15"/>
      <c r="BA1720" s="15"/>
      <c r="BB1720" s="15"/>
      <c r="BC1720" s="15"/>
      <c r="BD1720" s="15"/>
      <c r="BE1720" s="15"/>
      <c r="BF1720" s="15"/>
      <c r="BG1720" s="15"/>
      <c r="BH1720" s="15"/>
      <c r="BI1720" s="15"/>
      <c r="BJ1720" s="15"/>
      <c r="BK1720" s="15"/>
    </row>
    <row r="1721" spans="22:63" ht="15.75">
      <c r="V1721" s="15"/>
      <c r="W1721" s="15"/>
      <c r="X1721" s="15"/>
      <c r="Y1721" s="15"/>
      <c r="Z1721" s="15"/>
      <c r="AA1721" s="15"/>
      <c r="AB1721" s="15"/>
      <c r="AC1721" s="15"/>
      <c r="AD1721" s="15"/>
      <c r="AE1721" s="15"/>
      <c r="AF1721" s="15"/>
      <c r="AG1721" s="15"/>
      <c r="AH1721" s="15"/>
      <c r="AI1721" s="15"/>
      <c r="AJ1721" s="15"/>
      <c r="AK1721" s="15"/>
      <c r="AL1721" s="15"/>
      <c r="AM1721" s="15"/>
      <c r="AN1721" s="15"/>
      <c r="AO1721" s="15"/>
      <c r="AP1721" s="15"/>
      <c r="AQ1721" s="15"/>
      <c r="AR1721" s="15"/>
      <c r="AS1721" s="15"/>
      <c r="AT1721" s="15"/>
      <c r="AU1721" s="15"/>
      <c r="AV1721" s="15"/>
      <c r="AW1721" s="15"/>
      <c r="AX1721" s="15"/>
      <c r="AY1721" s="15"/>
      <c r="AZ1721" s="15"/>
      <c r="BA1721" s="15"/>
      <c r="BB1721" s="15"/>
      <c r="BC1721" s="15"/>
      <c r="BD1721" s="15"/>
      <c r="BE1721" s="15"/>
      <c r="BF1721" s="15"/>
      <c r="BG1721" s="15"/>
      <c r="BH1721" s="15"/>
      <c r="BI1721" s="15"/>
      <c r="BJ1721" s="15"/>
      <c r="BK1721" s="15"/>
    </row>
    <row r="1722" spans="22:63" ht="15.75">
      <c r="V1722" s="15"/>
      <c r="W1722" s="15"/>
      <c r="X1722" s="15"/>
      <c r="Y1722" s="15"/>
      <c r="Z1722" s="15"/>
      <c r="AA1722" s="15"/>
      <c r="AB1722" s="15"/>
      <c r="AC1722" s="15"/>
      <c r="AD1722" s="15"/>
      <c r="AE1722" s="15"/>
      <c r="AF1722" s="15"/>
      <c r="AG1722" s="15"/>
      <c r="AH1722" s="15"/>
      <c r="AI1722" s="15"/>
      <c r="AJ1722" s="15"/>
      <c r="AK1722" s="15"/>
      <c r="AL1722" s="15"/>
      <c r="AM1722" s="15"/>
      <c r="AN1722" s="15"/>
      <c r="AO1722" s="15"/>
      <c r="AP1722" s="15"/>
      <c r="AQ1722" s="15"/>
      <c r="AR1722" s="15"/>
      <c r="AS1722" s="15"/>
      <c r="AT1722" s="15"/>
      <c r="AU1722" s="15"/>
      <c r="AV1722" s="15"/>
      <c r="AW1722" s="15"/>
      <c r="AX1722" s="15"/>
      <c r="AY1722" s="15"/>
      <c r="AZ1722" s="15"/>
      <c r="BA1722" s="15"/>
      <c r="BB1722" s="15"/>
      <c r="BC1722" s="15"/>
      <c r="BD1722" s="15"/>
      <c r="BE1722" s="15"/>
      <c r="BF1722" s="15"/>
      <c r="BG1722" s="15"/>
      <c r="BH1722" s="15"/>
      <c r="BI1722" s="15"/>
      <c r="BJ1722" s="15"/>
      <c r="BK1722" s="15"/>
    </row>
    <row r="1723" spans="22:63" ht="15.75">
      <c r="V1723" s="15"/>
      <c r="W1723" s="15"/>
      <c r="X1723" s="15"/>
      <c r="Y1723" s="15"/>
      <c r="Z1723" s="15"/>
      <c r="AA1723" s="15"/>
      <c r="AB1723" s="15"/>
      <c r="AC1723" s="15"/>
      <c r="AD1723" s="15"/>
      <c r="AE1723" s="15"/>
      <c r="AF1723" s="15"/>
      <c r="AG1723" s="15"/>
      <c r="AH1723" s="15"/>
      <c r="AI1723" s="15"/>
      <c r="AJ1723" s="15"/>
      <c r="AK1723" s="15"/>
      <c r="AL1723" s="15"/>
      <c r="AM1723" s="15"/>
      <c r="AN1723" s="15"/>
      <c r="AO1723" s="15"/>
      <c r="AP1723" s="15"/>
      <c r="AQ1723" s="15"/>
      <c r="AR1723" s="15"/>
      <c r="AS1723" s="15"/>
      <c r="AT1723" s="15"/>
      <c r="AU1723" s="15"/>
      <c r="AV1723" s="15"/>
      <c r="AW1723" s="15"/>
      <c r="AX1723" s="15"/>
      <c r="AY1723" s="15"/>
      <c r="AZ1723" s="15"/>
      <c r="BA1723" s="15"/>
      <c r="BB1723" s="15"/>
      <c r="BC1723" s="15"/>
      <c r="BD1723" s="15"/>
      <c r="BE1723" s="15"/>
      <c r="BF1723" s="15"/>
      <c r="BG1723" s="15"/>
      <c r="BH1723" s="15"/>
      <c r="BI1723" s="15"/>
      <c r="BJ1723" s="15"/>
      <c r="BK1723" s="15"/>
    </row>
    <row r="1724" spans="22:63" ht="15.75">
      <c r="V1724" s="15"/>
      <c r="W1724" s="15"/>
      <c r="X1724" s="15"/>
      <c r="Y1724" s="15"/>
      <c r="Z1724" s="15"/>
      <c r="AA1724" s="15"/>
      <c r="AB1724" s="15"/>
      <c r="AC1724" s="15"/>
      <c r="AD1724" s="15"/>
      <c r="AE1724" s="15"/>
      <c r="AF1724" s="15"/>
      <c r="AG1724" s="15"/>
      <c r="AH1724" s="15"/>
      <c r="AI1724" s="15"/>
      <c r="AJ1724" s="15"/>
      <c r="AK1724" s="15"/>
      <c r="AL1724" s="15"/>
      <c r="AM1724" s="15"/>
      <c r="AN1724" s="15"/>
      <c r="AO1724" s="15"/>
      <c r="AP1724" s="15"/>
      <c r="AQ1724" s="15"/>
      <c r="AR1724" s="15"/>
      <c r="AS1724" s="15"/>
      <c r="AT1724" s="15"/>
      <c r="AU1724" s="15"/>
      <c r="AV1724" s="15"/>
      <c r="AW1724" s="15"/>
      <c r="AX1724" s="15"/>
      <c r="AY1724" s="15"/>
      <c r="AZ1724" s="15"/>
      <c r="BA1724" s="15"/>
      <c r="BB1724" s="15"/>
      <c r="BC1724" s="15"/>
      <c r="BD1724" s="15"/>
      <c r="BE1724" s="15"/>
      <c r="BF1724" s="15"/>
      <c r="BG1724" s="15"/>
      <c r="BH1724" s="15"/>
      <c r="BI1724" s="15"/>
      <c r="BJ1724" s="15"/>
      <c r="BK1724" s="15"/>
    </row>
    <row r="1725" spans="22:63" ht="15.75">
      <c r="V1725" s="15"/>
      <c r="W1725" s="15"/>
      <c r="X1725" s="15"/>
      <c r="Y1725" s="15"/>
      <c r="Z1725" s="15"/>
      <c r="AA1725" s="15"/>
      <c r="AB1725" s="15"/>
      <c r="AC1725" s="15"/>
      <c r="AD1725" s="15"/>
      <c r="AE1725" s="15"/>
      <c r="AF1725" s="15"/>
      <c r="AG1725" s="15"/>
      <c r="AH1725" s="15"/>
      <c r="AI1725" s="15"/>
      <c r="AJ1725" s="15"/>
      <c r="AK1725" s="15"/>
      <c r="AL1725" s="15"/>
      <c r="AM1725" s="15"/>
      <c r="AN1725" s="15"/>
      <c r="AO1725" s="15"/>
      <c r="AP1725" s="15"/>
      <c r="AQ1725" s="15"/>
      <c r="AR1725" s="15"/>
      <c r="AS1725" s="15"/>
      <c r="AT1725" s="15"/>
      <c r="AU1725" s="15"/>
      <c r="AV1725" s="15"/>
      <c r="AW1725" s="15"/>
      <c r="AX1725" s="15"/>
      <c r="AY1725" s="15"/>
      <c r="AZ1725" s="15"/>
      <c r="BA1725" s="15"/>
      <c r="BB1725" s="15"/>
      <c r="BC1725" s="15"/>
      <c r="BD1725" s="15"/>
      <c r="BE1725" s="15"/>
      <c r="BF1725" s="15"/>
      <c r="BG1725" s="15"/>
      <c r="BH1725" s="15"/>
      <c r="BI1725" s="15"/>
      <c r="BJ1725" s="15"/>
      <c r="BK1725" s="15"/>
    </row>
    <row r="1726" spans="22:63" ht="15.75">
      <c r="V1726" s="15"/>
      <c r="W1726" s="15"/>
      <c r="X1726" s="15"/>
      <c r="Y1726" s="15"/>
      <c r="Z1726" s="15"/>
      <c r="AA1726" s="15"/>
      <c r="AB1726" s="15"/>
      <c r="AC1726" s="15"/>
      <c r="AD1726" s="15"/>
      <c r="AE1726" s="15"/>
      <c r="AF1726" s="15"/>
      <c r="AG1726" s="15"/>
      <c r="AH1726" s="15"/>
      <c r="AI1726" s="15"/>
      <c r="AJ1726" s="15"/>
      <c r="AK1726" s="15"/>
      <c r="AL1726" s="15"/>
      <c r="AM1726" s="15"/>
      <c r="AN1726" s="15"/>
      <c r="AO1726" s="15"/>
      <c r="AP1726" s="15"/>
      <c r="AQ1726" s="15"/>
      <c r="AR1726" s="15"/>
      <c r="AS1726" s="15"/>
      <c r="AT1726" s="15"/>
      <c r="AU1726" s="15"/>
      <c r="AV1726" s="15"/>
      <c r="AW1726" s="15"/>
      <c r="AX1726" s="15"/>
      <c r="AY1726" s="15"/>
      <c r="AZ1726" s="15"/>
      <c r="BA1726" s="15"/>
      <c r="BB1726" s="15"/>
      <c r="BC1726" s="15"/>
      <c r="BD1726" s="15"/>
      <c r="BE1726" s="15"/>
      <c r="BF1726" s="15"/>
      <c r="BG1726" s="15"/>
      <c r="BH1726" s="15"/>
      <c r="BI1726" s="15"/>
      <c r="BJ1726" s="15"/>
      <c r="BK1726" s="15"/>
    </row>
    <row r="1727" spans="22:63" ht="15.75">
      <c r="V1727" s="15"/>
      <c r="W1727" s="15"/>
      <c r="X1727" s="15"/>
      <c r="Y1727" s="15"/>
      <c r="Z1727" s="15"/>
      <c r="AA1727" s="15"/>
      <c r="AB1727" s="15"/>
      <c r="AC1727" s="15"/>
      <c r="AD1727" s="15"/>
      <c r="AE1727" s="15"/>
      <c r="AF1727" s="15"/>
      <c r="AG1727" s="15"/>
      <c r="AH1727" s="15"/>
      <c r="AI1727" s="15"/>
      <c r="AJ1727" s="15"/>
      <c r="AK1727" s="15"/>
      <c r="AL1727" s="15"/>
      <c r="AM1727" s="15"/>
      <c r="AN1727" s="15"/>
      <c r="AO1727" s="15"/>
      <c r="AP1727" s="15"/>
      <c r="AQ1727" s="15"/>
      <c r="AR1727" s="15"/>
      <c r="AS1727" s="15"/>
      <c r="AT1727" s="15"/>
      <c r="AU1727" s="15"/>
      <c r="AV1727" s="15"/>
      <c r="AW1727" s="15"/>
      <c r="AX1727" s="15"/>
      <c r="AY1727" s="15"/>
      <c r="AZ1727" s="15"/>
      <c r="BA1727" s="15"/>
      <c r="BB1727" s="15"/>
      <c r="BC1727" s="15"/>
      <c r="BD1727" s="15"/>
      <c r="BE1727" s="15"/>
      <c r="BF1727" s="15"/>
      <c r="BG1727" s="15"/>
      <c r="BH1727" s="15"/>
      <c r="BI1727" s="15"/>
      <c r="BJ1727" s="15"/>
      <c r="BK1727" s="15"/>
    </row>
    <row r="1728" spans="22:63" ht="15.75">
      <c r="V1728" s="15"/>
      <c r="W1728" s="15"/>
      <c r="X1728" s="15"/>
      <c r="Y1728" s="15"/>
      <c r="Z1728" s="15"/>
      <c r="AA1728" s="15"/>
      <c r="AB1728" s="15"/>
      <c r="AC1728" s="15"/>
      <c r="AD1728" s="15"/>
      <c r="AE1728" s="15"/>
      <c r="AF1728" s="15"/>
      <c r="AG1728" s="15"/>
      <c r="AH1728" s="15"/>
      <c r="AI1728" s="15"/>
      <c r="AJ1728" s="15"/>
      <c r="AK1728" s="15"/>
      <c r="AL1728" s="15"/>
      <c r="AM1728" s="15"/>
      <c r="AN1728" s="15"/>
      <c r="AO1728" s="15"/>
      <c r="AP1728" s="15"/>
      <c r="AQ1728" s="15"/>
      <c r="AR1728" s="15"/>
      <c r="AS1728" s="15"/>
      <c r="AT1728" s="15"/>
      <c r="AU1728" s="15"/>
      <c r="AV1728" s="15"/>
      <c r="AW1728" s="15"/>
      <c r="AX1728" s="15"/>
      <c r="AY1728" s="15"/>
      <c r="AZ1728" s="15"/>
      <c r="BA1728" s="15"/>
      <c r="BB1728" s="15"/>
      <c r="BC1728" s="15"/>
      <c r="BD1728" s="15"/>
      <c r="BE1728" s="15"/>
      <c r="BF1728" s="15"/>
      <c r="BG1728" s="15"/>
      <c r="BH1728" s="15"/>
      <c r="BI1728" s="15"/>
      <c r="BJ1728" s="15"/>
      <c r="BK1728" s="15"/>
    </row>
    <row r="1729" spans="22:63" ht="15.75">
      <c r="V1729" s="15"/>
      <c r="W1729" s="15"/>
      <c r="X1729" s="15"/>
      <c r="Y1729" s="15"/>
      <c r="Z1729" s="15"/>
      <c r="AA1729" s="15"/>
      <c r="AB1729" s="15"/>
      <c r="AC1729" s="15"/>
      <c r="AD1729" s="15"/>
      <c r="AE1729" s="15"/>
      <c r="AF1729" s="15"/>
      <c r="AG1729" s="15"/>
      <c r="AH1729" s="15"/>
      <c r="AI1729" s="15"/>
      <c r="AJ1729" s="15"/>
      <c r="AK1729" s="15"/>
      <c r="AL1729" s="15"/>
      <c r="AM1729" s="15"/>
      <c r="AN1729" s="15"/>
      <c r="AO1729" s="15"/>
      <c r="AP1729" s="15"/>
      <c r="AQ1729" s="15"/>
      <c r="AR1729" s="15"/>
      <c r="AS1729" s="15"/>
      <c r="AT1729" s="15"/>
      <c r="AU1729" s="15"/>
      <c r="AV1729" s="15"/>
      <c r="AW1729" s="15"/>
      <c r="AX1729" s="15"/>
      <c r="AY1729" s="15"/>
      <c r="AZ1729" s="15"/>
      <c r="BA1729" s="15"/>
      <c r="BB1729" s="15"/>
      <c r="BC1729" s="15"/>
      <c r="BD1729" s="15"/>
      <c r="BE1729" s="15"/>
      <c r="BF1729" s="15"/>
      <c r="BG1729" s="15"/>
      <c r="BH1729" s="15"/>
      <c r="BI1729" s="15"/>
      <c r="BJ1729" s="15"/>
      <c r="BK1729" s="15"/>
    </row>
    <row r="1730" spans="22:63" ht="15.75">
      <c r="V1730" s="15"/>
      <c r="W1730" s="15"/>
      <c r="X1730" s="15"/>
      <c r="Y1730" s="15"/>
      <c r="Z1730" s="15"/>
      <c r="AA1730" s="15"/>
      <c r="AB1730" s="15"/>
      <c r="AC1730" s="15"/>
      <c r="AD1730" s="15"/>
      <c r="AE1730" s="15"/>
      <c r="AF1730" s="15"/>
      <c r="AG1730" s="15"/>
      <c r="AH1730" s="15"/>
      <c r="AI1730" s="15"/>
      <c r="AJ1730" s="15"/>
      <c r="AK1730" s="15"/>
      <c r="AL1730" s="15"/>
      <c r="AM1730" s="15"/>
      <c r="AN1730" s="15"/>
      <c r="AO1730" s="15"/>
      <c r="AP1730" s="15"/>
      <c r="AQ1730" s="15"/>
      <c r="AR1730" s="15"/>
      <c r="AS1730" s="15"/>
      <c r="AT1730" s="15"/>
      <c r="AU1730" s="15"/>
      <c r="AV1730" s="15"/>
      <c r="AW1730" s="15"/>
      <c r="AX1730" s="15"/>
      <c r="AY1730" s="15"/>
      <c r="AZ1730" s="15"/>
      <c r="BA1730" s="15"/>
      <c r="BB1730" s="15"/>
      <c r="BC1730" s="15"/>
      <c r="BD1730" s="15"/>
      <c r="BE1730" s="15"/>
      <c r="BF1730" s="15"/>
      <c r="BG1730" s="15"/>
      <c r="BH1730" s="15"/>
      <c r="BI1730" s="15"/>
      <c r="BJ1730" s="15"/>
      <c r="BK1730" s="15"/>
    </row>
    <row r="1731" spans="22:63" ht="15.75">
      <c r="V1731" s="15"/>
      <c r="W1731" s="15"/>
      <c r="X1731" s="15"/>
      <c r="Y1731" s="15"/>
      <c r="Z1731" s="15"/>
      <c r="AA1731" s="15"/>
      <c r="AB1731" s="15"/>
      <c r="AC1731" s="15"/>
      <c r="AD1731" s="15"/>
      <c r="AE1731" s="15"/>
      <c r="AF1731" s="15"/>
      <c r="AG1731" s="15"/>
      <c r="AH1731" s="15"/>
      <c r="AI1731" s="15"/>
      <c r="AJ1731" s="15"/>
      <c r="AK1731" s="15"/>
      <c r="AL1731" s="15"/>
      <c r="AM1731" s="15"/>
      <c r="AN1731" s="15"/>
      <c r="AO1731" s="15"/>
      <c r="AP1731" s="15"/>
      <c r="AQ1731" s="15"/>
      <c r="AR1731" s="15"/>
      <c r="AS1731" s="15"/>
      <c r="AT1731" s="15"/>
      <c r="AU1731" s="15"/>
      <c r="AV1731" s="15"/>
      <c r="AW1731" s="15"/>
      <c r="AX1731" s="15"/>
      <c r="AY1731" s="15"/>
      <c r="AZ1731" s="15"/>
      <c r="BA1731" s="15"/>
      <c r="BB1731" s="15"/>
      <c r="BC1731" s="15"/>
      <c r="BD1731" s="15"/>
      <c r="BE1731" s="15"/>
      <c r="BF1731" s="15"/>
      <c r="BG1731" s="15"/>
      <c r="BH1731" s="15"/>
      <c r="BI1731" s="15"/>
      <c r="BJ1731" s="15"/>
      <c r="BK1731" s="15"/>
    </row>
    <row r="1732" spans="22:63" ht="15.75">
      <c r="V1732" s="15"/>
      <c r="W1732" s="15"/>
      <c r="X1732" s="15"/>
      <c r="Y1732" s="15"/>
      <c r="Z1732" s="15"/>
      <c r="AA1732" s="15"/>
      <c r="AB1732" s="15"/>
      <c r="AC1732" s="15"/>
      <c r="AD1732" s="15"/>
      <c r="AE1732" s="15"/>
      <c r="AF1732" s="15"/>
      <c r="AG1732" s="15"/>
      <c r="AH1732" s="15"/>
      <c r="AI1732" s="15"/>
      <c r="AJ1732" s="15"/>
      <c r="AK1732" s="15"/>
      <c r="AL1732" s="15"/>
      <c r="AM1732" s="15"/>
      <c r="AN1732" s="15"/>
      <c r="AO1732" s="15"/>
      <c r="AP1732" s="15"/>
      <c r="AQ1732" s="15"/>
      <c r="AR1732" s="15"/>
      <c r="AS1732" s="15"/>
      <c r="AT1732" s="15"/>
      <c r="AU1732" s="15"/>
      <c r="AV1732" s="15"/>
      <c r="AW1732" s="15"/>
      <c r="AX1732" s="15"/>
      <c r="AY1732" s="15"/>
      <c r="AZ1732" s="15"/>
      <c r="BA1732" s="15"/>
      <c r="BB1732" s="15"/>
      <c r="BC1732" s="15"/>
      <c r="BD1732" s="15"/>
      <c r="BE1732" s="15"/>
      <c r="BF1732" s="15"/>
      <c r="BG1732" s="15"/>
      <c r="BH1732" s="15"/>
      <c r="BI1732" s="15"/>
      <c r="BJ1732" s="15"/>
      <c r="BK1732" s="15"/>
    </row>
    <row r="1733" spans="22:63" ht="15.75">
      <c r="V1733" s="15"/>
      <c r="W1733" s="15"/>
      <c r="X1733" s="15"/>
      <c r="Y1733" s="15"/>
      <c r="Z1733" s="15"/>
      <c r="AA1733" s="15"/>
      <c r="AB1733" s="15"/>
      <c r="AC1733" s="15"/>
      <c r="AD1733" s="15"/>
      <c r="AE1733" s="15"/>
      <c r="AF1733" s="15"/>
      <c r="AG1733" s="15"/>
      <c r="AH1733" s="15"/>
      <c r="AI1733" s="15"/>
      <c r="AJ1733" s="15"/>
      <c r="AK1733" s="15"/>
      <c r="AL1733" s="15"/>
      <c r="AM1733" s="15"/>
      <c r="AN1733" s="15"/>
      <c r="AO1733" s="15"/>
      <c r="AP1733" s="15"/>
      <c r="AQ1733" s="15"/>
      <c r="AR1733" s="15"/>
      <c r="AS1733" s="15"/>
      <c r="AT1733" s="15"/>
      <c r="AU1733" s="15"/>
      <c r="AV1733" s="15"/>
      <c r="AW1733" s="15"/>
      <c r="AX1733" s="15"/>
      <c r="AY1733" s="15"/>
      <c r="AZ1733" s="15"/>
      <c r="BA1733" s="15"/>
      <c r="BB1733" s="15"/>
      <c r="BC1733" s="15"/>
      <c r="BD1733" s="15"/>
      <c r="BE1733" s="15"/>
      <c r="BF1733" s="15"/>
      <c r="BG1733" s="15"/>
      <c r="BH1733" s="15"/>
      <c r="BI1733" s="15"/>
      <c r="BJ1733" s="15"/>
      <c r="BK1733" s="15"/>
    </row>
    <row r="1734" spans="22:63" ht="15.75">
      <c r="V1734" s="15"/>
      <c r="W1734" s="15"/>
      <c r="X1734" s="15"/>
      <c r="Y1734" s="15"/>
      <c r="Z1734" s="15"/>
      <c r="AA1734" s="15"/>
      <c r="AB1734" s="15"/>
      <c r="AC1734" s="15"/>
      <c r="AD1734" s="15"/>
      <c r="AE1734" s="15"/>
      <c r="AF1734" s="15"/>
      <c r="AG1734" s="15"/>
      <c r="AH1734" s="15"/>
      <c r="AI1734" s="15"/>
      <c r="AJ1734" s="15"/>
      <c r="AK1734" s="15"/>
      <c r="AL1734" s="15"/>
      <c r="AM1734" s="15"/>
      <c r="AN1734" s="15"/>
      <c r="AO1734" s="15"/>
      <c r="AP1734" s="15"/>
      <c r="AQ1734" s="15"/>
      <c r="AR1734" s="15"/>
      <c r="AS1734" s="15"/>
      <c r="AT1734" s="15"/>
      <c r="AU1734" s="15"/>
      <c r="AV1734" s="15"/>
      <c r="AW1734" s="15"/>
      <c r="AX1734" s="15"/>
      <c r="AY1734" s="15"/>
      <c r="AZ1734" s="15"/>
      <c r="BA1734" s="15"/>
      <c r="BB1734" s="15"/>
      <c r="BC1734" s="15"/>
      <c r="BD1734" s="15"/>
      <c r="BE1734" s="15"/>
      <c r="BF1734" s="15"/>
      <c r="BG1734" s="15"/>
      <c r="BH1734" s="15"/>
      <c r="BI1734" s="15"/>
      <c r="BJ1734" s="15"/>
      <c r="BK1734" s="15"/>
    </row>
    <row r="1735" spans="22:63" ht="15.75">
      <c r="V1735" s="15"/>
      <c r="W1735" s="15"/>
      <c r="X1735" s="15"/>
      <c r="Y1735" s="15"/>
      <c r="Z1735" s="15"/>
      <c r="AA1735" s="15"/>
      <c r="AB1735" s="15"/>
      <c r="AC1735" s="15"/>
      <c r="AD1735" s="15"/>
      <c r="AE1735" s="15"/>
      <c r="AF1735" s="15"/>
      <c r="AG1735" s="15"/>
      <c r="AH1735" s="15"/>
      <c r="AI1735" s="15"/>
      <c r="AJ1735" s="15"/>
      <c r="AK1735" s="15"/>
      <c r="AL1735" s="15"/>
      <c r="AM1735" s="15"/>
      <c r="AN1735" s="15"/>
      <c r="AO1735" s="15"/>
      <c r="AP1735" s="15"/>
      <c r="AQ1735" s="15"/>
      <c r="AR1735" s="15"/>
      <c r="AS1735" s="15"/>
      <c r="AT1735" s="15"/>
      <c r="AU1735" s="15"/>
      <c r="AV1735" s="15"/>
      <c r="AW1735" s="15"/>
      <c r="AX1735" s="15"/>
      <c r="AY1735" s="15"/>
      <c r="AZ1735" s="15"/>
      <c r="BA1735" s="15"/>
      <c r="BB1735" s="15"/>
      <c r="BC1735" s="15"/>
      <c r="BD1735" s="15"/>
      <c r="BE1735" s="15"/>
      <c r="BF1735" s="15"/>
      <c r="BG1735" s="15"/>
      <c r="BH1735" s="15"/>
      <c r="BI1735" s="15"/>
      <c r="BJ1735" s="15"/>
      <c r="BK1735" s="15"/>
    </row>
    <row r="1736" spans="22:63" ht="15.75">
      <c r="V1736" s="15"/>
      <c r="W1736" s="15"/>
      <c r="X1736" s="15"/>
      <c r="Y1736" s="15"/>
      <c r="Z1736" s="15"/>
      <c r="AA1736" s="15"/>
      <c r="AB1736" s="15"/>
      <c r="AC1736" s="15"/>
      <c r="AD1736" s="15"/>
      <c r="AE1736" s="15"/>
      <c r="AF1736" s="15"/>
      <c r="AG1736" s="15"/>
      <c r="AH1736" s="15"/>
      <c r="AI1736" s="15"/>
      <c r="AJ1736" s="15"/>
      <c r="AK1736" s="15"/>
      <c r="AL1736" s="15"/>
      <c r="AM1736" s="15"/>
      <c r="AN1736" s="15"/>
      <c r="AO1736" s="15"/>
      <c r="AP1736" s="15"/>
      <c r="AQ1736" s="15"/>
      <c r="AR1736" s="15"/>
      <c r="AS1736" s="15"/>
      <c r="AT1736" s="15"/>
      <c r="AU1736" s="15"/>
      <c r="AV1736" s="15"/>
      <c r="AW1736" s="15"/>
      <c r="AX1736" s="15"/>
      <c r="AY1736" s="15"/>
      <c r="AZ1736" s="15"/>
      <c r="BA1736" s="15"/>
      <c r="BB1736" s="15"/>
      <c r="BC1736" s="15"/>
      <c r="BD1736" s="15"/>
      <c r="BE1736" s="15"/>
      <c r="BF1736" s="15"/>
      <c r="BG1736" s="15"/>
      <c r="BH1736" s="15"/>
      <c r="BI1736" s="15"/>
      <c r="BJ1736" s="15"/>
      <c r="BK1736" s="15"/>
    </row>
    <row r="1737" spans="22:63" ht="15.75">
      <c r="V1737" s="15"/>
      <c r="W1737" s="15"/>
      <c r="X1737" s="15"/>
      <c r="Y1737" s="15"/>
      <c r="Z1737" s="15"/>
      <c r="AA1737" s="15"/>
      <c r="AB1737" s="15"/>
      <c r="AC1737" s="15"/>
      <c r="AD1737" s="15"/>
      <c r="AE1737" s="15"/>
      <c r="AF1737" s="15"/>
      <c r="AG1737" s="15"/>
      <c r="AH1737" s="15"/>
      <c r="AI1737" s="15"/>
      <c r="AJ1737" s="15"/>
      <c r="AK1737" s="15"/>
      <c r="AL1737" s="15"/>
      <c r="AM1737" s="15"/>
      <c r="AN1737" s="15"/>
      <c r="AO1737" s="15"/>
      <c r="AP1737" s="15"/>
      <c r="AQ1737" s="15"/>
      <c r="AR1737" s="15"/>
      <c r="AS1737" s="15"/>
      <c r="AT1737" s="15"/>
      <c r="AU1737" s="15"/>
      <c r="AV1737" s="15"/>
      <c r="AW1737" s="15"/>
      <c r="AX1737" s="15"/>
      <c r="AY1737" s="15"/>
      <c r="AZ1737" s="15"/>
      <c r="BA1737" s="15"/>
      <c r="BB1737" s="15"/>
      <c r="BC1737" s="15"/>
      <c r="BD1737" s="15"/>
      <c r="BE1737" s="15"/>
      <c r="BF1737" s="15"/>
      <c r="BG1737" s="15"/>
      <c r="BH1737" s="15"/>
      <c r="BI1737" s="15"/>
      <c r="BJ1737" s="15"/>
      <c r="BK1737" s="15"/>
    </row>
    <row r="1738" spans="22:63" ht="15.75">
      <c r="V1738" s="15"/>
      <c r="W1738" s="15"/>
      <c r="X1738" s="15"/>
      <c r="Y1738" s="15"/>
      <c r="Z1738" s="15"/>
      <c r="AA1738" s="15"/>
      <c r="AB1738" s="15"/>
      <c r="AC1738" s="15"/>
      <c r="AD1738" s="15"/>
      <c r="AE1738" s="15"/>
      <c r="AF1738" s="15"/>
      <c r="AG1738" s="15"/>
      <c r="AH1738" s="15"/>
      <c r="AI1738" s="15"/>
      <c r="AJ1738" s="15"/>
      <c r="AK1738" s="15"/>
      <c r="AL1738" s="15"/>
      <c r="AM1738" s="15"/>
      <c r="AN1738" s="15"/>
      <c r="AO1738" s="15"/>
      <c r="AP1738" s="15"/>
      <c r="AQ1738" s="15"/>
      <c r="AR1738" s="15"/>
      <c r="AS1738" s="15"/>
      <c r="AT1738" s="15"/>
      <c r="AU1738" s="15"/>
      <c r="AV1738" s="15"/>
      <c r="AW1738" s="15"/>
      <c r="AX1738" s="15"/>
      <c r="AY1738" s="15"/>
      <c r="AZ1738" s="15"/>
      <c r="BA1738" s="15"/>
      <c r="BB1738" s="15"/>
      <c r="BC1738" s="15"/>
      <c r="BD1738" s="15"/>
      <c r="BE1738" s="15"/>
      <c r="BF1738" s="15"/>
      <c r="BG1738" s="15"/>
      <c r="BH1738" s="15"/>
      <c r="BI1738" s="15"/>
      <c r="BJ1738" s="15"/>
      <c r="BK1738" s="15"/>
    </row>
    <row r="1739" spans="22:63" ht="15.75">
      <c r="V1739" s="15"/>
      <c r="W1739" s="15"/>
      <c r="X1739" s="15"/>
      <c r="Y1739" s="15"/>
      <c r="Z1739" s="15"/>
      <c r="AA1739" s="15"/>
      <c r="AB1739" s="15"/>
      <c r="AC1739" s="15"/>
      <c r="AD1739" s="15"/>
      <c r="AE1739" s="15"/>
      <c r="AF1739" s="15"/>
      <c r="AG1739" s="15"/>
      <c r="AH1739" s="15"/>
      <c r="AI1739" s="15"/>
      <c r="AJ1739" s="15"/>
      <c r="AK1739" s="15"/>
      <c r="AL1739" s="15"/>
      <c r="AM1739" s="15"/>
      <c r="AN1739" s="15"/>
      <c r="AO1739" s="15"/>
      <c r="AP1739" s="15"/>
      <c r="AQ1739" s="15"/>
      <c r="AR1739" s="15"/>
      <c r="AS1739" s="15"/>
      <c r="AT1739" s="15"/>
      <c r="AU1739" s="15"/>
      <c r="AV1739" s="15"/>
      <c r="AW1739" s="15"/>
      <c r="AX1739" s="15"/>
      <c r="AY1739" s="15"/>
      <c r="AZ1739" s="15"/>
      <c r="BA1739" s="15"/>
      <c r="BB1739" s="15"/>
      <c r="BC1739" s="15"/>
      <c r="BD1739" s="15"/>
      <c r="BE1739" s="15"/>
      <c r="BF1739" s="15"/>
      <c r="BG1739" s="15"/>
      <c r="BH1739" s="15"/>
      <c r="BI1739" s="15"/>
      <c r="BJ1739" s="15"/>
      <c r="BK1739" s="15"/>
    </row>
    <row r="1740" spans="22:63" ht="15.75">
      <c r="V1740" s="15"/>
      <c r="W1740" s="15"/>
      <c r="X1740" s="15"/>
      <c r="Y1740" s="15"/>
      <c r="Z1740" s="15"/>
      <c r="AA1740" s="15"/>
      <c r="AB1740" s="15"/>
      <c r="AC1740" s="15"/>
      <c r="AD1740" s="15"/>
      <c r="AE1740" s="15"/>
      <c r="AF1740" s="15"/>
      <c r="AG1740" s="15"/>
      <c r="AH1740" s="15"/>
      <c r="AI1740" s="15"/>
      <c r="AJ1740" s="15"/>
      <c r="AK1740" s="15"/>
      <c r="AL1740" s="15"/>
      <c r="AM1740" s="15"/>
      <c r="AN1740" s="15"/>
      <c r="AO1740" s="15"/>
      <c r="AP1740" s="15"/>
      <c r="AQ1740" s="15"/>
      <c r="AR1740" s="15"/>
      <c r="AS1740" s="15"/>
      <c r="AT1740" s="15"/>
      <c r="AU1740" s="15"/>
      <c r="AV1740" s="15"/>
      <c r="AW1740" s="15"/>
      <c r="AX1740" s="15"/>
      <c r="AY1740" s="15"/>
      <c r="AZ1740" s="15"/>
      <c r="BA1740" s="15"/>
      <c r="BB1740" s="15"/>
      <c r="BC1740" s="15"/>
      <c r="BD1740" s="15"/>
      <c r="BE1740" s="15"/>
      <c r="BF1740" s="15"/>
      <c r="BG1740" s="15"/>
      <c r="BH1740" s="15"/>
      <c r="BI1740" s="15"/>
      <c r="BJ1740" s="15"/>
      <c r="BK1740" s="15"/>
    </row>
    <row r="1741" spans="22:63" ht="15.75">
      <c r="V1741" s="15"/>
      <c r="W1741" s="15"/>
      <c r="X1741" s="15"/>
      <c r="Y1741" s="15"/>
      <c r="Z1741" s="15"/>
      <c r="AA1741" s="15"/>
      <c r="AB1741" s="15"/>
      <c r="AC1741" s="15"/>
      <c r="AD1741" s="15"/>
      <c r="AE1741" s="15"/>
      <c r="AF1741" s="15"/>
      <c r="AG1741" s="15"/>
      <c r="AH1741" s="15"/>
      <c r="AI1741" s="15"/>
      <c r="AJ1741" s="15"/>
      <c r="AK1741" s="15"/>
      <c r="AL1741" s="15"/>
      <c r="AM1741" s="15"/>
      <c r="AN1741" s="15"/>
      <c r="AO1741" s="15"/>
      <c r="AP1741" s="15"/>
      <c r="AQ1741" s="15"/>
      <c r="AR1741" s="15"/>
      <c r="AS1741" s="15"/>
      <c r="AT1741" s="15"/>
      <c r="AU1741" s="15"/>
      <c r="AV1741" s="15"/>
      <c r="AW1741" s="15"/>
      <c r="AX1741" s="15"/>
      <c r="AY1741" s="15"/>
      <c r="AZ1741" s="15"/>
      <c r="BA1741" s="15"/>
      <c r="BB1741" s="15"/>
      <c r="BC1741" s="15"/>
      <c r="BD1741" s="15"/>
      <c r="BE1741" s="15"/>
      <c r="BF1741" s="15"/>
      <c r="BG1741" s="15"/>
      <c r="BH1741" s="15"/>
      <c r="BI1741" s="15"/>
      <c r="BJ1741" s="15"/>
      <c r="BK1741" s="15"/>
    </row>
    <row r="1742" spans="22:63" ht="15.75">
      <c r="V1742" s="15"/>
      <c r="W1742" s="15"/>
      <c r="X1742" s="15"/>
      <c r="Y1742" s="15"/>
      <c r="Z1742" s="15"/>
      <c r="AA1742" s="15"/>
      <c r="AB1742" s="15"/>
      <c r="AC1742" s="15"/>
      <c r="AD1742" s="15"/>
      <c r="AE1742" s="15"/>
      <c r="AF1742" s="15"/>
      <c r="AG1742" s="15"/>
      <c r="AH1742" s="15"/>
      <c r="AI1742" s="15"/>
      <c r="AJ1742" s="15"/>
      <c r="AK1742" s="15"/>
      <c r="AL1742" s="15"/>
      <c r="AM1742" s="15"/>
      <c r="AN1742" s="15"/>
      <c r="AO1742" s="15"/>
      <c r="AP1742" s="15"/>
      <c r="AQ1742" s="15"/>
      <c r="AR1742" s="15"/>
      <c r="AS1742" s="15"/>
      <c r="AT1742" s="15"/>
      <c r="AU1742" s="15"/>
      <c r="AV1742" s="15"/>
      <c r="AW1742" s="15"/>
      <c r="AX1742" s="15"/>
      <c r="AY1742" s="15"/>
      <c r="AZ1742" s="15"/>
      <c r="BA1742" s="15"/>
      <c r="BB1742" s="15"/>
      <c r="BC1742" s="15"/>
      <c r="BD1742" s="15"/>
      <c r="BE1742" s="15"/>
      <c r="BF1742" s="15"/>
      <c r="BG1742" s="15"/>
      <c r="BH1742" s="15"/>
      <c r="BI1742" s="15"/>
      <c r="BJ1742" s="15"/>
      <c r="BK1742" s="15"/>
    </row>
    <row r="1743" spans="22:63" ht="15.75">
      <c r="V1743" s="15"/>
      <c r="W1743" s="15"/>
      <c r="X1743" s="15"/>
      <c r="Y1743" s="15"/>
      <c r="Z1743" s="15"/>
      <c r="AA1743" s="15"/>
      <c r="AB1743" s="15"/>
      <c r="AC1743" s="15"/>
      <c r="AD1743" s="15"/>
      <c r="AE1743" s="15"/>
      <c r="AF1743" s="15"/>
      <c r="AG1743" s="15"/>
      <c r="AH1743" s="15"/>
      <c r="AI1743" s="15"/>
      <c r="AJ1743" s="15"/>
      <c r="AK1743" s="15"/>
      <c r="AL1743" s="15"/>
      <c r="AM1743" s="15"/>
      <c r="AN1743" s="15"/>
      <c r="AO1743" s="15"/>
      <c r="AP1743" s="15"/>
      <c r="AQ1743" s="15"/>
      <c r="AR1743" s="15"/>
      <c r="AS1743" s="15"/>
      <c r="AT1743" s="15"/>
      <c r="AU1743" s="15"/>
      <c r="AV1743" s="15"/>
      <c r="AW1743" s="15"/>
      <c r="AX1743" s="15"/>
      <c r="AY1743" s="15"/>
      <c r="AZ1743" s="15"/>
      <c r="BA1743" s="15"/>
      <c r="BB1743" s="15"/>
      <c r="BC1743" s="15"/>
      <c r="BD1743" s="15"/>
      <c r="BE1743" s="15"/>
      <c r="BF1743" s="15"/>
      <c r="BG1743" s="15"/>
      <c r="BH1743" s="15"/>
      <c r="BI1743" s="15"/>
      <c r="BJ1743" s="15"/>
      <c r="BK1743" s="15"/>
    </row>
    <row r="1744" spans="22:63" ht="15.75">
      <c r="V1744" s="15"/>
      <c r="W1744" s="15"/>
      <c r="X1744" s="15"/>
      <c r="Y1744" s="15"/>
      <c r="Z1744" s="15"/>
      <c r="AA1744" s="15"/>
      <c r="AB1744" s="15"/>
      <c r="AC1744" s="15"/>
      <c r="AD1744" s="15"/>
      <c r="AE1744" s="15"/>
      <c r="AF1744" s="15"/>
      <c r="AG1744" s="15"/>
      <c r="AH1744" s="15"/>
      <c r="AI1744" s="15"/>
      <c r="AJ1744" s="15"/>
      <c r="AK1744" s="15"/>
      <c r="AL1744" s="15"/>
      <c r="AM1744" s="15"/>
      <c r="AN1744" s="15"/>
      <c r="AO1744" s="15"/>
      <c r="AP1744" s="15"/>
      <c r="AQ1744" s="15"/>
      <c r="AR1744" s="15"/>
      <c r="AS1744" s="15"/>
      <c r="AT1744" s="15"/>
      <c r="AU1744" s="15"/>
      <c r="AV1744" s="15"/>
      <c r="AW1744" s="15"/>
      <c r="AX1744" s="15"/>
      <c r="AY1744" s="15"/>
      <c r="AZ1744" s="15"/>
      <c r="BA1744" s="15"/>
      <c r="BB1744" s="15"/>
      <c r="BC1744" s="15"/>
      <c r="BD1744" s="15"/>
      <c r="BE1744" s="15"/>
      <c r="BF1744" s="15"/>
      <c r="BG1744" s="15"/>
      <c r="BH1744" s="15"/>
      <c r="BI1744" s="15"/>
      <c r="BJ1744" s="15"/>
      <c r="BK1744" s="15"/>
    </row>
    <row r="1745" spans="22:63" ht="15.75">
      <c r="V1745" s="15"/>
      <c r="W1745" s="15"/>
      <c r="X1745" s="15"/>
      <c r="Y1745" s="15"/>
      <c r="Z1745" s="15"/>
      <c r="AA1745" s="15"/>
      <c r="AB1745" s="15"/>
      <c r="AC1745" s="15"/>
      <c r="AD1745" s="15"/>
      <c r="AE1745" s="15"/>
      <c r="AF1745" s="15"/>
      <c r="AG1745" s="15"/>
      <c r="AH1745" s="15"/>
      <c r="AI1745" s="15"/>
      <c r="AJ1745" s="15"/>
      <c r="AK1745" s="15"/>
      <c r="AL1745" s="15"/>
      <c r="AM1745" s="15"/>
      <c r="AN1745" s="15"/>
      <c r="AO1745" s="15"/>
      <c r="AP1745" s="15"/>
      <c r="AQ1745" s="15"/>
      <c r="AR1745" s="15"/>
      <c r="AS1745" s="15"/>
      <c r="AT1745" s="15"/>
      <c r="AU1745" s="15"/>
      <c r="AV1745" s="15"/>
      <c r="AW1745" s="15"/>
      <c r="AX1745" s="15"/>
      <c r="AY1745" s="15"/>
      <c r="AZ1745" s="15"/>
      <c r="BA1745" s="15"/>
      <c r="BB1745" s="15"/>
      <c r="BC1745" s="15"/>
      <c r="BD1745" s="15"/>
      <c r="BE1745" s="15"/>
      <c r="BF1745" s="15"/>
      <c r="BG1745" s="15"/>
      <c r="BH1745" s="15"/>
      <c r="BI1745" s="15"/>
      <c r="BJ1745" s="15"/>
      <c r="BK1745" s="15"/>
    </row>
    <row r="1746" spans="22:63" ht="15.75">
      <c r="V1746" s="15"/>
      <c r="W1746" s="15"/>
      <c r="X1746" s="15"/>
      <c r="Y1746" s="15"/>
      <c r="Z1746" s="15"/>
      <c r="AA1746" s="15"/>
      <c r="AB1746" s="15"/>
      <c r="AC1746" s="15"/>
      <c r="AD1746" s="15"/>
      <c r="AE1746" s="15"/>
      <c r="AF1746" s="15"/>
      <c r="AG1746" s="15"/>
      <c r="AH1746" s="15"/>
      <c r="AI1746" s="15"/>
      <c r="AJ1746" s="15"/>
      <c r="AK1746" s="15"/>
      <c r="AL1746" s="15"/>
      <c r="AM1746" s="15"/>
      <c r="AN1746" s="15"/>
      <c r="AO1746" s="15"/>
      <c r="AP1746" s="15"/>
      <c r="AQ1746" s="15"/>
      <c r="AR1746" s="15"/>
      <c r="AS1746" s="15"/>
      <c r="AT1746" s="15"/>
      <c r="AU1746" s="15"/>
      <c r="AV1746" s="15"/>
      <c r="AW1746" s="15"/>
      <c r="AX1746" s="15"/>
      <c r="AY1746" s="15"/>
      <c r="AZ1746" s="15"/>
      <c r="BA1746" s="15"/>
      <c r="BB1746" s="15"/>
      <c r="BC1746" s="15"/>
      <c r="BD1746" s="15"/>
      <c r="BE1746" s="15"/>
      <c r="BF1746" s="15"/>
      <c r="BG1746" s="15"/>
      <c r="BH1746" s="15"/>
      <c r="BI1746" s="15"/>
      <c r="BJ1746" s="15"/>
      <c r="BK1746" s="15"/>
    </row>
    <row r="1747" spans="22:63" ht="15.75">
      <c r="V1747" s="15"/>
      <c r="W1747" s="15"/>
      <c r="X1747" s="15"/>
      <c r="Y1747" s="15"/>
      <c r="Z1747" s="15"/>
      <c r="AA1747" s="15"/>
      <c r="AB1747" s="15"/>
      <c r="AC1747" s="15"/>
      <c r="AD1747" s="15"/>
      <c r="AE1747" s="15"/>
      <c r="AF1747" s="15"/>
      <c r="AG1747" s="15"/>
      <c r="AH1747" s="15"/>
      <c r="AI1747" s="15"/>
      <c r="AJ1747" s="15"/>
      <c r="AK1747" s="15"/>
      <c r="AL1747" s="15"/>
      <c r="AM1747" s="15"/>
      <c r="AN1747" s="15"/>
      <c r="AO1747" s="15"/>
      <c r="AP1747" s="15"/>
      <c r="AQ1747" s="15"/>
      <c r="AR1747" s="15"/>
      <c r="AS1747" s="15"/>
      <c r="AT1747" s="15"/>
      <c r="AU1747" s="15"/>
      <c r="AV1747" s="15"/>
      <c r="AW1747" s="15"/>
      <c r="AX1747" s="15"/>
      <c r="AY1747" s="15"/>
      <c r="AZ1747" s="15"/>
      <c r="BA1747" s="15"/>
      <c r="BB1747" s="15"/>
      <c r="BC1747" s="15"/>
      <c r="BD1747" s="15"/>
      <c r="BE1747" s="15"/>
      <c r="BF1747" s="15"/>
      <c r="BG1747" s="15"/>
      <c r="BH1747" s="15"/>
      <c r="BI1747" s="15"/>
      <c r="BJ1747" s="15"/>
      <c r="BK1747" s="15"/>
    </row>
    <row r="1748" spans="22:63" ht="15.75">
      <c r="V1748" s="15"/>
      <c r="W1748" s="15"/>
      <c r="X1748" s="15"/>
      <c r="Y1748" s="15"/>
      <c r="Z1748" s="15"/>
      <c r="AA1748" s="15"/>
      <c r="AB1748" s="15"/>
      <c r="AC1748" s="15"/>
      <c r="AD1748" s="15"/>
      <c r="AE1748" s="15"/>
      <c r="AF1748" s="15"/>
      <c r="AG1748" s="15"/>
      <c r="AH1748" s="15"/>
      <c r="AI1748" s="15"/>
      <c r="AJ1748" s="15"/>
      <c r="AK1748" s="15"/>
      <c r="AL1748" s="15"/>
      <c r="AM1748" s="15"/>
      <c r="AN1748" s="15"/>
      <c r="AO1748" s="15"/>
      <c r="AP1748" s="15"/>
      <c r="AQ1748" s="15"/>
      <c r="AR1748" s="15"/>
      <c r="AS1748" s="15"/>
      <c r="AT1748" s="15"/>
      <c r="AU1748" s="15"/>
      <c r="AV1748" s="15"/>
      <c r="AW1748" s="15"/>
      <c r="AX1748" s="15"/>
      <c r="AY1748" s="15"/>
      <c r="AZ1748" s="15"/>
      <c r="BA1748" s="15"/>
      <c r="BB1748" s="15"/>
      <c r="BC1748" s="15"/>
      <c r="BD1748" s="15"/>
      <c r="BE1748" s="15"/>
      <c r="BF1748" s="15"/>
      <c r="BG1748" s="15"/>
      <c r="BH1748" s="15"/>
      <c r="BI1748" s="15"/>
      <c r="BJ1748" s="15"/>
      <c r="BK1748" s="15"/>
    </row>
    <row r="1749" spans="22:63" ht="15.75">
      <c r="V1749" s="15"/>
      <c r="W1749" s="15"/>
      <c r="X1749" s="15"/>
      <c r="Y1749" s="15"/>
      <c r="Z1749" s="15"/>
      <c r="AA1749" s="15"/>
      <c r="AB1749" s="15"/>
      <c r="AC1749" s="15"/>
      <c r="AD1749" s="15"/>
      <c r="AE1749" s="15"/>
      <c r="AF1749" s="15"/>
      <c r="AG1749" s="15"/>
      <c r="AH1749" s="15"/>
      <c r="AI1749" s="15"/>
      <c r="AJ1749" s="15"/>
      <c r="AK1749" s="15"/>
      <c r="AL1749" s="15"/>
      <c r="AM1749" s="15"/>
      <c r="AN1749" s="15"/>
      <c r="AO1749" s="15"/>
      <c r="AP1749" s="15"/>
      <c r="AQ1749" s="15"/>
      <c r="AR1749" s="15"/>
      <c r="AS1749" s="15"/>
      <c r="AT1749" s="15"/>
      <c r="AU1749" s="15"/>
      <c r="AV1749" s="15"/>
      <c r="AW1749" s="15"/>
      <c r="AX1749" s="15"/>
      <c r="AY1749" s="15"/>
      <c r="AZ1749" s="15"/>
      <c r="BA1749" s="15"/>
      <c r="BB1749" s="15"/>
      <c r="BC1749" s="15"/>
      <c r="BD1749" s="15"/>
      <c r="BE1749" s="15"/>
      <c r="BF1749" s="15"/>
      <c r="BG1749" s="15"/>
      <c r="BH1749" s="15"/>
      <c r="BI1749" s="15"/>
      <c r="BJ1749" s="15"/>
      <c r="BK1749" s="15"/>
    </row>
    <row r="1750" spans="22:63" ht="15.75">
      <c r="V1750" s="15"/>
      <c r="W1750" s="15"/>
      <c r="X1750" s="15"/>
      <c r="Y1750" s="15"/>
      <c r="Z1750" s="15"/>
      <c r="AA1750" s="15"/>
      <c r="AB1750" s="15"/>
      <c r="AC1750" s="15"/>
      <c r="AD1750" s="15"/>
      <c r="AE1750" s="15"/>
      <c r="AF1750" s="15"/>
      <c r="AG1750" s="15"/>
      <c r="AH1750" s="15"/>
      <c r="AI1750" s="15"/>
      <c r="AJ1750" s="15"/>
      <c r="AK1750" s="15"/>
      <c r="AL1750" s="15"/>
      <c r="AM1750" s="15"/>
      <c r="AN1750" s="15"/>
      <c r="AO1750" s="15"/>
      <c r="AP1750" s="15"/>
      <c r="AQ1750" s="15"/>
      <c r="AR1750" s="15"/>
      <c r="AS1750" s="15"/>
      <c r="AT1750" s="15"/>
      <c r="AU1750" s="15"/>
      <c r="AV1750" s="15"/>
      <c r="AW1750" s="15"/>
      <c r="AX1750" s="15"/>
      <c r="AY1750" s="15"/>
      <c r="AZ1750" s="15"/>
      <c r="BA1750" s="15"/>
      <c r="BB1750" s="15"/>
      <c r="BC1750" s="15"/>
      <c r="BD1750" s="15"/>
      <c r="BE1750" s="15"/>
      <c r="BF1750" s="15"/>
      <c r="BG1750" s="15"/>
      <c r="BH1750" s="15"/>
      <c r="BI1750" s="15"/>
      <c r="BJ1750" s="15"/>
      <c r="BK1750" s="15"/>
    </row>
    <row r="1751" spans="22:63" ht="15.75">
      <c r="V1751" s="15"/>
      <c r="W1751" s="15"/>
      <c r="X1751" s="15"/>
      <c r="Y1751" s="15"/>
      <c r="Z1751" s="15"/>
      <c r="AA1751" s="15"/>
      <c r="AB1751" s="15"/>
      <c r="AC1751" s="15"/>
      <c r="AD1751" s="15"/>
      <c r="AE1751" s="15"/>
      <c r="AF1751" s="15"/>
      <c r="AG1751" s="15"/>
      <c r="AH1751" s="15"/>
      <c r="AI1751" s="15"/>
      <c r="AJ1751" s="15"/>
      <c r="AK1751" s="15"/>
      <c r="AL1751" s="15"/>
      <c r="AM1751" s="15"/>
      <c r="AN1751" s="15"/>
      <c r="AO1751" s="15"/>
      <c r="AP1751" s="15"/>
      <c r="AQ1751" s="15"/>
      <c r="AR1751" s="15"/>
      <c r="AS1751" s="15"/>
      <c r="AT1751" s="15"/>
      <c r="AU1751" s="15"/>
      <c r="AV1751" s="15"/>
      <c r="AW1751" s="15"/>
      <c r="AX1751" s="15"/>
      <c r="AY1751" s="15"/>
      <c r="AZ1751" s="15"/>
      <c r="BA1751" s="15"/>
      <c r="BB1751" s="15"/>
      <c r="BC1751" s="15"/>
      <c r="BD1751" s="15"/>
      <c r="BE1751" s="15"/>
      <c r="BF1751" s="15"/>
      <c r="BG1751" s="15"/>
      <c r="BH1751" s="15"/>
      <c r="BI1751" s="15"/>
      <c r="BJ1751" s="15"/>
      <c r="BK1751" s="15"/>
    </row>
    <row r="1752" spans="22:63" ht="15.75">
      <c r="V1752" s="15"/>
      <c r="W1752" s="15"/>
      <c r="X1752" s="15"/>
      <c r="Y1752" s="15"/>
      <c r="Z1752" s="15"/>
      <c r="AA1752" s="15"/>
      <c r="AB1752" s="15"/>
      <c r="AC1752" s="15"/>
      <c r="AD1752" s="15"/>
      <c r="AE1752" s="15"/>
      <c r="AF1752" s="15"/>
      <c r="AG1752" s="15"/>
      <c r="AH1752" s="15"/>
      <c r="AI1752" s="15"/>
      <c r="AJ1752" s="15"/>
      <c r="AK1752" s="15"/>
      <c r="AL1752" s="15"/>
      <c r="AM1752" s="15"/>
      <c r="AN1752" s="15"/>
      <c r="AO1752" s="15"/>
      <c r="AP1752" s="15"/>
      <c r="AQ1752" s="15"/>
      <c r="AR1752" s="15"/>
      <c r="AS1752" s="15"/>
      <c r="AT1752" s="15"/>
      <c r="AU1752" s="15"/>
      <c r="AV1752" s="15"/>
      <c r="AW1752" s="15"/>
      <c r="AX1752" s="15"/>
      <c r="AY1752" s="15"/>
      <c r="AZ1752" s="15"/>
      <c r="BA1752" s="15"/>
      <c r="BB1752" s="15"/>
      <c r="BC1752" s="15"/>
      <c r="BD1752" s="15"/>
      <c r="BE1752" s="15"/>
      <c r="BF1752" s="15"/>
      <c r="BG1752" s="15"/>
      <c r="BH1752" s="15"/>
      <c r="BI1752" s="15"/>
      <c r="BJ1752" s="15"/>
      <c r="BK1752" s="15"/>
    </row>
    <row r="1753" spans="22:63" ht="15.75">
      <c r="V1753" s="15"/>
      <c r="W1753" s="15"/>
      <c r="X1753" s="15"/>
      <c r="Y1753" s="15"/>
      <c r="Z1753" s="15"/>
      <c r="AA1753" s="15"/>
      <c r="AB1753" s="15"/>
      <c r="AC1753" s="15"/>
      <c r="AD1753" s="15"/>
      <c r="AE1753" s="15"/>
      <c r="AF1753" s="15"/>
      <c r="AG1753" s="15"/>
      <c r="AH1753" s="15"/>
      <c r="AI1753" s="15"/>
      <c r="AJ1753" s="15"/>
      <c r="AK1753" s="15"/>
      <c r="AL1753" s="15"/>
      <c r="AM1753" s="15"/>
      <c r="AN1753" s="15"/>
      <c r="AO1753" s="15"/>
      <c r="AP1753" s="15"/>
      <c r="AQ1753" s="15"/>
      <c r="AR1753" s="15"/>
      <c r="AS1753" s="15"/>
      <c r="AT1753" s="15"/>
      <c r="AU1753" s="15"/>
      <c r="AV1753" s="15"/>
      <c r="AW1753" s="15"/>
      <c r="AX1753" s="15"/>
      <c r="AY1753" s="15"/>
      <c r="AZ1753" s="15"/>
      <c r="BA1753" s="15"/>
      <c r="BB1753" s="15"/>
      <c r="BC1753" s="15"/>
      <c r="BD1753" s="15"/>
      <c r="BE1753" s="15"/>
      <c r="BF1753" s="15"/>
      <c r="BG1753" s="15"/>
      <c r="BH1753" s="15"/>
      <c r="BI1753" s="15"/>
      <c r="BJ1753" s="15"/>
      <c r="BK1753" s="15"/>
    </row>
    <row r="1754" spans="22:63" ht="15.75">
      <c r="V1754" s="15"/>
      <c r="W1754" s="15"/>
      <c r="X1754" s="15"/>
      <c r="Y1754" s="15"/>
      <c r="Z1754" s="15"/>
      <c r="AA1754" s="15"/>
      <c r="AB1754" s="15"/>
      <c r="AC1754" s="15"/>
      <c r="AD1754" s="15"/>
      <c r="AE1754" s="15"/>
      <c r="AF1754" s="15"/>
      <c r="AG1754" s="15"/>
      <c r="AH1754" s="15"/>
      <c r="AI1754" s="15"/>
      <c r="AJ1754" s="15"/>
      <c r="AK1754" s="15"/>
      <c r="AL1754" s="15"/>
      <c r="AM1754" s="15"/>
      <c r="AN1754" s="15"/>
      <c r="AO1754" s="15"/>
      <c r="AP1754" s="15"/>
      <c r="AQ1754" s="15"/>
      <c r="AR1754" s="15"/>
      <c r="AS1754" s="15"/>
      <c r="AT1754" s="15"/>
      <c r="AU1754" s="15"/>
      <c r="AV1754" s="15"/>
      <c r="AW1754" s="15"/>
      <c r="AX1754" s="15"/>
      <c r="AY1754" s="15"/>
      <c r="AZ1754" s="15"/>
      <c r="BA1754" s="15"/>
      <c r="BB1754" s="15"/>
      <c r="BC1754" s="15"/>
      <c r="BD1754" s="15"/>
      <c r="BE1754" s="15"/>
      <c r="BF1754" s="15"/>
      <c r="BG1754" s="15"/>
      <c r="BH1754" s="15"/>
      <c r="BI1754" s="15"/>
      <c r="BJ1754" s="15"/>
      <c r="BK1754" s="15"/>
    </row>
    <row r="1755" spans="22:63" ht="15.75">
      <c r="V1755" s="15"/>
      <c r="W1755" s="15"/>
      <c r="X1755" s="15"/>
      <c r="Y1755" s="15"/>
      <c r="Z1755" s="15"/>
      <c r="AA1755" s="15"/>
      <c r="AB1755" s="15"/>
      <c r="AC1755" s="15"/>
      <c r="AD1755" s="15"/>
      <c r="AE1755" s="15"/>
      <c r="AF1755" s="15"/>
      <c r="AG1755" s="15"/>
      <c r="AH1755" s="15"/>
      <c r="AI1755" s="15"/>
      <c r="AJ1755" s="15"/>
      <c r="AK1755" s="15"/>
      <c r="AL1755" s="15"/>
      <c r="AM1755" s="15"/>
      <c r="AN1755" s="15"/>
      <c r="AO1755" s="15"/>
      <c r="AP1755" s="15"/>
      <c r="AQ1755" s="15"/>
      <c r="AR1755" s="15"/>
      <c r="AS1755" s="15"/>
      <c r="AT1755" s="15"/>
      <c r="AU1755" s="15"/>
      <c r="AV1755" s="15"/>
      <c r="AW1755" s="15"/>
      <c r="AX1755" s="15"/>
      <c r="AY1755" s="15"/>
      <c r="AZ1755" s="15"/>
      <c r="BA1755" s="15"/>
      <c r="BB1755" s="15"/>
      <c r="BC1755" s="15"/>
      <c r="BD1755" s="15"/>
      <c r="BE1755" s="15"/>
      <c r="BF1755" s="15"/>
      <c r="BG1755" s="15"/>
      <c r="BH1755" s="15"/>
      <c r="BI1755" s="15"/>
      <c r="BJ1755" s="15"/>
      <c r="BK1755" s="15"/>
    </row>
    <row r="1756" spans="22:63" ht="15.75">
      <c r="V1756" s="15"/>
      <c r="W1756" s="15"/>
      <c r="X1756" s="15"/>
      <c r="Y1756" s="15"/>
      <c r="Z1756" s="15"/>
      <c r="AA1756" s="15"/>
      <c r="AB1756" s="15"/>
      <c r="AC1756" s="15"/>
      <c r="AD1756" s="15"/>
      <c r="AE1756" s="15"/>
      <c r="AF1756" s="15"/>
      <c r="AG1756" s="15"/>
      <c r="AH1756" s="15"/>
      <c r="AI1756" s="15"/>
      <c r="AJ1756" s="15"/>
      <c r="AK1756" s="15"/>
      <c r="AL1756" s="15"/>
      <c r="AM1756" s="15"/>
      <c r="AN1756" s="15"/>
      <c r="AO1756" s="15"/>
      <c r="AP1756" s="15"/>
      <c r="AQ1756" s="15"/>
      <c r="AR1756" s="15"/>
      <c r="AS1756" s="15"/>
      <c r="AT1756" s="15"/>
      <c r="AU1756" s="15"/>
      <c r="AV1756" s="15"/>
      <c r="AW1756" s="15"/>
      <c r="AX1756" s="15"/>
      <c r="AY1756" s="15"/>
      <c r="AZ1756" s="15"/>
      <c r="BA1756" s="15"/>
      <c r="BB1756" s="15"/>
      <c r="BC1756" s="15"/>
      <c r="BD1756" s="15"/>
      <c r="BE1756" s="15"/>
      <c r="BF1756" s="15"/>
      <c r="BG1756" s="15"/>
      <c r="BH1756" s="15"/>
      <c r="BI1756" s="15"/>
      <c r="BJ1756" s="15"/>
      <c r="BK1756" s="15"/>
    </row>
    <row r="1757" spans="22:63" ht="15.75">
      <c r="V1757" s="15"/>
      <c r="W1757" s="15"/>
      <c r="X1757" s="15"/>
      <c r="Y1757" s="15"/>
      <c r="Z1757" s="15"/>
      <c r="AA1757" s="15"/>
      <c r="AB1757" s="15"/>
      <c r="AC1757" s="15"/>
      <c r="AD1757" s="15"/>
      <c r="AE1757" s="15"/>
      <c r="AF1757" s="15"/>
      <c r="AG1757" s="15"/>
      <c r="AH1757" s="15"/>
      <c r="AI1757" s="15"/>
      <c r="AJ1757" s="15"/>
      <c r="AK1757" s="15"/>
      <c r="AL1757" s="15"/>
      <c r="AM1757" s="15"/>
      <c r="AN1757" s="15"/>
      <c r="AO1757" s="15"/>
      <c r="AP1757" s="15"/>
      <c r="AQ1757" s="15"/>
      <c r="AR1757" s="15"/>
      <c r="AS1757" s="15"/>
      <c r="AT1757" s="15"/>
      <c r="AU1757" s="15"/>
      <c r="AV1757" s="15"/>
      <c r="AW1757" s="15"/>
      <c r="AX1757" s="15"/>
      <c r="AY1757" s="15"/>
      <c r="AZ1757" s="15"/>
      <c r="BA1757" s="15"/>
      <c r="BB1757" s="15"/>
      <c r="BC1757" s="15"/>
      <c r="BD1757" s="15"/>
      <c r="BE1757" s="15"/>
      <c r="BF1757" s="15"/>
      <c r="BG1757" s="15"/>
      <c r="BH1757" s="15"/>
      <c r="BI1757" s="15"/>
      <c r="BJ1757" s="15"/>
      <c r="BK1757" s="15"/>
    </row>
    <row r="1758" spans="22:63" ht="15.75">
      <c r="V1758" s="15"/>
      <c r="W1758" s="15"/>
      <c r="X1758" s="15"/>
      <c r="Y1758" s="15"/>
      <c r="Z1758" s="15"/>
      <c r="AA1758" s="15"/>
      <c r="AB1758" s="15"/>
      <c r="AC1758" s="15"/>
      <c r="AD1758" s="15"/>
      <c r="AE1758" s="15"/>
      <c r="AF1758" s="15"/>
      <c r="AG1758" s="15"/>
      <c r="AH1758" s="15"/>
      <c r="AI1758" s="15"/>
      <c r="AJ1758" s="15"/>
      <c r="AK1758" s="15"/>
      <c r="AL1758" s="15"/>
      <c r="AM1758" s="15"/>
      <c r="AN1758" s="15"/>
      <c r="AO1758" s="15"/>
      <c r="AP1758" s="15"/>
      <c r="AQ1758" s="15"/>
      <c r="AR1758" s="15"/>
      <c r="AS1758" s="15"/>
      <c r="AT1758" s="15"/>
      <c r="AU1758" s="15"/>
      <c r="AV1758" s="15"/>
      <c r="AW1758" s="15"/>
      <c r="AX1758" s="15"/>
      <c r="AY1758" s="15"/>
      <c r="AZ1758" s="15"/>
      <c r="BA1758" s="15"/>
      <c r="BB1758" s="15"/>
      <c r="BC1758" s="15"/>
      <c r="BD1758" s="15"/>
      <c r="BE1758" s="15"/>
      <c r="BF1758" s="15"/>
      <c r="BG1758" s="15"/>
      <c r="BH1758" s="15"/>
      <c r="BI1758" s="15"/>
      <c r="BJ1758" s="15"/>
      <c r="BK1758" s="15"/>
    </row>
    <row r="1759" spans="22:63" ht="15.75">
      <c r="V1759" s="15"/>
      <c r="W1759" s="15"/>
      <c r="X1759" s="15"/>
      <c r="Y1759" s="15"/>
      <c r="Z1759" s="15"/>
      <c r="AA1759" s="15"/>
      <c r="AB1759" s="15"/>
      <c r="AC1759" s="15"/>
      <c r="AD1759" s="15"/>
      <c r="AE1759" s="15"/>
      <c r="AF1759" s="15"/>
      <c r="AG1759" s="15"/>
      <c r="AH1759" s="15"/>
      <c r="AI1759" s="15"/>
      <c r="AJ1759" s="15"/>
      <c r="AK1759" s="15"/>
      <c r="AL1759" s="15"/>
      <c r="AM1759" s="15"/>
      <c r="AN1759" s="15"/>
      <c r="AO1759" s="15"/>
      <c r="AP1759" s="15"/>
      <c r="AQ1759" s="15"/>
      <c r="AR1759" s="15"/>
      <c r="AS1759" s="15"/>
      <c r="AT1759" s="15"/>
      <c r="AU1759" s="15"/>
      <c r="AV1759" s="15"/>
      <c r="AW1759" s="15"/>
      <c r="AX1759" s="15"/>
      <c r="AY1759" s="15"/>
      <c r="AZ1759" s="15"/>
      <c r="BA1759" s="15"/>
      <c r="BB1759" s="15"/>
      <c r="BC1759" s="15"/>
      <c r="BD1759" s="15"/>
      <c r="BE1759" s="15"/>
      <c r="BF1759" s="15"/>
      <c r="BG1759" s="15"/>
      <c r="BH1759" s="15"/>
      <c r="BI1759" s="15"/>
      <c r="BJ1759" s="15"/>
      <c r="BK1759" s="15"/>
    </row>
    <row r="1760" spans="22:63" ht="15.75">
      <c r="V1760" s="15"/>
      <c r="W1760" s="15"/>
      <c r="X1760" s="15"/>
      <c r="Y1760" s="15"/>
      <c r="Z1760" s="15"/>
      <c r="AA1760" s="15"/>
      <c r="AB1760" s="15"/>
      <c r="AC1760" s="15"/>
      <c r="AD1760" s="15"/>
      <c r="AE1760" s="15"/>
      <c r="AF1760" s="15"/>
      <c r="AG1760" s="15"/>
      <c r="AH1760" s="15"/>
      <c r="AI1760" s="15"/>
      <c r="AJ1760" s="15"/>
      <c r="AK1760" s="15"/>
      <c r="AL1760" s="15"/>
      <c r="AM1760" s="15"/>
      <c r="AN1760" s="15"/>
      <c r="AO1760" s="15"/>
      <c r="AP1760" s="15"/>
      <c r="AQ1760" s="15"/>
      <c r="AR1760" s="15"/>
      <c r="AS1760" s="15"/>
      <c r="AT1760" s="15"/>
      <c r="AU1760" s="15"/>
      <c r="AV1760" s="15"/>
      <c r="AW1760" s="15"/>
      <c r="AX1760" s="15"/>
      <c r="AY1760" s="15"/>
      <c r="AZ1760" s="15"/>
      <c r="BA1760" s="15"/>
      <c r="BB1760" s="15"/>
      <c r="BC1760" s="15"/>
      <c r="BD1760" s="15"/>
      <c r="BE1760" s="15"/>
      <c r="BF1760" s="15"/>
      <c r="BG1760" s="15"/>
      <c r="BH1760" s="15"/>
      <c r="BI1760" s="15"/>
      <c r="BJ1760" s="15"/>
      <c r="BK1760" s="15"/>
    </row>
    <row r="1761" spans="22:63" ht="15.75">
      <c r="V1761" s="15"/>
      <c r="W1761" s="15"/>
      <c r="X1761" s="15"/>
      <c r="Y1761" s="15"/>
      <c r="Z1761" s="15"/>
      <c r="AA1761" s="15"/>
      <c r="AB1761" s="15"/>
      <c r="AC1761" s="15"/>
      <c r="AD1761" s="15"/>
      <c r="AE1761" s="15"/>
      <c r="AF1761" s="15"/>
      <c r="AG1761" s="15"/>
      <c r="AH1761" s="15"/>
      <c r="AI1761" s="15"/>
      <c r="AJ1761" s="15"/>
      <c r="AK1761" s="15"/>
      <c r="AL1761" s="15"/>
      <c r="AM1761" s="15"/>
      <c r="AN1761" s="15"/>
      <c r="AO1761" s="15"/>
      <c r="AP1761" s="15"/>
      <c r="AQ1761" s="15"/>
      <c r="AR1761" s="15"/>
      <c r="AS1761" s="15"/>
      <c r="AT1761" s="15"/>
      <c r="AU1761" s="15"/>
      <c r="AV1761" s="15"/>
      <c r="AW1761" s="15"/>
      <c r="AX1761" s="15"/>
      <c r="AY1761" s="15"/>
      <c r="AZ1761" s="15"/>
      <c r="BA1761" s="15"/>
      <c r="BB1761" s="15"/>
      <c r="BC1761" s="15"/>
      <c r="BD1761" s="15"/>
      <c r="BE1761" s="15"/>
      <c r="BF1761" s="15"/>
      <c r="BG1761" s="15"/>
      <c r="BH1761" s="15"/>
      <c r="BI1761" s="15"/>
      <c r="BJ1761" s="15"/>
      <c r="BK1761" s="15"/>
    </row>
    <row r="1762" spans="22:63" ht="15.75">
      <c r="V1762" s="15"/>
      <c r="W1762" s="15"/>
      <c r="X1762" s="15"/>
      <c r="Y1762" s="15"/>
      <c r="Z1762" s="15"/>
      <c r="AA1762" s="15"/>
      <c r="AB1762" s="15"/>
      <c r="AC1762" s="15"/>
      <c r="AD1762" s="15"/>
      <c r="AE1762" s="15"/>
      <c r="AF1762" s="15"/>
      <c r="AG1762" s="15"/>
      <c r="AH1762" s="15"/>
      <c r="AI1762" s="15"/>
      <c r="AJ1762" s="15"/>
      <c r="AK1762" s="15"/>
      <c r="AL1762" s="15"/>
      <c r="AM1762" s="15"/>
      <c r="AN1762" s="15"/>
      <c r="AO1762" s="15"/>
      <c r="AP1762" s="15"/>
      <c r="AQ1762" s="15"/>
      <c r="AR1762" s="15"/>
      <c r="AS1762" s="15"/>
      <c r="AT1762" s="15"/>
      <c r="AU1762" s="15"/>
      <c r="AV1762" s="15"/>
      <c r="AW1762" s="15"/>
      <c r="AX1762" s="15"/>
      <c r="AY1762" s="15"/>
      <c r="AZ1762" s="15"/>
      <c r="BA1762" s="15"/>
      <c r="BB1762" s="15"/>
      <c r="BC1762" s="15"/>
      <c r="BD1762" s="15"/>
      <c r="BE1762" s="15"/>
      <c r="BF1762" s="15"/>
      <c r="BG1762" s="15"/>
      <c r="BH1762" s="15"/>
      <c r="BI1762" s="15"/>
      <c r="BJ1762" s="15"/>
      <c r="BK1762" s="15"/>
    </row>
    <row r="1763" spans="22:63" ht="15.75">
      <c r="V1763" s="15"/>
      <c r="W1763" s="15"/>
      <c r="X1763" s="15"/>
      <c r="Y1763" s="15"/>
      <c r="Z1763" s="15"/>
      <c r="AA1763" s="15"/>
      <c r="AB1763" s="15"/>
      <c r="AC1763" s="15"/>
      <c r="AD1763" s="15"/>
      <c r="AE1763" s="15"/>
      <c r="AF1763" s="15"/>
      <c r="AG1763" s="15"/>
      <c r="AH1763" s="15"/>
      <c r="AI1763" s="15"/>
      <c r="AJ1763" s="15"/>
      <c r="AK1763" s="15"/>
      <c r="AL1763" s="15"/>
      <c r="AM1763" s="15"/>
      <c r="AN1763" s="15"/>
      <c r="AO1763" s="15"/>
      <c r="AP1763" s="15"/>
      <c r="AQ1763" s="15"/>
      <c r="AR1763" s="15"/>
      <c r="AS1763" s="15"/>
      <c r="AT1763" s="15"/>
      <c r="AU1763" s="15"/>
      <c r="AV1763" s="15"/>
      <c r="AW1763" s="15"/>
      <c r="AX1763" s="15"/>
      <c r="AY1763" s="15"/>
      <c r="AZ1763" s="15"/>
      <c r="BA1763" s="15"/>
      <c r="BB1763" s="15"/>
      <c r="BC1763" s="15"/>
      <c r="BD1763" s="15"/>
      <c r="BE1763" s="15"/>
      <c r="BF1763" s="15"/>
      <c r="BG1763" s="15"/>
      <c r="BH1763" s="15"/>
      <c r="BI1763" s="15"/>
      <c r="BJ1763" s="15"/>
      <c r="BK1763" s="15"/>
    </row>
    <row r="1764" spans="22:63" ht="15.75">
      <c r="V1764" s="15"/>
      <c r="W1764" s="15"/>
      <c r="X1764" s="15"/>
      <c r="Y1764" s="15"/>
      <c r="Z1764" s="15"/>
      <c r="AA1764" s="15"/>
      <c r="AB1764" s="15"/>
      <c r="AC1764" s="15"/>
      <c r="AD1764" s="15"/>
      <c r="AE1764" s="15"/>
      <c r="AF1764" s="15"/>
      <c r="AG1764" s="15"/>
      <c r="AH1764" s="15"/>
      <c r="AI1764" s="15"/>
      <c r="AJ1764" s="15"/>
      <c r="AK1764" s="15"/>
      <c r="AL1764" s="15"/>
      <c r="AM1764" s="15"/>
      <c r="AN1764" s="15"/>
      <c r="AO1764" s="15"/>
      <c r="AP1764" s="15"/>
      <c r="AQ1764" s="15"/>
      <c r="AR1764" s="15"/>
      <c r="AS1764" s="15"/>
      <c r="AT1764" s="15"/>
      <c r="AU1764" s="15"/>
      <c r="AV1764" s="15"/>
      <c r="AW1764" s="15"/>
      <c r="AX1764" s="15"/>
      <c r="AY1764" s="15"/>
      <c r="AZ1764" s="15"/>
      <c r="BA1764" s="15"/>
      <c r="BB1764" s="15"/>
      <c r="BC1764" s="15"/>
      <c r="BD1764" s="15"/>
      <c r="BE1764" s="15"/>
      <c r="BF1764" s="15"/>
      <c r="BG1764" s="15"/>
      <c r="BH1764" s="15"/>
      <c r="BI1764" s="15"/>
      <c r="BJ1764" s="15"/>
      <c r="BK1764" s="15"/>
    </row>
    <row r="1765" spans="22:63" ht="15.75">
      <c r="V1765" s="15"/>
      <c r="W1765" s="15"/>
      <c r="X1765" s="15"/>
      <c r="Y1765" s="15"/>
      <c r="Z1765" s="15"/>
      <c r="AA1765" s="15"/>
      <c r="AB1765" s="15"/>
      <c r="AC1765" s="15"/>
      <c r="AD1765" s="15"/>
      <c r="AE1765" s="15"/>
      <c r="AF1765" s="15"/>
      <c r="AG1765" s="15"/>
      <c r="AH1765" s="15"/>
      <c r="AI1765" s="15"/>
      <c r="AJ1765" s="15"/>
      <c r="AK1765" s="15"/>
      <c r="AL1765" s="15"/>
      <c r="AM1765" s="15"/>
      <c r="AN1765" s="15"/>
      <c r="AO1765" s="15"/>
      <c r="AP1765" s="15"/>
      <c r="AQ1765" s="15"/>
      <c r="AR1765" s="15"/>
      <c r="AS1765" s="15"/>
      <c r="AT1765" s="15"/>
      <c r="AU1765" s="15"/>
      <c r="AV1765" s="15"/>
      <c r="AW1765" s="15"/>
      <c r="AX1765" s="15"/>
      <c r="AY1765" s="15"/>
      <c r="AZ1765" s="15"/>
      <c r="BA1765" s="15"/>
      <c r="BB1765" s="15"/>
      <c r="BC1765" s="15"/>
      <c r="BD1765" s="15"/>
      <c r="BE1765" s="15"/>
      <c r="BF1765" s="15"/>
      <c r="BG1765" s="15"/>
      <c r="BH1765" s="15"/>
      <c r="BI1765" s="15"/>
      <c r="BJ1765" s="15"/>
      <c r="BK1765" s="15"/>
    </row>
    <row r="1766" spans="22:63" ht="15.75">
      <c r="V1766" s="15"/>
      <c r="W1766" s="15"/>
      <c r="X1766" s="15"/>
      <c r="Y1766" s="15"/>
      <c r="Z1766" s="15"/>
      <c r="AA1766" s="15"/>
      <c r="AB1766" s="15"/>
      <c r="AC1766" s="15"/>
      <c r="AD1766" s="15"/>
      <c r="AE1766" s="15"/>
      <c r="AF1766" s="15"/>
      <c r="AG1766" s="15"/>
      <c r="AH1766" s="15"/>
      <c r="AI1766" s="15"/>
      <c r="AJ1766" s="15"/>
      <c r="AK1766" s="15"/>
      <c r="AL1766" s="15"/>
      <c r="AM1766" s="15"/>
      <c r="AN1766" s="15"/>
      <c r="AO1766" s="15"/>
      <c r="AP1766" s="15"/>
      <c r="AQ1766" s="15"/>
      <c r="AR1766" s="15"/>
      <c r="AS1766" s="15"/>
      <c r="AT1766" s="15"/>
      <c r="AU1766" s="15"/>
      <c r="AV1766" s="15"/>
      <c r="AW1766" s="15"/>
      <c r="AX1766" s="15"/>
      <c r="AY1766" s="15"/>
      <c r="AZ1766" s="15"/>
      <c r="BA1766" s="15"/>
      <c r="BB1766" s="15"/>
      <c r="BC1766" s="15"/>
      <c r="BD1766" s="15"/>
      <c r="BE1766" s="15"/>
      <c r="BF1766" s="15"/>
      <c r="BG1766" s="15"/>
      <c r="BH1766" s="15"/>
      <c r="BI1766" s="15"/>
      <c r="BJ1766" s="15"/>
      <c r="BK1766" s="15"/>
    </row>
    <row r="1767" spans="22:63" ht="15.75">
      <c r="V1767" s="15"/>
      <c r="W1767" s="15"/>
      <c r="X1767" s="15"/>
      <c r="Y1767" s="15"/>
      <c r="Z1767" s="15"/>
      <c r="AA1767" s="15"/>
      <c r="AB1767" s="15"/>
      <c r="AC1767" s="15"/>
      <c r="AD1767" s="15"/>
      <c r="AE1767" s="15"/>
      <c r="AF1767" s="15"/>
      <c r="AG1767" s="15"/>
      <c r="AH1767" s="15"/>
      <c r="AI1767" s="15"/>
      <c r="AJ1767" s="15"/>
      <c r="AK1767" s="15"/>
      <c r="AL1767" s="15"/>
      <c r="AM1767" s="15"/>
      <c r="AN1767" s="15"/>
      <c r="AO1767" s="15"/>
      <c r="AP1767" s="15"/>
      <c r="AQ1767" s="15"/>
      <c r="AR1767" s="15"/>
      <c r="AS1767" s="15"/>
      <c r="AT1767" s="15"/>
      <c r="AU1767" s="15"/>
      <c r="AV1767" s="15"/>
      <c r="AW1767" s="15"/>
      <c r="AX1767" s="15"/>
      <c r="AY1767" s="15"/>
      <c r="AZ1767" s="15"/>
      <c r="BA1767" s="15"/>
      <c r="BB1767" s="15"/>
      <c r="BC1767" s="15"/>
      <c r="BD1767" s="15"/>
      <c r="BE1767" s="15"/>
      <c r="BF1767" s="15"/>
      <c r="BG1767" s="15"/>
      <c r="BH1767" s="15"/>
      <c r="BI1767" s="15"/>
      <c r="BJ1767" s="15"/>
      <c r="BK1767" s="15"/>
    </row>
    <row r="1768" spans="22:63" ht="15.75">
      <c r="V1768" s="15"/>
      <c r="W1768" s="15"/>
      <c r="X1768" s="15"/>
      <c r="Y1768" s="15"/>
      <c r="Z1768" s="15"/>
      <c r="AA1768" s="15"/>
      <c r="AB1768" s="15"/>
      <c r="AC1768" s="15"/>
      <c r="AD1768" s="15"/>
      <c r="AE1768" s="15"/>
      <c r="AF1768" s="15"/>
      <c r="AG1768" s="15"/>
      <c r="AH1768" s="15"/>
      <c r="AI1768" s="15"/>
      <c r="AJ1768" s="15"/>
      <c r="AK1768" s="15"/>
      <c r="AL1768" s="15"/>
      <c r="AM1768" s="15"/>
      <c r="AN1768" s="15"/>
      <c r="AO1768" s="15"/>
      <c r="AP1768" s="15"/>
      <c r="AQ1768" s="15"/>
      <c r="AR1768" s="15"/>
      <c r="AS1768" s="15"/>
      <c r="AT1768" s="15"/>
      <c r="AU1768" s="15"/>
      <c r="AV1768" s="15"/>
      <c r="AW1768" s="15"/>
      <c r="AX1768" s="15"/>
      <c r="AY1768" s="15"/>
      <c r="AZ1768" s="15"/>
      <c r="BA1768" s="15"/>
      <c r="BB1768" s="15"/>
      <c r="BC1768" s="15"/>
      <c r="BD1768" s="15"/>
      <c r="BE1768" s="15"/>
      <c r="BF1768" s="15"/>
      <c r="BG1768" s="15"/>
      <c r="BH1768" s="15"/>
      <c r="BI1768" s="15"/>
      <c r="BJ1768" s="15"/>
      <c r="BK1768" s="15"/>
    </row>
    <row r="1769" spans="22:63" ht="15.75">
      <c r="V1769" s="15"/>
      <c r="W1769" s="15"/>
      <c r="X1769" s="15"/>
      <c r="Y1769" s="15"/>
      <c r="Z1769" s="15"/>
      <c r="AA1769" s="15"/>
      <c r="AB1769" s="15"/>
      <c r="AC1769" s="15"/>
      <c r="AD1769" s="15"/>
      <c r="AE1769" s="15"/>
      <c r="AF1769" s="15"/>
      <c r="AG1769" s="15"/>
      <c r="AH1769" s="15"/>
      <c r="AI1769" s="15"/>
      <c r="AJ1769" s="15"/>
      <c r="AK1769" s="15"/>
      <c r="AL1769" s="15"/>
      <c r="AM1769" s="15"/>
      <c r="AN1769" s="15"/>
      <c r="AO1769" s="15"/>
      <c r="AP1769" s="15"/>
      <c r="AQ1769" s="15"/>
      <c r="AR1769" s="15"/>
      <c r="AS1769" s="15"/>
      <c r="AT1769" s="15"/>
      <c r="AU1769" s="15"/>
      <c r="AV1769" s="15"/>
      <c r="AW1769" s="15"/>
      <c r="AX1769" s="15"/>
      <c r="AY1769" s="15"/>
      <c r="AZ1769" s="15"/>
      <c r="BA1769" s="15"/>
      <c r="BB1769" s="15"/>
      <c r="BC1769" s="15"/>
      <c r="BD1769" s="15"/>
      <c r="BE1769" s="15"/>
      <c r="BF1769" s="15"/>
      <c r="BG1769" s="15"/>
      <c r="BH1769" s="15"/>
      <c r="BI1769" s="15"/>
      <c r="BJ1769" s="15"/>
      <c r="BK1769" s="15"/>
    </row>
    <row r="1770" spans="22:63" ht="15.75">
      <c r="V1770" s="15"/>
      <c r="W1770" s="15"/>
      <c r="X1770" s="15"/>
      <c r="Y1770" s="15"/>
      <c r="Z1770" s="15"/>
      <c r="AA1770" s="15"/>
      <c r="AB1770" s="15"/>
      <c r="AC1770" s="15"/>
      <c r="AD1770" s="15"/>
      <c r="AE1770" s="15"/>
      <c r="AF1770" s="15"/>
      <c r="AG1770" s="15"/>
      <c r="AH1770" s="15"/>
      <c r="AI1770" s="15"/>
      <c r="AJ1770" s="15"/>
      <c r="AK1770" s="15"/>
      <c r="AL1770" s="15"/>
      <c r="AM1770" s="15"/>
      <c r="AN1770" s="15"/>
      <c r="AO1770" s="15"/>
      <c r="AP1770" s="15"/>
      <c r="AQ1770" s="15"/>
      <c r="AR1770" s="15"/>
      <c r="AS1770" s="15"/>
      <c r="AT1770" s="15"/>
      <c r="AU1770" s="15"/>
      <c r="AV1770" s="15"/>
      <c r="AW1770" s="15"/>
      <c r="AX1770" s="15"/>
      <c r="AY1770" s="15"/>
      <c r="AZ1770" s="15"/>
      <c r="BA1770" s="15"/>
      <c r="BB1770" s="15"/>
      <c r="BC1770" s="15"/>
      <c r="BD1770" s="15"/>
      <c r="BE1770" s="15"/>
      <c r="BF1770" s="15"/>
      <c r="BG1770" s="15"/>
      <c r="BH1770" s="15"/>
      <c r="BI1770" s="15"/>
      <c r="BJ1770" s="15"/>
      <c r="BK1770" s="15"/>
    </row>
    <row r="1771" spans="22:63" ht="15.75">
      <c r="V1771" s="15"/>
      <c r="W1771" s="15"/>
      <c r="X1771" s="15"/>
      <c r="Y1771" s="15"/>
      <c r="Z1771" s="15"/>
      <c r="AA1771" s="15"/>
      <c r="AB1771" s="15"/>
      <c r="AC1771" s="15"/>
      <c r="AD1771" s="15"/>
      <c r="AE1771" s="15"/>
      <c r="AF1771" s="15"/>
      <c r="AG1771" s="15"/>
      <c r="AH1771" s="15"/>
      <c r="AI1771" s="15"/>
      <c r="AJ1771" s="15"/>
      <c r="AK1771" s="15"/>
      <c r="AL1771" s="15"/>
      <c r="AM1771" s="15"/>
      <c r="AN1771" s="15"/>
      <c r="AO1771" s="15"/>
      <c r="AP1771" s="15"/>
      <c r="AQ1771" s="15"/>
      <c r="AR1771" s="15"/>
      <c r="AS1771" s="15"/>
      <c r="AT1771" s="15"/>
      <c r="AU1771" s="15"/>
      <c r="AV1771" s="15"/>
      <c r="AW1771" s="15"/>
      <c r="AX1771" s="15"/>
      <c r="AY1771" s="15"/>
      <c r="AZ1771" s="15"/>
      <c r="BA1771" s="15"/>
      <c r="BB1771" s="15"/>
      <c r="BC1771" s="15"/>
      <c r="BD1771" s="15"/>
      <c r="BE1771" s="15"/>
      <c r="BF1771" s="15"/>
      <c r="BG1771" s="15"/>
      <c r="BH1771" s="15"/>
      <c r="BI1771" s="15"/>
      <c r="BJ1771" s="15"/>
      <c r="BK1771" s="15"/>
    </row>
    <row r="1772" spans="22:63" ht="15.75">
      <c r="V1772" s="15"/>
      <c r="W1772" s="15"/>
      <c r="X1772" s="15"/>
      <c r="Y1772" s="15"/>
      <c r="Z1772" s="15"/>
      <c r="AA1772" s="15"/>
      <c r="AB1772" s="15"/>
      <c r="AC1772" s="15"/>
      <c r="AD1772" s="15"/>
      <c r="AE1772" s="15"/>
      <c r="AF1772" s="15"/>
      <c r="AG1772" s="15"/>
      <c r="AH1772" s="15"/>
      <c r="AI1772" s="15"/>
      <c r="AJ1772" s="15"/>
      <c r="AK1772" s="15"/>
      <c r="AL1772" s="15"/>
      <c r="AM1772" s="15"/>
      <c r="AN1772" s="15"/>
      <c r="AO1772" s="15"/>
      <c r="AP1772" s="15"/>
      <c r="AQ1772" s="15"/>
      <c r="AR1772" s="15"/>
      <c r="AS1772" s="15"/>
      <c r="AT1772" s="15"/>
      <c r="AU1772" s="15"/>
      <c r="AV1772" s="15"/>
      <c r="AW1772" s="15"/>
      <c r="AX1772" s="15"/>
      <c r="AY1772" s="15"/>
      <c r="AZ1772" s="15"/>
      <c r="BA1772" s="15"/>
      <c r="BB1772" s="15"/>
      <c r="BC1772" s="15"/>
      <c r="BD1772" s="15"/>
      <c r="BE1772" s="15"/>
      <c r="BF1772" s="15"/>
      <c r="BG1772" s="15"/>
      <c r="BH1772" s="15"/>
      <c r="BI1772" s="15"/>
      <c r="BJ1772" s="15"/>
      <c r="BK1772" s="15"/>
    </row>
    <row r="1773" spans="22:63" ht="15.75">
      <c r="V1773" s="15"/>
      <c r="W1773" s="15"/>
      <c r="X1773" s="15"/>
      <c r="Y1773" s="15"/>
      <c r="Z1773" s="15"/>
      <c r="AA1773" s="15"/>
      <c r="AB1773" s="15"/>
      <c r="AC1773" s="15"/>
      <c r="AD1773" s="15"/>
      <c r="AE1773" s="15"/>
      <c r="AF1773" s="15"/>
      <c r="AG1773" s="15"/>
      <c r="AH1773" s="15"/>
      <c r="AI1773" s="15"/>
      <c r="AJ1773" s="15"/>
      <c r="AK1773" s="15"/>
      <c r="AL1773" s="15"/>
      <c r="AM1773" s="15"/>
      <c r="AN1773" s="15"/>
      <c r="AO1773" s="15"/>
      <c r="AP1773" s="15"/>
      <c r="AQ1773" s="15"/>
      <c r="AR1773" s="15"/>
      <c r="AS1773" s="15"/>
      <c r="AT1773" s="15"/>
      <c r="AU1773" s="15"/>
      <c r="AV1773" s="15"/>
      <c r="AW1773" s="15"/>
      <c r="AX1773" s="15"/>
      <c r="AY1773" s="15"/>
      <c r="AZ1773" s="15"/>
      <c r="BA1773" s="15"/>
      <c r="BB1773" s="15"/>
      <c r="BC1773" s="15"/>
      <c r="BD1773" s="15"/>
      <c r="BE1773" s="15"/>
      <c r="BF1773" s="15"/>
      <c r="BG1773" s="15"/>
      <c r="BH1773" s="15"/>
      <c r="BI1773" s="15"/>
      <c r="BJ1773" s="15"/>
      <c r="BK1773" s="15"/>
    </row>
    <row r="1774" spans="22:63" ht="15.75">
      <c r="V1774" s="15"/>
      <c r="W1774" s="15"/>
      <c r="X1774" s="15"/>
      <c r="Y1774" s="15"/>
      <c r="Z1774" s="15"/>
      <c r="AA1774" s="15"/>
      <c r="AB1774" s="15"/>
      <c r="AC1774" s="15"/>
      <c r="AD1774" s="15"/>
      <c r="AE1774" s="15"/>
      <c r="AF1774" s="15"/>
      <c r="AG1774" s="15"/>
      <c r="AH1774" s="15"/>
      <c r="AI1774" s="15"/>
      <c r="AJ1774" s="15"/>
      <c r="AK1774" s="15"/>
      <c r="AL1774" s="15"/>
      <c r="AM1774" s="15"/>
      <c r="AN1774" s="15"/>
      <c r="AO1774" s="15"/>
      <c r="AP1774" s="15"/>
      <c r="AQ1774" s="15"/>
      <c r="AR1774" s="15"/>
      <c r="AS1774" s="15"/>
      <c r="AT1774" s="15"/>
      <c r="AU1774" s="15"/>
      <c r="AV1774" s="15"/>
      <c r="AW1774" s="15"/>
      <c r="AX1774" s="15"/>
      <c r="AY1774" s="15"/>
      <c r="AZ1774" s="15"/>
      <c r="BA1774" s="15"/>
      <c r="BB1774" s="15"/>
      <c r="BC1774" s="15"/>
      <c r="BD1774" s="15"/>
      <c r="BE1774" s="15"/>
      <c r="BF1774" s="15"/>
      <c r="BG1774" s="15"/>
      <c r="BH1774" s="15"/>
      <c r="BI1774" s="15"/>
      <c r="BJ1774" s="15"/>
      <c r="BK1774" s="15"/>
    </row>
    <row r="1775" spans="22:63" ht="15.75">
      <c r="V1775" s="15"/>
      <c r="W1775" s="15"/>
      <c r="X1775" s="15"/>
      <c r="Y1775" s="15"/>
      <c r="Z1775" s="15"/>
      <c r="AA1775" s="15"/>
      <c r="AB1775" s="15"/>
      <c r="AC1775" s="15"/>
      <c r="AD1775" s="15"/>
      <c r="AE1775" s="15"/>
      <c r="AF1775" s="15"/>
      <c r="AG1775" s="15"/>
      <c r="AH1775" s="15"/>
      <c r="AI1775" s="15"/>
      <c r="AJ1775" s="15"/>
      <c r="AK1775" s="15"/>
      <c r="AL1775" s="15"/>
      <c r="AM1775" s="15"/>
      <c r="AN1775" s="15"/>
      <c r="AO1775" s="15"/>
      <c r="AP1775" s="15"/>
      <c r="AQ1775" s="15"/>
      <c r="AR1775" s="15"/>
      <c r="AS1775" s="15"/>
      <c r="AT1775" s="15"/>
      <c r="AU1775" s="15"/>
      <c r="AV1775" s="15"/>
      <c r="AW1775" s="15"/>
      <c r="AX1775" s="15"/>
      <c r="AY1775" s="15"/>
      <c r="AZ1775" s="15"/>
      <c r="BA1775" s="15"/>
      <c r="BB1775" s="15"/>
      <c r="BC1775" s="15"/>
      <c r="BD1775" s="15"/>
      <c r="BE1775" s="15"/>
      <c r="BF1775" s="15"/>
      <c r="BG1775" s="15"/>
      <c r="BH1775" s="15"/>
      <c r="BI1775" s="15"/>
      <c r="BJ1775" s="15"/>
      <c r="BK1775" s="15"/>
    </row>
    <row r="1776" spans="22:63" ht="15.75">
      <c r="V1776" s="15"/>
      <c r="W1776" s="15"/>
      <c r="X1776" s="15"/>
      <c r="Y1776" s="15"/>
      <c r="Z1776" s="15"/>
      <c r="AA1776" s="15"/>
      <c r="AB1776" s="15"/>
      <c r="AC1776" s="15"/>
      <c r="AD1776" s="15"/>
      <c r="AE1776" s="15"/>
      <c r="AF1776" s="15"/>
      <c r="AG1776" s="15"/>
      <c r="AH1776" s="15"/>
      <c r="AI1776" s="15"/>
      <c r="AJ1776" s="15"/>
      <c r="AK1776" s="15"/>
      <c r="AL1776" s="15"/>
      <c r="AM1776" s="15"/>
      <c r="AN1776" s="15"/>
      <c r="AO1776" s="15"/>
      <c r="AP1776" s="15"/>
      <c r="AQ1776" s="15"/>
      <c r="AR1776" s="15"/>
      <c r="AS1776" s="15"/>
      <c r="AT1776" s="15"/>
      <c r="AU1776" s="15"/>
      <c r="AV1776" s="15"/>
      <c r="AW1776" s="15"/>
      <c r="AX1776" s="15"/>
      <c r="AY1776" s="15"/>
      <c r="AZ1776" s="15"/>
      <c r="BA1776" s="15"/>
      <c r="BB1776" s="15"/>
      <c r="BC1776" s="15"/>
      <c r="BD1776" s="15"/>
      <c r="BE1776" s="15"/>
      <c r="BF1776" s="15"/>
      <c r="BG1776" s="15"/>
      <c r="BH1776" s="15"/>
      <c r="BI1776" s="15"/>
      <c r="BJ1776" s="15"/>
      <c r="BK1776" s="15"/>
    </row>
    <row r="1777" spans="22:63" ht="15.75">
      <c r="V1777" s="15"/>
      <c r="W1777" s="15"/>
      <c r="X1777" s="15"/>
      <c r="Y1777" s="15"/>
      <c r="Z1777" s="15"/>
      <c r="AA1777" s="15"/>
      <c r="AB1777" s="15"/>
      <c r="AC1777" s="15"/>
      <c r="AD1777" s="15"/>
      <c r="AE1777" s="15"/>
      <c r="AF1777" s="15"/>
      <c r="AG1777" s="15"/>
      <c r="AH1777" s="15"/>
      <c r="AI1777" s="15"/>
      <c r="AJ1777" s="15"/>
      <c r="AK1777" s="15"/>
      <c r="AL1777" s="15"/>
      <c r="AM1777" s="15"/>
      <c r="AN1777" s="15"/>
      <c r="AO1777" s="15"/>
      <c r="AP1777" s="15"/>
      <c r="AQ1777" s="15"/>
      <c r="AR1777" s="15"/>
      <c r="AS1777" s="15"/>
      <c r="AT1777" s="15"/>
      <c r="AU1777" s="15"/>
      <c r="AV1777" s="15"/>
      <c r="AW1777" s="15"/>
      <c r="AX1777" s="15"/>
      <c r="AY1777" s="15"/>
      <c r="AZ1777" s="15"/>
      <c r="BA1777" s="15"/>
      <c r="BB1777" s="15"/>
      <c r="BC1777" s="15"/>
      <c r="BD1777" s="15"/>
      <c r="BE1777" s="15"/>
      <c r="BF1777" s="15"/>
      <c r="BG1777" s="15"/>
      <c r="BH1777" s="15"/>
      <c r="BI1777" s="15"/>
      <c r="BJ1777" s="15"/>
      <c r="BK1777" s="15"/>
    </row>
    <row r="1778" spans="22:63" ht="15.75">
      <c r="V1778" s="15"/>
      <c r="W1778" s="15"/>
      <c r="X1778" s="15"/>
      <c r="Y1778" s="15"/>
      <c r="Z1778" s="15"/>
      <c r="AA1778" s="15"/>
      <c r="AB1778" s="15"/>
      <c r="AC1778" s="15"/>
      <c r="AD1778" s="15"/>
      <c r="AE1778" s="15"/>
      <c r="AF1778" s="15"/>
      <c r="AG1778" s="15"/>
      <c r="AH1778" s="15"/>
      <c r="AI1778" s="15"/>
      <c r="AJ1778" s="15"/>
      <c r="AK1778" s="15"/>
      <c r="AL1778" s="15"/>
      <c r="AM1778" s="15"/>
      <c r="AN1778" s="15"/>
      <c r="AO1778" s="15"/>
      <c r="AP1778" s="15"/>
      <c r="AQ1778" s="15"/>
      <c r="AR1778" s="15"/>
      <c r="AS1778" s="15"/>
      <c r="AT1778" s="15"/>
      <c r="AU1778" s="15"/>
      <c r="AV1778" s="15"/>
      <c r="AW1778" s="15"/>
      <c r="AX1778" s="15"/>
      <c r="AY1778" s="15"/>
      <c r="AZ1778" s="15"/>
      <c r="BA1778" s="15"/>
      <c r="BB1778" s="15"/>
      <c r="BC1778" s="15"/>
      <c r="BD1778" s="15"/>
      <c r="BE1778" s="15"/>
      <c r="BF1778" s="15"/>
      <c r="BG1778" s="15"/>
      <c r="BH1778" s="15"/>
      <c r="BI1778" s="15"/>
      <c r="BJ1778" s="15"/>
      <c r="BK1778" s="15"/>
    </row>
    <row r="1779" spans="22:63" ht="15.75">
      <c r="V1779" s="15"/>
      <c r="W1779" s="15"/>
      <c r="X1779" s="15"/>
      <c r="Y1779" s="15"/>
      <c r="Z1779" s="15"/>
      <c r="AA1779" s="15"/>
      <c r="AB1779" s="15"/>
      <c r="AC1779" s="15"/>
      <c r="AD1779" s="15"/>
      <c r="AE1779" s="15"/>
      <c r="AF1779" s="15"/>
      <c r="AG1779" s="15"/>
      <c r="AH1779" s="15"/>
      <c r="AI1779" s="15"/>
      <c r="AJ1779" s="15"/>
      <c r="AK1779" s="15"/>
      <c r="AL1779" s="15"/>
      <c r="AM1779" s="15"/>
      <c r="AN1779" s="15"/>
      <c r="AO1779" s="15"/>
      <c r="AP1779" s="15"/>
      <c r="AQ1779" s="15"/>
      <c r="AR1779" s="15"/>
      <c r="AS1779" s="15"/>
      <c r="AT1779" s="15"/>
      <c r="AU1779" s="15"/>
      <c r="AV1779" s="15"/>
      <c r="AW1779" s="15"/>
      <c r="AX1779" s="15"/>
      <c r="AY1779" s="15"/>
      <c r="AZ1779" s="15"/>
      <c r="BA1779" s="15"/>
      <c r="BB1779" s="15"/>
      <c r="BC1779" s="15"/>
      <c r="BD1779" s="15"/>
      <c r="BE1779" s="15"/>
      <c r="BF1779" s="15"/>
      <c r="BG1779" s="15"/>
      <c r="BH1779" s="15"/>
      <c r="BI1779" s="15"/>
      <c r="BJ1779" s="15"/>
      <c r="BK1779" s="15"/>
    </row>
    <row r="1780" spans="22:63" ht="15.75">
      <c r="V1780" s="15"/>
      <c r="W1780" s="15"/>
      <c r="X1780" s="15"/>
      <c r="Y1780" s="15"/>
      <c r="Z1780" s="15"/>
      <c r="AA1780" s="15"/>
      <c r="AB1780" s="15"/>
      <c r="AC1780" s="15"/>
      <c r="AD1780" s="15"/>
      <c r="AE1780" s="15"/>
      <c r="AF1780" s="15"/>
      <c r="AG1780" s="15"/>
      <c r="AH1780" s="15"/>
      <c r="AI1780" s="15"/>
      <c r="AJ1780" s="15"/>
      <c r="AK1780" s="15"/>
      <c r="AL1780" s="15"/>
      <c r="AM1780" s="15"/>
      <c r="AN1780" s="15"/>
      <c r="AO1780" s="15"/>
      <c r="AP1780" s="15"/>
      <c r="AQ1780" s="15"/>
      <c r="AR1780" s="15"/>
      <c r="AS1780" s="15"/>
      <c r="AT1780" s="15"/>
      <c r="AU1780" s="15"/>
      <c r="AV1780" s="15"/>
      <c r="AW1780" s="15"/>
      <c r="AX1780" s="15"/>
      <c r="AY1780" s="15"/>
      <c r="AZ1780" s="15"/>
      <c r="BA1780" s="15"/>
      <c r="BB1780" s="15"/>
      <c r="BC1780" s="15"/>
      <c r="BD1780" s="15"/>
      <c r="BE1780" s="15"/>
      <c r="BF1780" s="15"/>
      <c r="BG1780" s="15"/>
      <c r="BH1780" s="15"/>
      <c r="BI1780" s="15"/>
      <c r="BJ1780" s="15"/>
      <c r="BK1780" s="15"/>
    </row>
    <row r="1781" spans="22:63" ht="15.75">
      <c r="V1781" s="15"/>
      <c r="W1781" s="15"/>
      <c r="X1781" s="15"/>
      <c r="Y1781" s="15"/>
      <c r="Z1781" s="15"/>
      <c r="AA1781" s="15"/>
      <c r="AB1781" s="15"/>
      <c r="AC1781" s="15"/>
      <c r="AD1781" s="15"/>
      <c r="AE1781" s="15"/>
      <c r="AF1781" s="15"/>
      <c r="AG1781" s="15"/>
      <c r="AH1781" s="15"/>
      <c r="AI1781" s="15"/>
      <c r="AJ1781" s="15"/>
      <c r="AK1781" s="15"/>
      <c r="AL1781" s="15"/>
      <c r="AM1781" s="15"/>
      <c r="AN1781" s="15"/>
      <c r="AO1781" s="15"/>
      <c r="AP1781" s="15"/>
      <c r="AQ1781" s="15"/>
      <c r="AR1781" s="15"/>
      <c r="AS1781" s="15"/>
      <c r="AT1781" s="15"/>
      <c r="AU1781" s="15"/>
      <c r="AV1781" s="15"/>
      <c r="AW1781" s="15"/>
      <c r="AX1781" s="15"/>
      <c r="AY1781" s="15"/>
      <c r="AZ1781" s="15"/>
      <c r="BA1781" s="15"/>
      <c r="BB1781" s="15"/>
      <c r="BC1781" s="15"/>
      <c r="BD1781" s="15"/>
      <c r="BE1781" s="15"/>
      <c r="BF1781" s="15"/>
      <c r="BG1781" s="15"/>
      <c r="BH1781" s="15"/>
      <c r="BI1781" s="15"/>
      <c r="BJ1781" s="15"/>
      <c r="BK1781" s="15"/>
    </row>
    <row r="1782" spans="22:63" ht="15.75">
      <c r="V1782" s="15"/>
      <c r="W1782" s="15"/>
      <c r="X1782" s="15"/>
      <c r="Y1782" s="15"/>
      <c r="Z1782" s="15"/>
      <c r="AA1782" s="15"/>
      <c r="AB1782" s="15"/>
      <c r="AC1782" s="15"/>
      <c r="AD1782" s="15"/>
      <c r="AE1782" s="15"/>
      <c r="AF1782" s="15"/>
      <c r="AG1782" s="15"/>
      <c r="AH1782" s="15"/>
      <c r="AI1782" s="15"/>
      <c r="AJ1782" s="15"/>
      <c r="AK1782" s="15"/>
      <c r="AL1782" s="15"/>
      <c r="AM1782" s="15"/>
      <c r="AN1782" s="15"/>
      <c r="AO1782" s="15"/>
      <c r="AP1782" s="15"/>
      <c r="AQ1782" s="15"/>
      <c r="AR1782" s="15"/>
      <c r="AS1782" s="15"/>
      <c r="AT1782" s="15"/>
      <c r="AU1782" s="15"/>
      <c r="AV1782" s="15"/>
      <c r="AW1782" s="15"/>
      <c r="AX1782" s="15"/>
      <c r="AY1782" s="15"/>
      <c r="AZ1782" s="15"/>
      <c r="BA1782" s="15"/>
      <c r="BB1782" s="15"/>
      <c r="BC1782" s="15"/>
      <c r="BD1782" s="15"/>
      <c r="BE1782" s="15"/>
      <c r="BF1782" s="15"/>
      <c r="BG1782" s="15"/>
      <c r="BH1782" s="15"/>
      <c r="BI1782" s="15"/>
      <c r="BJ1782" s="15"/>
      <c r="BK1782" s="15"/>
    </row>
    <row r="1783" spans="22:63" ht="15.75">
      <c r="V1783" s="15"/>
      <c r="W1783" s="15"/>
      <c r="X1783" s="15"/>
      <c r="Y1783" s="15"/>
      <c r="Z1783" s="15"/>
      <c r="AA1783" s="15"/>
      <c r="AB1783" s="15"/>
      <c r="AC1783" s="15"/>
      <c r="AD1783" s="15"/>
      <c r="AE1783" s="15"/>
      <c r="AF1783" s="15"/>
      <c r="AG1783" s="15"/>
      <c r="AH1783" s="15"/>
      <c r="AI1783" s="15"/>
      <c r="AJ1783" s="15"/>
      <c r="AK1783" s="15"/>
      <c r="AL1783" s="15"/>
      <c r="AM1783" s="15"/>
      <c r="AN1783" s="15"/>
      <c r="AO1783" s="15"/>
      <c r="AP1783" s="15"/>
      <c r="AQ1783" s="15"/>
      <c r="AR1783" s="15"/>
      <c r="AS1783" s="15"/>
      <c r="AT1783" s="15"/>
      <c r="AU1783" s="15"/>
      <c r="AV1783" s="15"/>
      <c r="AW1783" s="15"/>
      <c r="AX1783" s="15"/>
      <c r="AY1783" s="15"/>
      <c r="AZ1783" s="15"/>
      <c r="BA1783" s="15"/>
      <c r="BB1783" s="15"/>
      <c r="BC1783" s="15"/>
      <c r="BD1783" s="15"/>
      <c r="BE1783" s="15"/>
      <c r="BF1783" s="15"/>
      <c r="BG1783" s="15"/>
      <c r="BH1783" s="15"/>
      <c r="BI1783" s="15"/>
      <c r="BJ1783" s="15"/>
      <c r="BK1783" s="15"/>
    </row>
    <row r="1784" spans="22:63" ht="15.75">
      <c r="V1784" s="15"/>
      <c r="W1784" s="15"/>
      <c r="X1784" s="15"/>
      <c r="Y1784" s="15"/>
      <c r="Z1784" s="15"/>
      <c r="AA1784" s="15"/>
      <c r="AB1784" s="15"/>
      <c r="AC1784" s="15"/>
      <c r="AD1784" s="15"/>
      <c r="AE1784" s="15"/>
      <c r="AF1784" s="15"/>
      <c r="AG1784" s="15"/>
      <c r="AH1784" s="15"/>
      <c r="AI1784" s="15"/>
      <c r="AJ1784" s="15"/>
      <c r="AK1784" s="15"/>
      <c r="AL1784" s="15"/>
      <c r="AM1784" s="15"/>
      <c r="AN1784" s="15"/>
      <c r="AO1784" s="15"/>
      <c r="AP1784" s="15"/>
      <c r="AQ1784" s="15"/>
      <c r="AR1784" s="15"/>
      <c r="AS1784" s="15"/>
      <c r="AT1784" s="15"/>
      <c r="AU1784" s="15"/>
      <c r="AV1784" s="15"/>
      <c r="AW1784" s="15"/>
      <c r="AX1784" s="15"/>
      <c r="AY1784" s="15"/>
      <c r="AZ1784" s="15"/>
      <c r="BA1784" s="15"/>
      <c r="BB1784" s="15"/>
      <c r="BC1784" s="15"/>
      <c r="BD1784" s="15"/>
      <c r="BE1784" s="15"/>
      <c r="BF1784" s="15"/>
      <c r="BG1784" s="15"/>
      <c r="BH1784" s="15"/>
      <c r="BI1784" s="15"/>
      <c r="BJ1784" s="15"/>
      <c r="BK1784" s="15"/>
    </row>
    <row r="1785" spans="22:63" ht="15.75">
      <c r="V1785" s="15"/>
      <c r="W1785" s="15"/>
      <c r="X1785" s="15"/>
      <c r="Y1785" s="15"/>
      <c r="Z1785" s="15"/>
      <c r="AA1785" s="15"/>
      <c r="AB1785" s="15"/>
      <c r="AC1785" s="15"/>
      <c r="AD1785" s="15"/>
      <c r="AE1785" s="15"/>
      <c r="AF1785" s="15"/>
      <c r="AG1785" s="15"/>
      <c r="AH1785" s="15"/>
      <c r="AI1785" s="15"/>
      <c r="AJ1785" s="15"/>
      <c r="AK1785" s="15"/>
      <c r="AL1785" s="15"/>
      <c r="AM1785" s="15"/>
      <c r="AN1785" s="15"/>
      <c r="AO1785" s="15"/>
      <c r="AP1785" s="15"/>
      <c r="AQ1785" s="15"/>
      <c r="AR1785" s="15"/>
      <c r="AS1785" s="15"/>
      <c r="AT1785" s="15"/>
      <c r="AU1785" s="15"/>
      <c r="AV1785" s="15"/>
      <c r="AW1785" s="15"/>
      <c r="AX1785" s="15"/>
      <c r="AY1785" s="15"/>
      <c r="AZ1785" s="15"/>
      <c r="BA1785" s="15"/>
      <c r="BB1785" s="15"/>
      <c r="BC1785" s="15"/>
      <c r="BD1785" s="15"/>
      <c r="BE1785" s="15"/>
      <c r="BF1785" s="15"/>
      <c r="BG1785" s="15"/>
      <c r="BH1785" s="15"/>
      <c r="BI1785" s="15"/>
      <c r="BJ1785" s="15"/>
      <c r="BK1785" s="15"/>
    </row>
    <row r="1786" spans="22:63" ht="15.75">
      <c r="V1786" s="15"/>
      <c r="W1786" s="15"/>
      <c r="X1786" s="15"/>
      <c r="Y1786" s="15"/>
      <c r="Z1786" s="15"/>
      <c r="AA1786" s="15"/>
      <c r="AB1786" s="15"/>
      <c r="AC1786" s="15"/>
      <c r="AD1786" s="15"/>
      <c r="AE1786" s="15"/>
      <c r="AF1786" s="15"/>
      <c r="AG1786" s="15"/>
      <c r="AH1786" s="15"/>
      <c r="AI1786" s="15"/>
      <c r="AJ1786" s="15"/>
      <c r="AK1786" s="15"/>
      <c r="AL1786" s="15"/>
      <c r="AM1786" s="15"/>
      <c r="AN1786" s="15"/>
      <c r="AO1786" s="15"/>
      <c r="AP1786" s="15"/>
      <c r="AQ1786" s="15"/>
      <c r="AR1786" s="15"/>
      <c r="AS1786" s="15"/>
      <c r="AT1786" s="15"/>
      <c r="AU1786" s="15"/>
      <c r="AV1786" s="15"/>
      <c r="AW1786" s="15"/>
      <c r="AX1786" s="15"/>
      <c r="AY1786" s="15"/>
      <c r="AZ1786" s="15"/>
      <c r="BA1786" s="15"/>
      <c r="BB1786" s="15"/>
      <c r="BC1786" s="15"/>
      <c r="BD1786" s="15"/>
      <c r="BE1786" s="15"/>
      <c r="BF1786" s="15"/>
      <c r="BG1786" s="15"/>
      <c r="BH1786" s="15"/>
      <c r="BI1786" s="15"/>
      <c r="BJ1786" s="15"/>
      <c r="BK1786" s="15"/>
    </row>
    <row r="1787" spans="22:63" ht="15.75">
      <c r="V1787" s="15"/>
      <c r="W1787" s="15"/>
      <c r="X1787" s="15"/>
      <c r="Y1787" s="15"/>
      <c r="Z1787" s="15"/>
      <c r="AA1787" s="15"/>
      <c r="AB1787" s="15"/>
      <c r="AC1787" s="15"/>
      <c r="AD1787" s="15"/>
      <c r="AE1787" s="15"/>
      <c r="AF1787" s="15"/>
      <c r="AG1787" s="15"/>
      <c r="AH1787" s="15"/>
      <c r="AI1787" s="15"/>
      <c r="AJ1787" s="15"/>
      <c r="AK1787" s="15"/>
      <c r="AL1787" s="15"/>
      <c r="AM1787" s="15"/>
      <c r="AN1787" s="15"/>
      <c r="AO1787" s="15"/>
      <c r="AP1787" s="15"/>
      <c r="AQ1787" s="15"/>
      <c r="AR1787" s="15"/>
      <c r="AS1787" s="15"/>
      <c r="AT1787" s="15"/>
      <c r="AU1787" s="15"/>
      <c r="AV1787" s="15"/>
      <c r="AW1787" s="15"/>
      <c r="AX1787" s="15"/>
      <c r="AY1787" s="15"/>
      <c r="AZ1787" s="15"/>
      <c r="BA1787" s="15"/>
      <c r="BB1787" s="15"/>
      <c r="BC1787" s="15"/>
      <c r="BD1787" s="15"/>
      <c r="BE1787" s="15"/>
      <c r="BF1787" s="15"/>
      <c r="BG1787" s="15"/>
      <c r="BH1787" s="15"/>
      <c r="BI1787" s="15"/>
      <c r="BJ1787" s="15"/>
      <c r="BK1787" s="15"/>
    </row>
    <row r="1788" spans="22:63" ht="15.75">
      <c r="V1788" s="15"/>
      <c r="W1788" s="15"/>
      <c r="X1788" s="15"/>
      <c r="Y1788" s="15"/>
      <c r="Z1788" s="15"/>
      <c r="AA1788" s="15"/>
      <c r="AB1788" s="15"/>
      <c r="AC1788" s="15"/>
      <c r="AD1788" s="15"/>
      <c r="AE1788" s="15"/>
      <c r="AF1788" s="15"/>
      <c r="AG1788" s="15"/>
      <c r="AH1788" s="15"/>
      <c r="AI1788" s="15"/>
      <c r="AJ1788" s="15"/>
      <c r="AK1788" s="15"/>
      <c r="AL1788" s="15"/>
      <c r="AM1788" s="15"/>
      <c r="AN1788" s="15"/>
      <c r="AO1788" s="15"/>
      <c r="AP1788" s="15"/>
      <c r="AQ1788" s="15"/>
      <c r="AR1788" s="15"/>
      <c r="AS1788" s="15"/>
      <c r="AT1788" s="15"/>
      <c r="AU1788" s="15"/>
      <c r="AV1788" s="15"/>
      <c r="AW1788" s="15"/>
      <c r="AX1788" s="15"/>
      <c r="AY1788" s="15"/>
      <c r="AZ1788" s="15"/>
      <c r="BA1788" s="15"/>
      <c r="BB1788" s="15"/>
      <c r="BC1788" s="15"/>
      <c r="BD1788" s="15"/>
      <c r="BE1788" s="15"/>
      <c r="BF1788" s="15"/>
      <c r="BG1788" s="15"/>
      <c r="BH1788" s="15"/>
      <c r="BI1788" s="15"/>
      <c r="BJ1788" s="15"/>
      <c r="BK1788" s="15"/>
    </row>
    <row r="1789" spans="22:63" ht="15.75">
      <c r="V1789" s="15"/>
      <c r="W1789" s="15"/>
      <c r="X1789" s="15"/>
      <c r="Y1789" s="15"/>
      <c r="Z1789" s="15"/>
      <c r="AA1789" s="15"/>
      <c r="AB1789" s="15"/>
      <c r="AC1789" s="15"/>
      <c r="AD1789" s="15"/>
      <c r="AE1789" s="15"/>
      <c r="AF1789" s="15"/>
      <c r="AG1789" s="15"/>
      <c r="AH1789" s="15"/>
      <c r="AI1789" s="15"/>
      <c r="AJ1789" s="15"/>
      <c r="AK1789" s="15"/>
      <c r="AL1789" s="15"/>
      <c r="AM1789" s="15"/>
      <c r="AN1789" s="15"/>
      <c r="AO1789" s="15"/>
      <c r="AP1789" s="15"/>
      <c r="AQ1789" s="15"/>
      <c r="AR1789" s="15"/>
      <c r="AS1789" s="15"/>
      <c r="AT1789" s="15"/>
      <c r="AU1789" s="15"/>
      <c r="AV1789" s="15"/>
      <c r="AW1789" s="15"/>
      <c r="AX1789" s="15"/>
      <c r="AY1789" s="15"/>
      <c r="AZ1789" s="15"/>
      <c r="BA1789" s="15"/>
      <c r="BB1789" s="15"/>
      <c r="BC1789" s="15"/>
      <c r="BD1789" s="15"/>
      <c r="BE1789" s="15"/>
      <c r="BF1789" s="15"/>
      <c r="BG1789" s="15"/>
      <c r="BH1789" s="15"/>
      <c r="BI1789" s="15"/>
      <c r="BJ1789" s="15"/>
      <c r="BK1789" s="15"/>
    </row>
    <row r="1790" spans="22:63" ht="15.75">
      <c r="V1790" s="15"/>
      <c r="W1790" s="15"/>
      <c r="X1790" s="15"/>
      <c r="Y1790" s="15"/>
      <c r="Z1790" s="15"/>
      <c r="AA1790" s="15"/>
      <c r="AB1790" s="15"/>
      <c r="AC1790" s="15"/>
      <c r="AD1790" s="15"/>
      <c r="AE1790" s="15"/>
      <c r="AF1790" s="15"/>
      <c r="AG1790" s="15"/>
      <c r="AH1790" s="15"/>
      <c r="AI1790" s="15"/>
      <c r="AJ1790" s="15"/>
      <c r="AK1790" s="15"/>
      <c r="AL1790" s="15"/>
      <c r="AM1790" s="15"/>
      <c r="AN1790" s="15"/>
      <c r="AO1790" s="15"/>
      <c r="AP1790" s="15"/>
      <c r="AQ1790" s="15"/>
      <c r="AR1790" s="15"/>
      <c r="AS1790" s="15"/>
      <c r="AT1790" s="15"/>
      <c r="AU1790" s="15"/>
      <c r="AV1790" s="15"/>
      <c r="AW1790" s="15"/>
      <c r="AX1790" s="15"/>
      <c r="AY1790" s="15"/>
      <c r="AZ1790" s="15"/>
      <c r="BA1790" s="15"/>
      <c r="BB1790" s="15"/>
      <c r="BC1790" s="15"/>
      <c r="BD1790" s="15"/>
      <c r="BE1790" s="15"/>
      <c r="BF1790" s="15"/>
      <c r="BG1790" s="15"/>
      <c r="BH1790" s="15"/>
      <c r="BI1790" s="15"/>
      <c r="BJ1790" s="15"/>
      <c r="BK1790" s="15"/>
    </row>
    <row r="1791" spans="22:63" ht="15.75">
      <c r="V1791" s="15"/>
      <c r="W1791" s="15"/>
      <c r="X1791" s="15"/>
      <c r="Y1791" s="15"/>
      <c r="Z1791" s="15"/>
      <c r="AA1791" s="15"/>
      <c r="AB1791" s="15"/>
      <c r="AC1791" s="15"/>
      <c r="AD1791" s="15"/>
      <c r="AE1791" s="15"/>
      <c r="AF1791" s="15"/>
      <c r="AG1791" s="15"/>
      <c r="AH1791" s="15"/>
      <c r="AI1791" s="15"/>
      <c r="AJ1791" s="15"/>
      <c r="AK1791" s="15"/>
      <c r="AL1791" s="15"/>
      <c r="AM1791" s="15"/>
      <c r="AN1791" s="15"/>
      <c r="AO1791" s="15"/>
      <c r="AP1791" s="15"/>
      <c r="AQ1791" s="15"/>
      <c r="AR1791" s="15"/>
      <c r="AS1791" s="15"/>
      <c r="AT1791" s="15"/>
      <c r="AU1791" s="15"/>
      <c r="AV1791" s="15"/>
      <c r="AW1791" s="15"/>
      <c r="AX1791" s="15"/>
      <c r="AY1791" s="15"/>
      <c r="AZ1791" s="15"/>
      <c r="BA1791" s="15"/>
      <c r="BB1791" s="15"/>
      <c r="BC1791" s="15"/>
      <c r="BD1791" s="15"/>
      <c r="BE1791" s="15"/>
      <c r="BF1791" s="15"/>
      <c r="BG1791" s="15"/>
      <c r="BH1791" s="15"/>
      <c r="BI1791" s="15"/>
      <c r="BJ1791" s="15"/>
      <c r="BK1791" s="15"/>
    </row>
    <row r="1792" spans="22:63" ht="15.75">
      <c r="V1792" s="15"/>
      <c r="W1792" s="15"/>
      <c r="X1792" s="15"/>
      <c r="Y1792" s="15"/>
      <c r="Z1792" s="15"/>
      <c r="AA1792" s="15"/>
      <c r="AB1792" s="15"/>
      <c r="AC1792" s="15"/>
      <c r="AD1792" s="15"/>
      <c r="AE1792" s="15"/>
      <c r="AF1792" s="15"/>
      <c r="AG1792" s="15"/>
      <c r="AH1792" s="15"/>
      <c r="AI1792" s="15"/>
      <c r="AJ1792" s="15"/>
      <c r="AK1792" s="15"/>
      <c r="AL1792" s="15"/>
      <c r="AM1792" s="15"/>
      <c r="AN1792" s="15"/>
      <c r="AO1792" s="15"/>
      <c r="AP1792" s="15"/>
      <c r="AQ1792" s="15"/>
      <c r="AR1792" s="15"/>
      <c r="AS1792" s="15"/>
      <c r="AT1792" s="15"/>
      <c r="AU1792" s="15"/>
      <c r="AV1792" s="15"/>
      <c r="AW1792" s="15"/>
      <c r="AX1792" s="15"/>
      <c r="AY1792" s="15"/>
      <c r="AZ1792" s="15"/>
      <c r="BA1792" s="15"/>
      <c r="BB1792" s="15"/>
      <c r="BC1792" s="15"/>
      <c r="BD1792" s="15"/>
      <c r="BE1792" s="15"/>
      <c r="BF1792" s="15"/>
      <c r="BG1792" s="15"/>
      <c r="BH1792" s="15"/>
      <c r="BI1792" s="15"/>
      <c r="BJ1792" s="15"/>
      <c r="BK1792" s="15"/>
    </row>
    <row r="1793" spans="22:63" ht="15.75">
      <c r="V1793" s="15"/>
      <c r="W1793" s="15"/>
      <c r="X1793" s="15"/>
      <c r="Y1793" s="15"/>
      <c r="Z1793" s="15"/>
      <c r="AA1793" s="15"/>
      <c r="AB1793" s="15"/>
      <c r="AC1793" s="15"/>
      <c r="AD1793" s="15"/>
      <c r="AE1793" s="15"/>
      <c r="AF1793" s="15"/>
      <c r="AG1793" s="15"/>
      <c r="AH1793" s="15"/>
      <c r="AI1793" s="15"/>
      <c r="AJ1793" s="15"/>
      <c r="AK1793" s="15"/>
      <c r="AL1793" s="15"/>
      <c r="AM1793" s="15"/>
      <c r="AN1793" s="15"/>
      <c r="AO1793" s="15"/>
      <c r="AP1793" s="15"/>
      <c r="AQ1793" s="15"/>
      <c r="AR1793" s="15"/>
      <c r="AS1793" s="15"/>
      <c r="AT1793" s="15"/>
      <c r="AU1793" s="15"/>
      <c r="AV1793" s="15"/>
      <c r="AW1793" s="15"/>
      <c r="AX1793" s="15"/>
      <c r="AY1793" s="15"/>
      <c r="AZ1793" s="15"/>
      <c r="BA1793" s="15"/>
      <c r="BB1793" s="15"/>
      <c r="BC1793" s="15"/>
      <c r="BD1793" s="15"/>
      <c r="BE1793" s="15"/>
      <c r="BF1793" s="15"/>
      <c r="BG1793" s="15"/>
      <c r="BH1793" s="15"/>
      <c r="BI1793" s="15"/>
      <c r="BJ1793" s="15"/>
      <c r="BK1793" s="15"/>
    </row>
    <row r="1794" spans="22:63" ht="15.75">
      <c r="V1794" s="15"/>
      <c r="W1794" s="15"/>
      <c r="X1794" s="15"/>
      <c r="Y1794" s="15"/>
      <c r="Z1794" s="15"/>
      <c r="AA1794" s="15"/>
      <c r="AB1794" s="15"/>
      <c r="AC1794" s="15"/>
      <c r="AD1794" s="15"/>
      <c r="AE1794" s="15"/>
      <c r="AF1794" s="15"/>
      <c r="AG1794" s="15"/>
      <c r="AH1794" s="15"/>
      <c r="AI1794" s="15"/>
      <c r="AJ1794" s="15"/>
      <c r="AK1794" s="15"/>
      <c r="AL1794" s="15"/>
      <c r="AM1794" s="15"/>
      <c r="AN1794" s="15"/>
      <c r="AO1794" s="15"/>
      <c r="AP1794" s="15"/>
      <c r="AQ1794" s="15"/>
      <c r="AR1794" s="15"/>
      <c r="AS1794" s="15"/>
      <c r="AT1794" s="15"/>
      <c r="AU1794" s="15"/>
      <c r="AV1794" s="15"/>
      <c r="AW1794" s="15"/>
      <c r="AX1794" s="15"/>
      <c r="AY1794" s="15"/>
      <c r="AZ1794" s="15"/>
      <c r="BA1794" s="15"/>
      <c r="BB1794" s="15"/>
      <c r="BC1794" s="15"/>
      <c r="BD1794" s="15"/>
      <c r="BE1794" s="15"/>
      <c r="BF1794" s="15"/>
      <c r="BG1794" s="15"/>
      <c r="BH1794" s="15"/>
      <c r="BI1794" s="15"/>
      <c r="BJ1794" s="15"/>
      <c r="BK1794" s="15"/>
    </row>
    <row r="1795" spans="22:63" ht="15.75">
      <c r="V1795" s="15"/>
      <c r="W1795" s="15"/>
      <c r="X1795" s="15"/>
      <c r="Y1795" s="15"/>
      <c r="Z1795" s="15"/>
      <c r="AA1795" s="15"/>
      <c r="AB1795" s="15"/>
      <c r="AC1795" s="15"/>
      <c r="AD1795" s="15"/>
      <c r="AE1795" s="15"/>
      <c r="AF1795" s="15"/>
      <c r="AG1795" s="15"/>
      <c r="AH1795" s="15"/>
      <c r="AI1795" s="15"/>
      <c r="AJ1795" s="15"/>
      <c r="AK1795" s="15"/>
      <c r="AL1795" s="15"/>
      <c r="AM1795" s="15"/>
      <c r="AN1795" s="15"/>
      <c r="AO1795" s="15"/>
      <c r="AP1795" s="15"/>
      <c r="AQ1795" s="15"/>
      <c r="AR1795" s="15"/>
      <c r="AS1795" s="15"/>
      <c r="AT1795" s="15"/>
      <c r="AU1795" s="15"/>
      <c r="AV1795" s="15"/>
      <c r="AW1795" s="15"/>
      <c r="AX1795" s="15"/>
      <c r="AY1795" s="15"/>
      <c r="AZ1795" s="15"/>
      <c r="BA1795" s="15"/>
      <c r="BB1795" s="15"/>
      <c r="BC1795" s="15"/>
      <c r="BD1795" s="15"/>
      <c r="BE1795" s="15"/>
      <c r="BF1795" s="15"/>
      <c r="BG1795" s="15"/>
      <c r="BH1795" s="15"/>
      <c r="BI1795" s="15"/>
      <c r="BJ1795" s="15"/>
      <c r="BK1795" s="15"/>
    </row>
    <row r="1796" spans="22:63" ht="15.75">
      <c r="V1796" s="15"/>
      <c r="W1796" s="15"/>
      <c r="X1796" s="15"/>
      <c r="Y1796" s="15"/>
      <c r="Z1796" s="15"/>
      <c r="AA1796" s="15"/>
      <c r="AB1796" s="15"/>
      <c r="AC1796" s="15"/>
      <c r="AD1796" s="15"/>
      <c r="AE1796" s="15"/>
      <c r="AF1796" s="15"/>
      <c r="AG1796" s="15"/>
      <c r="AH1796" s="15"/>
      <c r="AI1796" s="15"/>
      <c r="AJ1796" s="15"/>
      <c r="AK1796" s="15"/>
      <c r="AL1796" s="15"/>
      <c r="AM1796" s="15"/>
      <c r="AN1796" s="15"/>
      <c r="AO1796" s="15"/>
      <c r="AP1796" s="15"/>
      <c r="AQ1796" s="15"/>
      <c r="AR1796" s="15"/>
      <c r="AS1796" s="15"/>
      <c r="AT1796" s="15"/>
      <c r="AU1796" s="15"/>
      <c r="AV1796" s="15"/>
      <c r="AW1796" s="15"/>
      <c r="AX1796" s="15"/>
      <c r="AY1796" s="15"/>
      <c r="AZ1796" s="15"/>
      <c r="BA1796" s="15"/>
      <c r="BB1796" s="15"/>
      <c r="BC1796" s="15"/>
      <c r="BD1796" s="15"/>
      <c r="BE1796" s="15"/>
      <c r="BF1796" s="15"/>
      <c r="BG1796" s="15"/>
      <c r="BH1796" s="15"/>
      <c r="BI1796" s="15"/>
      <c r="BJ1796" s="15"/>
      <c r="BK1796" s="15"/>
    </row>
    <row r="1797" spans="22:63" ht="15.75">
      <c r="V1797" s="15"/>
      <c r="W1797" s="15"/>
      <c r="X1797" s="15"/>
      <c r="Y1797" s="15"/>
      <c r="Z1797" s="15"/>
      <c r="AA1797" s="15"/>
      <c r="AB1797" s="15"/>
      <c r="AC1797" s="15"/>
      <c r="AD1797" s="15"/>
      <c r="AE1797" s="15"/>
      <c r="AF1797" s="15"/>
      <c r="AG1797" s="15"/>
      <c r="AH1797" s="15"/>
      <c r="AI1797" s="15"/>
      <c r="AJ1797" s="15"/>
      <c r="AK1797" s="15"/>
      <c r="AL1797" s="15"/>
      <c r="AM1797" s="15"/>
      <c r="AN1797" s="15"/>
      <c r="AO1797" s="15"/>
      <c r="AP1797" s="15"/>
      <c r="AQ1797" s="15"/>
      <c r="AR1797" s="15"/>
      <c r="AS1797" s="15"/>
      <c r="AT1797" s="15"/>
      <c r="AU1797" s="15"/>
      <c r="AV1797" s="15"/>
      <c r="AW1797" s="15"/>
      <c r="AX1797" s="15"/>
      <c r="AY1797" s="15"/>
      <c r="AZ1797" s="15"/>
      <c r="BA1797" s="15"/>
      <c r="BB1797" s="15"/>
      <c r="BC1797" s="15"/>
      <c r="BD1797" s="15"/>
      <c r="BE1797" s="15"/>
      <c r="BF1797" s="15"/>
      <c r="BG1797" s="15"/>
      <c r="BH1797" s="15"/>
      <c r="BI1797" s="15"/>
      <c r="BJ1797" s="15"/>
      <c r="BK1797" s="15"/>
    </row>
    <row r="1798" spans="22:63" ht="15.75">
      <c r="V1798" s="15"/>
      <c r="W1798" s="15"/>
      <c r="X1798" s="15"/>
      <c r="Y1798" s="15"/>
      <c r="Z1798" s="15"/>
      <c r="AA1798" s="15"/>
      <c r="AB1798" s="15"/>
      <c r="AC1798" s="15"/>
      <c r="AD1798" s="15"/>
      <c r="AE1798" s="15"/>
      <c r="AF1798" s="15"/>
      <c r="AG1798" s="15"/>
      <c r="AH1798" s="15"/>
      <c r="AI1798" s="15"/>
      <c r="AJ1798" s="15"/>
      <c r="AK1798" s="15"/>
      <c r="AL1798" s="15"/>
      <c r="AM1798" s="15"/>
      <c r="AN1798" s="15"/>
      <c r="AO1798" s="15"/>
      <c r="AP1798" s="15"/>
      <c r="AQ1798" s="15"/>
      <c r="AR1798" s="15"/>
      <c r="AS1798" s="15"/>
      <c r="AT1798" s="15"/>
      <c r="AU1798" s="15"/>
      <c r="AV1798" s="15"/>
      <c r="AW1798" s="15"/>
      <c r="AX1798" s="15"/>
      <c r="AY1798" s="15"/>
      <c r="AZ1798" s="15"/>
      <c r="BA1798" s="15"/>
      <c r="BB1798" s="15"/>
      <c r="BC1798" s="15"/>
      <c r="BD1798" s="15"/>
      <c r="BE1798" s="15"/>
      <c r="BF1798" s="15"/>
      <c r="BG1798" s="15"/>
      <c r="BH1798" s="15"/>
      <c r="BI1798" s="15"/>
      <c r="BJ1798" s="15"/>
      <c r="BK1798" s="15"/>
    </row>
    <row r="1799" spans="22:63" ht="15.75">
      <c r="V1799" s="15"/>
      <c r="W1799" s="15"/>
      <c r="X1799" s="15"/>
      <c r="Y1799" s="15"/>
      <c r="Z1799" s="15"/>
      <c r="AA1799" s="15"/>
      <c r="AB1799" s="15"/>
      <c r="AC1799" s="15"/>
      <c r="AD1799" s="15"/>
      <c r="AE1799" s="15"/>
      <c r="AF1799" s="15"/>
      <c r="AG1799" s="15"/>
      <c r="AH1799" s="15"/>
      <c r="AI1799" s="15"/>
      <c r="AJ1799" s="15"/>
      <c r="AK1799" s="15"/>
      <c r="AL1799" s="15"/>
      <c r="AM1799" s="15"/>
      <c r="AN1799" s="15"/>
      <c r="AO1799" s="15"/>
      <c r="AP1799" s="15"/>
      <c r="AQ1799" s="15"/>
      <c r="AR1799" s="15"/>
      <c r="AS1799" s="15"/>
      <c r="AT1799" s="15"/>
      <c r="AU1799" s="15"/>
      <c r="AV1799" s="15"/>
      <c r="AW1799" s="15"/>
      <c r="AX1799" s="15"/>
      <c r="AY1799" s="15"/>
      <c r="AZ1799" s="15"/>
      <c r="BA1799" s="15"/>
      <c r="BB1799" s="15"/>
      <c r="BC1799" s="15"/>
      <c r="BD1799" s="15"/>
      <c r="BE1799" s="15"/>
      <c r="BF1799" s="15"/>
      <c r="BG1799" s="15"/>
      <c r="BH1799" s="15"/>
      <c r="BI1799" s="15"/>
      <c r="BJ1799" s="15"/>
      <c r="BK1799" s="15"/>
    </row>
    <row r="1800" spans="22:63" ht="15.75">
      <c r="V1800" s="15"/>
      <c r="W1800" s="15"/>
      <c r="X1800" s="15"/>
      <c r="Y1800" s="15"/>
      <c r="Z1800" s="15"/>
      <c r="AA1800" s="15"/>
      <c r="AB1800" s="15"/>
      <c r="AC1800" s="15"/>
      <c r="AD1800" s="15"/>
      <c r="AE1800" s="15"/>
      <c r="AF1800" s="15"/>
      <c r="AG1800" s="15"/>
      <c r="AH1800" s="15"/>
      <c r="AI1800" s="15"/>
      <c r="AJ1800" s="15"/>
      <c r="AK1800" s="15"/>
      <c r="AL1800" s="15"/>
      <c r="AM1800" s="15"/>
      <c r="AN1800" s="15"/>
      <c r="AO1800" s="15"/>
      <c r="AP1800" s="15"/>
      <c r="AQ1800" s="15"/>
      <c r="AR1800" s="15"/>
      <c r="AS1800" s="15"/>
      <c r="AT1800" s="15"/>
      <c r="AU1800" s="15"/>
      <c r="AV1800" s="15"/>
      <c r="AW1800" s="15"/>
      <c r="AX1800" s="15"/>
      <c r="AY1800" s="15"/>
      <c r="AZ1800" s="15"/>
      <c r="BA1800" s="15"/>
      <c r="BB1800" s="15"/>
      <c r="BC1800" s="15"/>
      <c r="BD1800" s="15"/>
      <c r="BE1800" s="15"/>
      <c r="BF1800" s="15"/>
      <c r="BG1800" s="15"/>
      <c r="BH1800" s="15"/>
      <c r="BI1800" s="15"/>
      <c r="BJ1800" s="15"/>
      <c r="BK1800" s="15"/>
    </row>
    <row r="1801" spans="22:63" ht="15.75">
      <c r="V1801" s="15"/>
      <c r="W1801" s="15"/>
      <c r="X1801" s="15"/>
      <c r="Y1801" s="15"/>
      <c r="Z1801" s="15"/>
      <c r="AA1801" s="15"/>
      <c r="AB1801" s="15"/>
      <c r="AC1801" s="15"/>
      <c r="AD1801" s="15"/>
      <c r="AE1801" s="15"/>
      <c r="AF1801" s="15"/>
      <c r="AG1801" s="15"/>
      <c r="AH1801" s="15"/>
      <c r="AI1801" s="15"/>
      <c r="AJ1801" s="15"/>
      <c r="AK1801" s="15"/>
      <c r="AL1801" s="15"/>
      <c r="AM1801" s="15"/>
      <c r="AN1801" s="15"/>
      <c r="AO1801" s="15"/>
      <c r="AP1801" s="15"/>
      <c r="AQ1801" s="15"/>
      <c r="AR1801" s="15"/>
      <c r="AS1801" s="15"/>
      <c r="AT1801" s="15"/>
      <c r="AU1801" s="15"/>
      <c r="AV1801" s="15"/>
      <c r="AW1801" s="15"/>
      <c r="AX1801" s="15"/>
      <c r="AY1801" s="15"/>
      <c r="AZ1801" s="15"/>
      <c r="BA1801" s="15"/>
      <c r="BB1801" s="15"/>
      <c r="BC1801" s="15"/>
      <c r="BD1801" s="15"/>
      <c r="BE1801" s="15"/>
      <c r="BF1801" s="15"/>
      <c r="BG1801" s="15"/>
      <c r="BH1801" s="15"/>
      <c r="BI1801" s="15"/>
      <c r="BJ1801" s="15"/>
      <c r="BK1801" s="15"/>
    </row>
    <row r="1802" spans="22:63" ht="15.75">
      <c r="V1802" s="15"/>
      <c r="W1802" s="15"/>
      <c r="X1802" s="15"/>
      <c r="Y1802" s="15"/>
      <c r="Z1802" s="15"/>
      <c r="AA1802" s="15"/>
      <c r="AB1802" s="15"/>
      <c r="AC1802" s="15"/>
      <c r="AD1802" s="15"/>
      <c r="AE1802" s="15"/>
      <c r="AF1802" s="15"/>
      <c r="AG1802" s="15"/>
      <c r="AH1802" s="15"/>
      <c r="AI1802" s="15"/>
      <c r="AJ1802" s="15"/>
      <c r="AK1802" s="15"/>
      <c r="AL1802" s="15"/>
      <c r="AM1802" s="15"/>
      <c r="AN1802" s="15"/>
      <c r="AO1802" s="15"/>
      <c r="AP1802" s="15"/>
      <c r="AQ1802" s="15"/>
      <c r="AR1802" s="15"/>
      <c r="AS1802" s="15"/>
      <c r="AT1802" s="15"/>
      <c r="AU1802" s="15"/>
      <c r="AV1802" s="15"/>
      <c r="AW1802" s="15"/>
      <c r="AX1802" s="15"/>
      <c r="AY1802" s="15"/>
      <c r="AZ1802" s="15"/>
      <c r="BA1802" s="15"/>
      <c r="BB1802" s="15"/>
      <c r="BC1802" s="15"/>
      <c r="BD1802" s="15"/>
      <c r="BE1802" s="15"/>
      <c r="BF1802" s="15"/>
      <c r="BG1802" s="15"/>
      <c r="BH1802" s="15"/>
      <c r="BI1802" s="15"/>
      <c r="BJ1802" s="15"/>
      <c r="BK1802" s="15"/>
    </row>
    <row r="1803" spans="22:63" ht="15.75">
      <c r="V1803" s="15"/>
      <c r="W1803" s="15"/>
      <c r="X1803" s="15"/>
      <c r="Y1803" s="15"/>
      <c r="Z1803" s="15"/>
      <c r="AA1803" s="15"/>
      <c r="AB1803" s="15"/>
      <c r="AC1803" s="15"/>
      <c r="AD1803" s="15"/>
      <c r="AE1803" s="15"/>
      <c r="AF1803" s="15"/>
      <c r="AG1803" s="15"/>
      <c r="AH1803" s="15"/>
      <c r="AI1803" s="15"/>
      <c r="AJ1803" s="15"/>
      <c r="AK1803" s="15"/>
      <c r="AL1803" s="15"/>
      <c r="AM1803" s="15"/>
      <c r="AN1803" s="15"/>
      <c r="AO1803" s="15"/>
      <c r="AP1803" s="15"/>
      <c r="AQ1803" s="15"/>
      <c r="AR1803" s="15"/>
      <c r="AS1803" s="15"/>
      <c r="AT1803" s="15"/>
      <c r="AU1803" s="15"/>
      <c r="AV1803" s="15"/>
      <c r="AW1803" s="15"/>
      <c r="AX1803" s="15"/>
      <c r="AY1803" s="15"/>
      <c r="AZ1803" s="15"/>
      <c r="BA1803" s="15"/>
      <c r="BB1803" s="15"/>
      <c r="BC1803" s="15"/>
      <c r="BD1803" s="15"/>
      <c r="BE1803" s="15"/>
      <c r="BF1803" s="15"/>
      <c r="BG1803" s="15"/>
      <c r="BH1803" s="15"/>
      <c r="BI1803" s="15"/>
      <c r="BJ1803" s="15"/>
      <c r="BK1803" s="15"/>
    </row>
    <row r="1804" spans="22:63" ht="15.75">
      <c r="V1804" s="15"/>
      <c r="W1804" s="15"/>
      <c r="X1804" s="15"/>
      <c r="Y1804" s="15"/>
      <c r="Z1804" s="15"/>
      <c r="AA1804" s="15"/>
      <c r="AB1804" s="15"/>
      <c r="AC1804" s="15"/>
      <c r="AD1804" s="15"/>
      <c r="AE1804" s="15"/>
      <c r="AF1804" s="15"/>
      <c r="AG1804" s="15"/>
      <c r="AH1804" s="15"/>
      <c r="AI1804" s="15"/>
      <c r="AJ1804" s="15"/>
      <c r="AK1804" s="15"/>
      <c r="AL1804" s="15"/>
      <c r="AM1804" s="15"/>
      <c r="AN1804" s="15"/>
      <c r="AO1804" s="15"/>
      <c r="AP1804" s="15"/>
      <c r="AQ1804" s="15"/>
      <c r="AR1804" s="15"/>
      <c r="AS1804" s="15"/>
      <c r="AT1804" s="15"/>
      <c r="AU1804" s="15"/>
      <c r="AV1804" s="15"/>
      <c r="AW1804" s="15"/>
      <c r="AX1804" s="15"/>
      <c r="AY1804" s="15"/>
      <c r="AZ1804" s="15"/>
      <c r="BA1804" s="15"/>
      <c r="BB1804" s="15"/>
      <c r="BC1804" s="15"/>
      <c r="BD1804" s="15"/>
      <c r="BE1804" s="15"/>
      <c r="BF1804" s="15"/>
      <c r="BG1804" s="15"/>
      <c r="BH1804" s="15"/>
      <c r="BI1804" s="15"/>
      <c r="BJ1804" s="15"/>
      <c r="BK1804" s="15"/>
    </row>
    <row r="1805" spans="22:63" ht="15.75">
      <c r="V1805" s="15"/>
      <c r="W1805" s="15"/>
      <c r="X1805" s="15"/>
      <c r="Y1805" s="15"/>
      <c r="Z1805" s="15"/>
      <c r="AA1805" s="15"/>
      <c r="AB1805" s="15"/>
      <c r="AC1805" s="15"/>
      <c r="AD1805" s="15"/>
      <c r="AE1805" s="15"/>
      <c r="AF1805" s="15"/>
      <c r="AG1805" s="15"/>
      <c r="AH1805" s="15"/>
      <c r="AI1805" s="15"/>
      <c r="AJ1805" s="15"/>
      <c r="AK1805" s="15"/>
      <c r="AL1805" s="15"/>
      <c r="AM1805" s="15"/>
      <c r="AN1805" s="15"/>
      <c r="AO1805" s="15"/>
      <c r="AP1805" s="15"/>
      <c r="AQ1805" s="15"/>
      <c r="AR1805" s="15"/>
      <c r="AS1805" s="15"/>
      <c r="AT1805" s="15"/>
      <c r="AU1805" s="15"/>
      <c r="AV1805" s="15"/>
      <c r="AW1805" s="15"/>
      <c r="AX1805" s="15"/>
      <c r="AY1805" s="15"/>
      <c r="AZ1805" s="15"/>
      <c r="BA1805" s="15"/>
      <c r="BB1805" s="15"/>
      <c r="BC1805" s="15"/>
      <c r="BD1805" s="15"/>
      <c r="BE1805" s="15"/>
      <c r="BF1805" s="15"/>
      <c r="BG1805" s="15"/>
      <c r="BH1805" s="15"/>
      <c r="BI1805" s="15"/>
      <c r="BJ1805" s="15"/>
      <c r="BK1805" s="15"/>
    </row>
    <row r="1806" spans="22:63" ht="15.75">
      <c r="V1806" s="15"/>
      <c r="W1806" s="15"/>
      <c r="X1806" s="15"/>
      <c r="Y1806" s="15"/>
      <c r="Z1806" s="15"/>
      <c r="AA1806" s="15"/>
      <c r="AB1806" s="15"/>
      <c r="AC1806" s="15"/>
      <c r="AD1806" s="15"/>
      <c r="AE1806" s="15"/>
      <c r="AF1806" s="15"/>
      <c r="AG1806" s="15"/>
      <c r="AH1806" s="15"/>
      <c r="AI1806" s="15"/>
      <c r="AJ1806" s="15"/>
      <c r="AK1806" s="15"/>
      <c r="AL1806" s="15"/>
      <c r="AM1806" s="15"/>
      <c r="AN1806" s="15"/>
      <c r="AO1806" s="15"/>
      <c r="AP1806" s="15"/>
      <c r="AQ1806" s="15"/>
      <c r="AR1806" s="15"/>
      <c r="AS1806" s="15"/>
      <c r="AT1806" s="15"/>
      <c r="AU1806" s="15"/>
      <c r="AV1806" s="15"/>
      <c r="AW1806" s="15"/>
      <c r="AX1806" s="15"/>
      <c r="AY1806" s="15"/>
      <c r="AZ1806" s="15"/>
      <c r="BA1806" s="15"/>
      <c r="BB1806" s="15"/>
      <c r="BC1806" s="15"/>
      <c r="BD1806" s="15"/>
      <c r="BE1806" s="15"/>
      <c r="BF1806" s="15"/>
      <c r="BG1806" s="15"/>
      <c r="BH1806" s="15"/>
      <c r="BI1806" s="15"/>
      <c r="BJ1806" s="15"/>
      <c r="BK1806" s="15"/>
    </row>
    <row r="1807" spans="22:63" ht="15.75">
      <c r="V1807" s="15"/>
      <c r="W1807" s="15"/>
      <c r="X1807" s="15"/>
      <c r="Y1807" s="15"/>
      <c r="Z1807" s="15"/>
      <c r="AA1807" s="15"/>
      <c r="AB1807" s="15"/>
      <c r="AC1807" s="15"/>
      <c r="AD1807" s="15"/>
      <c r="AE1807" s="15"/>
      <c r="AF1807" s="15"/>
      <c r="AG1807" s="15"/>
      <c r="AH1807" s="15"/>
      <c r="AI1807" s="15"/>
      <c r="AJ1807" s="15"/>
      <c r="AK1807" s="15"/>
      <c r="AL1807" s="15"/>
      <c r="AM1807" s="15"/>
      <c r="AN1807" s="15"/>
      <c r="AO1807" s="15"/>
      <c r="AP1807" s="15"/>
      <c r="AQ1807" s="15"/>
      <c r="AR1807" s="15"/>
      <c r="AS1807" s="15"/>
      <c r="AT1807" s="15"/>
      <c r="AU1807" s="15"/>
      <c r="AV1807" s="15"/>
      <c r="AW1807" s="15"/>
      <c r="AX1807" s="15"/>
      <c r="AY1807" s="15"/>
      <c r="AZ1807" s="15"/>
      <c r="BA1807" s="15"/>
      <c r="BB1807" s="15"/>
      <c r="BC1807" s="15"/>
      <c r="BD1807" s="15"/>
      <c r="BE1807" s="15"/>
      <c r="BF1807" s="15"/>
      <c r="BG1807" s="15"/>
      <c r="BH1807" s="15"/>
      <c r="BI1807" s="15"/>
      <c r="BJ1807" s="15"/>
      <c r="BK1807" s="15"/>
    </row>
    <row r="1808" spans="22:63" ht="15.75">
      <c r="V1808" s="15"/>
      <c r="W1808" s="15"/>
      <c r="X1808" s="15"/>
      <c r="Y1808" s="15"/>
      <c r="Z1808" s="15"/>
      <c r="AA1808" s="15"/>
      <c r="AB1808" s="15"/>
      <c r="AC1808" s="15"/>
      <c r="AD1808" s="15"/>
      <c r="AE1808" s="15"/>
      <c r="AF1808" s="15"/>
      <c r="AG1808" s="15"/>
      <c r="AH1808" s="15"/>
      <c r="AI1808" s="15"/>
      <c r="AJ1808" s="15"/>
      <c r="AK1808" s="15"/>
      <c r="AL1808" s="15"/>
      <c r="AM1808" s="15"/>
      <c r="AN1808" s="15"/>
      <c r="AO1808" s="15"/>
      <c r="AP1808" s="15"/>
      <c r="AQ1808" s="15"/>
      <c r="AR1808" s="15"/>
      <c r="AS1808" s="15"/>
      <c r="AT1808" s="15"/>
      <c r="AU1808" s="15"/>
      <c r="AV1808" s="15"/>
      <c r="AW1808" s="15"/>
      <c r="AX1808" s="15"/>
      <c r="AY1808" s="15"/>
      <c r="AZ1808" s="15"/>
      <c r="BA1808" s="15"/>
      <c r="BB1808" s="15"/>
      <c r="BC1808" s="15"/>
      <c r="BD1808" s="15"/>
      <c r="BE1808" s="15"/>
      <c r="BF1808" s="15"/>
      <c r="BG1808" s="15"/>
      <c r="BH1808" s="15"/>
      <c r="BI1808" s="15"/>
      <c r="BJ1808" s="15"/>
      <c r="BK1808" s="15"/>
    </row>
    <row r="1809" spans="22:63" ht="15.75">
      <c r="V1809" s="15"/>
      <c r="W1809" s="15"/>
      <c r="X1809" s="15"/>
      <c r="Y1809" s="15"/>
      <c r="Z1809" s="15"/>
      <c r="AA1809" s="15"/>
      <c r="AB1809" s="15"/>
      <c r="AC1809" s="15"/>
      <c r="AD1809" s="15"/>
      <c r="AE1809" s="15"/>
      <c r="AF1809" s="15"/>
      <c r="AG1809" s="15"/>
      <c r="AH1809" s="15"/>
      <c r="AI1809" s="15"/>
      <c r="AJ1809" s="15"/>
      <c r="AK1809" s="15"/>
      <c r="AL1809" s="15"/>
      <c r="AM1809" s="15"/>
      <c r="AN1809" s="15"/>
      <c r="AO1809" s="15"/>
      <c r="AP1809" s="15"/>
      <c r="AQ1809" s="15"/>
      <c r="AR1809" s="15"/>
      <c r="AS1809" s="15"/>
      <c r="AT1809" s="15"/>
      <c r="AU1809" s="15"/>
      <c r="AV1809" s="15"/>
      <c r="AW1809" s="15"/>
      <c r="AX1809" s="15"/>
      <c r="AY1809" s="15"/>
      <c r="AZ1809" s="15"/>
      <c r="BA1809" s="15"/>
      <c r="BB1809" s="15"/>
      <c r="BC1809" s="15"/>
      <c r="BD1809" s="15"/>
      <c r="BE1809" s="15"/>
      <c r="BF1809" s="15"/>
      <c r="BG1809" s="15"/>
      <c r="BH1809" s="15"/>
      <c r="BI1809" s="15"/>
      <c r="BJ1809" s="15"/>
      <c r="BK1809" s="15"/>
    </row>
    <row r="1810" spans="22:63" ht="15.75">
      <c r="V1810" s="15"/>
      <c r="W1810" s="15"/>
      <c r="X1810" s="15"/>
      <c r="Y1810" s="15"/>
      <c r="Z1810" s="15"/>
      <c r="AA1810" s="15"/>
      <c r="AB1810" s="15"/>
      <c r="AC1810" s="15"/>
      <c r="AD1810" s="15"/>
      <c r="AE1810" s="15"/>
      <c r="AF1810" s="15"/>
      <c r="AG1810" s="15"/>
      <c r="AH1810" s="15"/>
      <c r="AI1810" s="15"/>
      <c r="AJ1810" s="15"/>
      <c r="AK1810" s="15"/>
      <c r="AL1810" s="15"/>
      <c r="AM1810" s="15"/>
      <c r="AN1810" s="15"/>
      <c r="AO1810" s="15"/>
      <c r="AP1810" s="15"/>
      <c r="AQ1810" s="15"/>
      <c r="AR1810" s="15"/>
      <c r="AS1810" s="15"/>
      <c r="AT1810" s="15"/>
      <c r="AU1810" s="15"/>
      <c r="AV1810" s="15"/>
      <c r="AW1810" s="15"/>
      <c r="AX1810" s="15"/>
      <c r="AY1810" s="15"/>
      <c r="AZ1810" s="15"/>
      <c r="BA1810" s="15"/>
      <c r="BB1810" s="15"/>
      <c r="BC1810" s="15"/>
      <c r="BD1810" s="15"/>
      <c r="BE1810" s="15"/>
      <c r="BF1810" s="15"/>
      <c r="BG1810" s="15"/>
      <c r="BH1810" s="15"/>
      <c r="BI1810" s="15"/>
      <c r="BJ1810" s="15"/>
      <c r="BK1810" s="15"/>
    </row>
    <row r="1811" spans="22:63" ht="15.75">
      <c r="V1811" s="15"/>
      <c r="W1811" s="15"/>
      <c r="X1811" s="15"/>
      <c r="Y1811" s="15"/>
      <c r="Z1811" s="15"/>
      <c r="AA1811" s="15"/>
      <c r="AB1811" s="15"/>
      <c r="AC1811" s="15"/>
      <c r="AD1811" s="15"/>
      <c r="AE1811" s="15"/>
      <c r="AF1811" s="15"/>
      <c r="AG1811" s="15"/>
      <c r="AH1811" s="15"/>
      <c r="AI1811" s="15"/>
      <c r="AJ1811" s="15"/>
      <c r="AK1811" s="15"/>
      <c r="AL1811" s="15"/>
      <c r="AM1811" s="15"/>
      <c r="AN1811" s="15"/>
      <c r="AO1811" s="15"/>
      <c r="AP1811" s="15"/>
      <c r="AQ1811" s="15"/>
      <c r="AR1811" s="15"/>
      <c r="AS1811" s="15"/>
      <c r="AT1811" s="15"/>
      <c r="AU1811" s="15"/>
      <c r="AV1811" s="15"/>
      <c r="AW1811" s="15"/>
      <c r="AX1811" s="15"/>
      <c r="AY1811" s="15"/>
      <c r="AZ1811" s="15"/>
      <c r="BA1811" s="15"/>
      <c r="BB1811" s="15"/>
      <c r="BC1811" s="15"/>
      <c r="BD1811" s="15"/>
      <c r="BE1811" s="15"/>
      <c r="BF1811" s="15"/>
      <c r="BG1811" s="15"/>
      <c r="BH1811" s="15"/>
      <c r="BI1811" s="15"/>
      <c r="BJ1811" s="15"/>
      <c r="BK1811" s="15"/>
    </row>
    <row r="1812" spans="22:63" ht="15.75">
      <c r="V1812" s="15"/>
      <c r="W1812" s="15"/>
      <c r="X1812" s="15"/>
      <c r="Y1812" s="15"/>
      <c r="Z1812" s="15"/>
      <c r="AA1812" s="15"/>
      <c r="AB1812" s="15"/>
      <c r="AC1812" s="15"/>
      <c r="AD1812" s="15"/>
      <c r="AE1812" s="15"/>
      <c r="AF1812" s="15"/>
      <c r="AG1812" s="15"/>
      <c r="AH1812" s="15"/>
      <c r="AI1812" s="15"/>
      <c r="AJ1812" s="15"/>
      <c r="AK1812" s="15"/>
      <c r="AL1812" s="15"/>
      <c r="AM1812" s="15"/>
      <c r="AN1812" s="15"/>
      <c r="AO1812" s="15"/>
      <c r="AP1812" s="15"/>
      <c r="AQ1812" s="15"/>
      <c r="AR1812" s="15"/>
      <c r="AS1812" s="15"/>
      <c r="AT1812" s="15"/>
      <c r="AU1812" s="15"/>
      <c r="AV1812" s="15"/>
      <c r="AW1812" s="15"/>
      <c r="AX1812" s="15"/>
      <c r="AY1812" s="15"/>
      <c r="AZ1812" s="15"/>
      <c r="BA1812" s="15"/>
      <c r="BB1812" s="15"/>
      <c r="BC1812" s="15"/>
      <c r="BD1812" s="15"/>
      <c r="BE1812" s="15"/>
      <c r="BF1812" s="15"/>
      <c r="BG1812" s="15"/>
      <c r="BH1812" s="15"/>
      <c r="BI1812" s="15"/>
      <c r="BJ1812" s="15"/>
      <c r="BK1812" s="15"/>
    </row>
    <row r="1813" spans="22:63" ht="15.75">
      <c r="V1813" s="15"/>
      <c r="W1813" s="15"/>
      <c r="X1813" s="15"/>
      <c r="Y1813" s="15"/>
      <c r="Z1813" s="15"/>
      <c r="AA1813" s="15"/>
      <c r="AB1813" s="15"/>
      <c r="AC1813" s="15"/>
      <c r="AD1813" s="15"/>
      <c r="AE1813" s="15"/>
      <c r="AF1813" s="15"/>
      <c r="AG1813" s="15"/>
      <c r="AH1813" s="15"/>
      <c r="AI1813" s="15"/>
      <c r="AJ1813" s="15"/>
      <c r="AK1813" s="15"/>
      <c r="AL1813" s="15"/>
      <c r="AM1813" s="15"/>
      <c r="AN1813" s="15"/>
      <c r="AO1813" s="15"/>
      <c r="AP1813" s="15"/>
      <c r="AQ1813" s="15"/>
      <c r="AR1813" s="15"/>
      <c r="AS1813" s="15"/>
      <c r="AT1813" s="15"/>
      <c r="AU1813" s="15"/>
      <c r="AV1813" s="15"/>
      <c r="AW1813" s="15"/>
      <c r="AX1813" s="15"/>
      <c r="AY1813" s="15"/>
      <c r="AZ1813" s="15"/>
      <c r="BA1813" s="15"/>
      <c r="BB1813" s="15"/>
      <c r="BC1813" s="15"/>
      <c r="BD1813" s="15"/>
      <c r="BE1813" s="15"/>
      <c r="BF1813" s="15"/>
      <c r="BG1813" s="15"/>
      <c r="BH1813" s="15"/>
      <c r="BI1813" s="15"/>
      <c r="BJ1813" s="15"/>
      <c r="BK1813" s="15"/>
    </row>
    <row r="1814" spans="22:63" ht="15.75">
      <c r="V1814" s="15"/>
      <c r="W1814" s="15"/>
      <c r="X1814" s="15"/>
      <c r="Y1814" s="15"/>
      <c r="Z1814" s="15"/>
      <c r="AA1814" s="15"/>
      <c r="AB1814" s="15"/>
      <c r="AC1814" s="15"/>
      <c r="AD1814" s="15"/>
      <c r="AE1814" s="15"/>
      <c r="AF1814" s="15"/>
      <c r="AG1814" s="15"/>
      <c r="AH1814" s="15"/>
      <c r="AI1814" s="15"/>
      <c r="AJ1814" s="15"/>
      <c r="AK1814" s="15"/>
      <c r="AL1814" s="15"/>
      <c r="AM1814" s="15"/>
      <c r="AN1814" s="15"/>
      <c r="AO1814" s="15"/>
      <c r="AP1814" s="15"/>
      <c r="AQ1814" s="15"/>
      <c r="AR1814" s="15"/>
      <c r="AS1814" s="15"/>
      <c r="AT1814" s="15"/>
      <c r="AU1814" s="15"/>
      <c r="AV1814" s="15"/>
      <c r="AW1814" s="15"/>
      <c r="AX1814" s="15"/>
      <c r="AY1814" s="15"/>
      <c r="AZ1814" s="15"/>
      <c r="BA1814" s="15"/>
      <c r="BB1814" s="15"/>
      <c r="BC1814" s="15"/>
      <c r="BD1814" s="15"/>
      <c r="BE1814" s="15"/>
      <c r="BF1814" s="15"/>
      <c r="BG1814" s="15"/>
      <c r="BH1814" s="15"/>
      <c r="BI1814" s="15"/>
      <c r="BJ1814" s="15"/>
      <c r="BK1814" s="15"/>
    </row>
    <row r="1815" spans="22:63" ht="15.75">
      <c r="V1815" s="15"/>
      <c r="W1815" s="15"/>
      <c r="X1815" s="15"/>
      <c r="Y1815" s="15"/>
      <c r="Z1815" s="15"/>
      <c r="AA1815" s="15"/>
      <c r="AB1815" s="15"/>
      <c r="AC1815" s="15"/>
      <c r="AD1815" s="15"/>
      <c r="AE1815" s="15"/>
      <c r="AF1815" s="15"/>
      <c r="AG1815" s="15"/>
      <c r="AH1815" s="15"/>
      <c r="AI1815" s="15"/>
      <c r="AJ1815" s="15"/>
      <c r="AK1815" s="15"/>
      <c r="AL1815" s="15"/>
      <c r="AM1815" s="15"/>
      <c r="AN1815" s="15"/>
      <c r="AO1815" s="15"/>
      <c r="AP1815" s="15"/>
      <c r="AQ1815" s="15"/>
      <c r="AR1815" s="15"/>
      <c r="AS1815" s="15"/>
      <c r="AT1815" s="15"/>
      <c r="AU1815" s="15"/>
      <c r="AV1815" s="15"/>
      <c r="AW1815" s="15"/>
      <c r="AX1815" s="15"/>
      <c r="AY1815" s="15"/>
      <c r="AZ1815" s="15"/>
      <c r="BA1815" s="15"/>
      <c r="BB1815" s="15"/>
      <c r="BC1815" s="15"/>
      <c r="BD1815" s="15"/>
      <c r="BE1815" s="15"/>
      <c r="BF1815" s="15"/>
      <c r="BG1815" s="15"/>
      <c r="BH1815" s="15"/>
      <c r="BI1815" s="15"/>
      <c r="BJ1815" s="15"/>
      <c r="BK1815" s="15"/>
    </row>
    <row r="1816" spans="22:63" ht="15.75">
      <c r="V1816" s="15"/>
      <c r="W1816" s="15"/>
      <c r="X1816" s="15"/>
      <c r="Y1816" s="15"/>
      <c r="Z1816" s="15"/>
      <c r="AA1816" s="15"/>
      <c r="AB1816" s="15"/>
      <c r="AC1816" s="15"/>
      <c r="AD1816" s="15"/>
      <c r="AE1816" s="15"/>
      <c r="AF1816" s="15"/>
      <c r="AG1816" s="15"/>
      <c r="AH1816" s="15"/>
      <c r="AI1816" s="15"/>
      <c r="AJ1816" s="15"/>
      <c r="AK1816" s="15"/>
      <c r="AL1816" s="15"/>
      <c r="AM1816" s="15"/>
      <c r="AN1816" s="15"/>
      <c r="AO1816" s="15"/>
      <c r="AP1816" s="15"/>
      <c r="AQ1816" s="15"/>
      <c r="AR1816" s="15"/>
      <c r="AS1816" s="15"/>
      <c r="AT1816" s="15"/>
      <c r="AU1816" s="15"/>
      <c r="AV1816" s="15"/>
      <c r="AW1816" s="15"/>
      <c r="AX1816" s="15"/>
      <c r="AY1816" s="15"/>
      <c r="AZ1816" s="15"/>
      <c r="BA1816" s="15"/>
      <c r="BB1816" s="15"/>
      <c r="BC1816" s="15"/>
      <c r="BD1816" s="15"/>
      <c r="BE1816" s="15"/>
      <c r="BF1816" s="15"/>
      <c r="BG1816" s="15"/>
      <c r="BH1816" s="15"/>
      <c r="BI1816" s="15"/>
      <c r="BJ1816" s="15"/>
      <c r="BK1816" s="15"/>
    </row>
    <row r="1817" spans="22:63" ht="15.75">
      <c r="V1817" s="15"/>
      <c r="W1817" s="15"/>
      <c r="X1817" s="15"/>
      <c r="Y1817" s="15"/>
      <c r="Z1817" s="15"/>
      <c r="AA1817" s="15"/>
      <c r="AB1817" s="15"/>
      <c r="AC1817" s="15"/>
      <c r="AD1817" s="15"/>
      <c r="AE1817" s="15"/>
      <c r="AF1817" s="15"/>
      <c r="AG1817" s="15"/>
      <c r="AH1817" s="15"/>
      <c r="AI1817" s="15"/>
      <c r="AJ1817" s="15"/>
      <c r="AK1817" s="15"/>
      <c r="AL1817" s="15"/>
      <c r="AM1817" s="15"/>
      <c r="AN1817" s="15"/>
      <c r="AO1817" s="15"/>
      <c r="AP1817" s="15"/>
      <c r="AQ1817" s="15"/>
      <c r="AR1817" s="15"/>
      <c r="AS1817" s="15"/>
      <c r="AT1817" s="15"/>
      <c r="AU1817" s="15"/>
      <c r="AV1817" s="15"/>
      <c r="AW1817" s="15"/>
      <c r="AX1817" s="15"/>
      <c r="AY1817" s="15"/>
      <c r="AZ1817" s="15"/>
      <c r="BA1817" s="15"/>
      <c r="BB1817" s="15"/>
      <c r="BC1817" s="15"/>
      <c r="BD1817" s="15"/>
      <c r="BE1817" s="15"/>
      <c r="BF1817" s="15"/>
      <c r="BG1817" s="15"/>
      <c r="BH1817" s="15"/>
      <c r="BI1817" s="15"/>
      <c r="BJ1817" s="15"/>
      <c r="BK1817" s="15"/>
    </row>
    <row r="1818" spans="22:63" ht="15.75">
      <c r="V1818" s="15"/>
      <c r="W1818" s="15"/>
      <c r="X1818" s="15"/>
      <c r="Y1818" s="15"/>
      <c r="Z1818" s="15"/>
      <c r="AA1818" s="15"/>
      <c r="AB1818" s="15"/>
      <c r="AC1818" s="15"/>
      <c r="AD1818" s="15"/>
      <c r="AE1818" s="15"/>
      <c r="AF1818" s="15"/>
      <c r="AG1818" s="15"/>
      <c r="AH1818" s="15"/>
      <c r="AI1818" s="15"/>
      <c r="AJ1818" s="15"/>
      <c r="AK1818" s="15"/>
      <c r="AL1818" s="15"/>
      <c r="AM1818" s="15"/>
      <c r="AN1818" s="15"/>
      <c r="AO1818" s="15"/>
      <c r="AP1818" s="15"/>
      <c r="AQ1818" s="15"/>
      <c r="AR1818" s="15"/>
      <c r="AS1818" s="15"/>
      <c r="AT1818" s="15"/>
      <c r="AU1818" s="15"/>
      <c r="AV1818" s="15"/>
      <c r="AW1818" s="15"/>
      <c r="AX1818" s="15"/>
      <c r="AY1818" s="15"/>
      <c r="AZ1818" s="15"/>
      <c r="BA1818" s="15"/>
      <c r="BB1818" s="15"/>
      <c r="BC1818" s="15"/>
      <c r="BD1818" s="15"/>
      <c r="BE1818" s="15"/>
      <c r="BF1818" s="15"/>
      <c r="BG1818" s="15"/>
      <c r="BH1818" s="15"/>
      <c r="BI1818" s="15"/>
      <c r="BJ1818" s="15"/>
      <c r="BK1818" s="15"/>
    </row>
    <row r="1819" spans="22:63" ht="15.75">
      <c r="V1819" s="15"/>
      <c r="W1819" s="15"/>
      <c r="X1819" s="15"/>
      <c r="Y1819" s="15"/>
      <c r="Z1819" s="15"/>
      <c r="AA1819" s="15"/>
      <c r="AB1819" s="15"/>
      <c r="AC1819" s="15"/>
      <c r="AD1819" s="15"/>
      <c r="AE1819" s="15"/>
      <c r="AF1819" s="15"/>
      <c r="AG1819" s="15"/>
      <c r="AH1819" s="15"/>
      <c r="AI1819" s="15"/>
      <c r="AJ1819" s="15"/>
      <c r="AK1819" s="15"/>
      <c r="AL1819" s="15"/>
      <c r="AM1819" s="15"/>
      <c r="AN1819" s="15"/>
      <c r="AO1819" s="15"/>
      <c r="AP1819" s="15"/>
      <c r="AQ1819" s="15"/>
      <c r="AR1819" s="15"/>
      <c r="AS1819" s="15"/>
      <c r="AT1819" s="15"/>
      <c r="AU1819" s="15"/>
      <c r="AV1819" s="15"/>
      <c r="AW1819" s="15"/>
      <c r="AX1819" s="15"/>
      <c r="AY1819" s="15"/>
      <c r="AZ1819" s="15"/>
      <c r="BA1819" s="15"/>
      <c r="BB1819" s="15"/>
      <c r="BC1819" s="15"/>
      <c r="BD1819" s="15"/>
      <c r="BE1819" s="15"/>
      <c r="BF1819" s="15"/>
      <c r="BG1819" s="15"/>
      <c r="BH1819" s="15"/>
      <c r="BI1819" s="15"/>
      <c r="BJ1819" s="15"/>
      <c r="BK1819" s="15"/>
    </row>
    <row r="1820" spans="22:63" ht="15.75">
      <c r="V1820" s="15"/>
      <c r="W1820" s="15"/>
      <c r="X1820" s="15"/>
      <c r="Y1820" s="15"/>
      <c r="Z1820" s="15"/>
      <c r="AA1820" s="15"/>
      <c r="AB1820" s="15"/>
      <c r="AC1820" s="15"/>
      <c r="AD1820" s="15"/>
      <c r="AE1820" s="15"/>
      <c r="AF1820" s="15"/>
      <c r="AG1820" s="15"/>
      <c r="AH1820" s="15"/>
      <c r="AI1820" s="15"/>
      <c r="AJ1820" s="15"/>
      <c r="AK1820" s="15"/>
      <c r="AL1820" s="15"/>
      <c r="AM1820" s="15"/>
      <c r="AN1820" s="15"/>
      <c r="AO1820" s="15"/>
      <c r="AP1820" s="15"/>
      <c r="AQ1820" s="15"/>
      <c r="AR1820" s="15"/>
      <c r="AS1820" s="15"/>
      <c r="AT1820" s="15"/>
      <c r="AU1820" s="15"/>
      <c r="AV1820" s="15"/>
      <c r="AW1820" s="15"/>
      <c r="AX1820" s="15"/>
      <c r="AY1820" s="15"/>
      <c r="AZ1820" s="15"/>
      <c r="BA1820" s="15"/>
      <c r="BB1820" s="15"/>
      <c r="BC1820" s="15"/>
      <c r="BD1820" s="15"/>
      <c r="BE1820" s="15"/>
      <c r="BF1820" s="15"/>
      <c r="BG1820" s="15"/>
      <c r="BH1820" s="15"/>
      <c r="BI1820" s="15"/>
      <c r="BJ1820" s="15"/>
      <c r="BK1820" s="15"/>
    </row>
    <row r="1821" spans="22:63" ht="15.75">
      <c r="V1821" s="15"/>
      <c r="W1821" s="15"/>
      <c r="X1821" s="15"/>
      <c r="Y1821" s="15"/>
      <c r="Z1821" s="15"/>
      <c r="AA1821" s="15"/>
      <c r="AB1821" s="15"/>
      <c r="AC1821" s="15"/>
      <c r="AD1821" s="15"/>
      <c r="AE1821" s="15"/>
      <c r="AF1821" s="15"/>
      <c r="AG1821" s="15"/>
      <c r="AH1821" s="15"/>
      <c r="AI1821" s="15"/>
      <c r="AJ1821" s="15"/>
      <c r="AK1821" s="15"/>
      <c r="AL1821" s="15"/>
      <c r="AM1821" s="15"/>
      <c r="AN1821" s="15"/>
      <c r="AO1821" s="15"/>
      <c r="AP1821" s="15"/>
      <c r="AQ1821" s="15"/>
      <c r="AR1821" s="15"/>
      <c r="AS1821" s="15"/>
      <c r="AT1821" s="15"/>
      <c r="AU1821" s="15"/>
      <c r="AV1821" s="15"/>
      <c r="AW1821" s="15"/>
      <c r="AX1821" s="15"/>
      <c r="AY1821" s="15"/>
      <c r="AZ1821" s="15"/>
      <c r="BA1821" s="15"/>
      <c r="BB1821" s="15"/>
      <c r="BC1821" s="15"/>
      <c r="BD1821" s="15"/>
      <c r="BE1821" s="15"/>
      <c r="BF1821" s="15"/>
      <c r="BG1821" s="15"/>
      <c r="BH1821" s="15"/>
      <c r="BI1821" s="15"/>
      <c r="BJ1821" s="15"/>
      <c r="BK1821" s="15"/>
    </row>
    <row r="1822" spans="22:63" ht="15.75">
      <c r="V1822" s="15"/>
      <c r="W1822" s="15"/>
      <c r="X1822" s="15"/>
      <c r="Y1822" s="15"/>
      <c r="Z1822" s="15"/>
      <c r="AA1822" s="15"/>
      <c r="AB1822" s="15"/>
      <c r="AC1822" s="15"/>
      <c r="AD1822" s="15"/>
      <c r="AE1822" s="15"/>
      <c r="AF1822" s="15"/>
      <c r="AG1822" s="15"/>
      <c r="AH1822" s="15"/>
      <c r="AI1822" s="15"/>
      <c r="AJ1822" s="15"/>
      <c r="AK1822" s="15"/>
      <c r="AL1822" s="15"/>
      <c r="AM1822" s="15"/>
      <c r="AN1822" s="15"/>
      <c r="AO1822" s="15"/>
      <c r="AP1822" s="15"/>
      <c r="AQ1822" s="15"/>
      <c r="AR1822" s="15"/>
      <c r="AS1822" s="15"/>
      <c r="AT1822" s="15"/>
      <c r="AU1822" s="15"/>
      <c r="AV1822" s="15"/>
      <c r="AW1822" s="15"/>
      <c r="AX1822" s="15"/>
      <c r="AY1822" s="15"/>
      <c r="AZ1822" s="15"/>
      <c r="BA1822" s="15"/>
      <c r="BB1822" s="15"/>
      <c r="BC1822" s="15"/>
      <c r="BD1822" s="15"/>
      <c r="BE1822" s="15"/>
      <c r="BF1822" s="15"/>
      <c r="BG1822" s="15"/>
      <c r="BH1822" s="15"/>
      <c r="BI1822" s="15"/>
      <c r="BJ1822" s="15"/>
      <c r="BK1822" s="15"/>
    </row>
    <row r="1823" spans="22:63" ht="15.75">
      <c r="V1823" s="15"/>
      <c r="W1823" s="15"/>
      <c r="X1823" s="15"/>
      <c r="Y1823" s="15"/>
      <c r="Z1823" s="15"/>
      <c r="AA1823" s="15"/>
      <c r="AB1823" s="15"/>
      <c r="AC1823" s="15"/>
      <c r="AD1823" s="15"/>
      <c r="AE1823" s="15"/>
      <c r="AF1823" s="15"/>
      <c r="AG1823" s="15"/>
      <c r="AH1823" s="15"/>
      <c r="AI1823" s="15"/>
      <c r="AJ1823" s="15"/>
      <c r="AK1823" s="15"/>
      <c r="AL1823" s="15"/>
      <c r="AM1823" s="15"/>
      <c r="AN1823" s="15"/>
      <c r="AO1823" s="15"/>
      <c r="AP1823" s="15"/>
      <c r="AQ1823" s="15"/>
      <c r="AR1823" s="15"/>
      <c r="AS1823" s="15"/>
      <c r="AT1823" s="15"/>
      <c r="AU1823" s="15"/>
      <c r="AV1823" s="15"/>
      <c r="AW1823" s="15"/>
      <c r="AX1823" s="15"/>
      <c r="AY1823" s="15"/>
      <c r="AZ1823" s="15"/>
      <c r="BA1823" s="15"/>
      <c r="BB1823" s="15"/>
      <c r="BC1823" s="15"/>
      <c r="BD1823" s="15"/>
      <c r="BE1823" s="15"/>
      <c r="BF1823" s="15"/>
      <c r="BG1823" s="15"/>
      <c r="BH1823" s="15"/>
      <c r="BI1823" s="15"/>
      <c r="BJ1823" s="15"/>
      <c r="BK1823" s="15"/>
    </row>
    <row r="1824" spans="22:63" ht="15.75">
      <c r="V1824" s="15"/>
      <c r="W1824" s="15"/>
      <c r="X1824" s="15"/>
      <c r="Y1824" s="15"/>
      <c r="Z1824" s="15"/>
      <c r="AA1824" s="15"/>
      <c r="AB1824" s="15"/>
      <c r="AC1824" s="15"/>
      <c r="AD1824" s="15"/>
      <c r="AE1824" s="15"/>
      <c r="AF1824" s="15"/>
      <c r="AG1824" s="15"/>
      <c r="AH1824" s="15"/>
      <c r="AI1824" s="15"/>
      <c r="AJ1824" s="15"/>
      <c r="AK1824" s="15"/>
      <c r="AL1824" s="15"/>
      <c r="AM1824" s="15"/>
      <c r="AN1824" s="15"/>
      <c r="AO1824" s="15"/>
      <c r="AP1824" s="15"/>
      <c r="AQ1824" s="15"/>
      <c r="AR1824" s="15"/>
      <c r="AS1824" s="15"/>
      <c r="AT1824" s="15"/>
      <c r="AU1824" s="15"/>
      <c r="AV1824" s="15"/>
      <c r="AW1824" s="15"/>
      <c r="AX1824" s="15"/>
      <c r="AY1824" s="15"/>
      <c r="AZ1824" s="15"/>
      <c r="BA1824" s="15"/>
      <c r="BB1824" s="15"/>
      <c r="BC1824" s="15"/>
      <c r="BD1824" s="15"/>
      <c r="BE1824" s="15"/>
      <c r="BF1824" s="15"/>
      <c r="BG1824" s="15"/>
      <c r="BH1824" s="15"/>
      <c r="BI1824" s="15"/>
      <c r="BJ1824" s="15"/>
      <c r="BK1824" s="15"/>
    </row>
    <row r="1825" spans="22:63" ht="15.75">
      <c r="V1825" s="15"/>
      <c r="W1825" s="15"/>
      <c r="X1825" s="15"/>
      <c r="Y1825" s="15"/>
      <c r="Z1825" s="15"/>
      <c r="AA1825" s="15"/>
      <c r="AB1825" s="15"/>
      <c r="AC1825" s="15"/>
      <c r="AD1825" s="15"/>
      <c r="AE1825" s="15"/>
      <c r="AF1825" s="15"/>
      <c r="AG1825" s="15"/>
      <c r="AH1825" s="15"/>
      <c r="AI1825" s="15"/>
      <c r="AJ1825" s="15"/>
      <c r="AK1825" s="15"/>
      <c r="AL1825" s="15"/>
      <c r="AM1825" s="15"/>
      <c r="AN1825" s="15"/>
      <c r="AO1825" s="15"/>
      <c r="AP1825" s="15"/>
      <c r="AQ1825" s="15"/>
      <c r="AR1825" s="15"/>
      <c r="AS1825" s="15"/>
      <c r="AT1825" s="15"/>
      <c r="AU1825" s="15"/>
      <c r="AV1825" s="15"/>
      <c r="AW1825" s="15"/>
      <c r="AX1825" s="15"/>
      <c r="AY1825" s="15"/>
      <c r="AZ1825" s="15"/>
      <c r="BA1825" s="15"/>
      <c r="BB1825" s="15"/>
      <c r="BC1825" s="15"/>
      <c r="BD1825" s="15"/>
      <c r="BE1825" s="15"/>
      <c r="BF1825" s="15"/>
      <c r="BG1825" s="15"/>
      <c r="BH1825" s="15"/>
      <c r="BI1825" s="15"/>
      <c r="BJ1825" s="15"/>
      <c r="BK1825" s="15"/>
    </row>
    <row r="1826" spans="22:63" ht="15.75">
      <c r="V1826" s="15"/>
      <c r="W1826" s="15"/>
      <c r="X1826" s="15"/>
      <c r="Y1826" s="15"/>
      <c r="Z1826" s="15"/>
      <c r="AA1826" s="15"/>
      <c r="AB1826" s="15"/>
      <c r="AC1826" s="15"/>
      <c r="AD1826" s="15"/>
      <c r="AE1826" s="15"/>
      <c r="AF1826" s="15"/>
      <c r="AG1826" s="15"/>
      <c r="AH1826" s="15"/>
      <c r="AI1826" s="15"/>
      <c r="AJ1826" s="15"/>
      <c r="AK1826" s="15"/>
      <c r="AL1826" s="15"/>
      <c r="AM1826" s="15"/>
      <c r="AN1826" s="15"/>
      <c r="AO1826" s="15"/>
      <c r="AP1826" s="15"/>
      <c r="AQ1826" s="15"/>
      <c r="AR1826" s="15"/>
      <c r="AS1826" s="15"/>
      <c r="AT1826" s="15"/>
      <c r="AU1826" s="15"/>
      <c r="AV1826" s="15"/>
      <c r="AW1826" s="15"/>
      <c r="AX1826" s="15"/>
      <c r="AY1826" s="15"/>
      <c r="AZ1826" s="15"/>
      <c r="BA1826" s="15"/>
      <c r="BB1826" s="15"/>
      <c r="BC1826" s="15"/>
      <c r="BD1826" s="15"/>
      <c r="BE1826" s="15"/>
      <c r="BF1826" s="15"/>
      <c r="BG1826" s="15"/>
      <c r="BH1826" s="15"/>
      <c r="BI1826" s="15"/>
      <c r="BJ1826" s="15"/>
      <c r="BK1826" s="15"/>
    </row>
    <row r="1827" spans="22:63" ht="15.75">
      <c r="V1827" s="15"/>
      <c r="W1827" s="15"/>
      <c r="X1827" s="15"/>
      <c r="Y1827" s="15"/>
      <c r="Z1827" s="15"/>
      <c r="AA1827" s="15"/>
      <c r="AB1827" s="15"/>
      <c r="AC1827" s="15"/>
      <c r="AD1827" s="15"/>
      <c r="AE1827" s="15"/>
      <c r="AF1827" s="15"/>
      <c r="AG1827" s="15"/>
      <c r="AH1827" s="15"/>
      <c r="AI1827" s="15"/>
      <c r="AJ1827" s="15"/>
      <c r="AK1827" s="15"/>
      <c r="AL1827" s="15"/>
      <c r="AM1827" s="15"/>
      <c r="AN1827" s="15"/>
      <c r="AO1827" s="15"/>
      <c r="AP1827" s="15"/>
      <c r="AQ1827" s="15"/>
      <c r="AR1827" s="15"/>
      <c r="AS1827" s="15"/>
      <c r="AT1827" s="15"/>
      <c r="AU1827" s="15"/>
      <c r="AV1827" s="15"/>
      <c r="AW1827" s="15"/>
      <c r="AX1827" s="15"/>
      <c r="AY1827" s="15"/>
      <c r="AZ1827" s="15"/>
      <c r="BA1827" s="15"/>
      <c r="BB1827" s="15"/>
      <c r="BC1827" s="15"/>
      <c r="BD1827" s="15"/>
      <c r="BE1827" s="15"/>
      <c r="BF1827" s="15"/>
      <c r="BG1827" s="15"/>
      <c r="BH1827" s="15"/>
      <c r="BI1827" s="15"/>
      <c r="BJ1827" s="15"/>
      <c r="BK1827" s="15"/>
    </row>
    <row r="1828" spans="22:63" ht="15.75">
      <c r="V1828" s="15"/>
      <c r="W1828" s="15"/>
      <c r="X1828" s="15"/>
      <c r="Y1828" s="15"/>
      <c r="Z1828" s="15"/>
      <c r="AA1828" s="15"/>
      <c r="AB1828" s="15"/>
      <c r="AC1828" s="15"/>
      <c r="AD1828" s="15"/>
      <c r="AE1828" s="15"/>
      <c r="AF1828" s="15"/>
      <c r="AG1828" s="15"/>
      <c r="AH1828" s="15"/>
      <c r="AI1828" s="15"/>
      <c r="AJ1828" s="15"/>
      <c r="AK1828" s="15"/>
      <c r="AL1828" s="15"/>
      <c r="AM1828" s="15"/>
      <c r="AN1828" s="15"/>
      <c r="AO1828" s="15"/>
      <c r="AP1828" s="15"/>
      <c r="AQ1828" s="15"/>
      <c r="AR1828" s="15"/>
      <c r="AS1828" s="15"/>
      <c r="AT1828" s="15"/>
      <c r="AU1828" s="15"/>
      <c r="AV1828" s="15"/>
      <c r="AW1828" s="15"/>
      <c r="AX1828" s="15"/>
      <c r="AY1828" s="15"/>
      <c r="AZ1828" s="15"/>
      <c r="BA1828" s="15"/>
      <c r="BB1828" s="15"/>
      <c r="BC1828" s="15"/>
      <c r="BD1828" s="15"/>
      <c r="BE1828" s="15"/>
      <c r="BF1828" s="15"/>
      <c r="BG1828" s="15"/>
      <c r="BH1828" s="15"/>
      <c r="BI1828" s="15"/>
      <c r="BJ1828" s="15"/>
      <c r="BK1828" s="15"/>
    </row>
    <row r="1829" spans="22:63" ht="15.75">
      <c r="V1829" s="15"/>
      <c r="W1829" s="15"/>
      <c r="X1829" s="15"/>
      <c r="Y1829" s="15"/>
      <c r="Z1829" s="15"/>
      <c r="AA1829" s="15"/>
      <c r="AB1829" s="15"/>
      <c r="AC1829" s="15"/>
      <c r="AD1829" s="15"/>
      <c r="AE1829" s="15"/>
      <c r="AF1829" s="15"/>
      <c r="AG1829" s="15"/>
      <c r="AH1829" s="15"/>
      <c r="AI1829" s="15"/>
      <c r="AJ1829" s="15"/>
      <c r="AK1829" s="15"/>
      <c r="AL1829" s="15"/>
      <c r="AM1829" s="15"/>
      <c r="AN1829" s="15"/>
      <c r="AO1829" s="15"/>
      <c r="AP1829" s="15"/>
      <c r="AQ1829" s="15"/>
      <c r="AR1829" s="15"/>
      <c r="AS1829" s="15"/>
      <c r="AT1829" s="15"/>
      <c r="AU1829" s="15"/>
      <c r="AV1829" s="15"/>
      <c r="AW1829" s="15"/>
      <c r="AX1829" s="15"/>
      <c r="AY1829" s="15"/>
      <c r="AZ1829" s="15"/>
      <c r="BA1829" s="15"/>
      <c r="BB1829" s="15"/>
      <c r="BC1829" s="15"/>
      <c r="BD1829" s="15"/>
      <c r="BE1829" s="15"/>
      <c r="BF1829" s="15"/>
      <c r="BG1829" s="15"/>
      <c r="BH1829" s="15"/>
      <c r="BI1829" s="15"/>
      <c r="BJ1829" s="15"/>
      <c r="BK1829" s="15"/>
    </row>
    <row r="1830" spans="22:63" ht="15.75">
      <c r="V1830" s="15"/>
      <c r="W1830" s="15"/>
      <c r="X1830" s="15"/>
      <c r="Y1830" s="15"/>
      <c r="Z1830" s="15"/>
      <c r="AA1830" s="15"/>
      <c r="AB1830" s="15"/>
      <c r="AC1830" s="15"/>
      <c r="AD1830" s="15"/>
      <c r="AE1830" s="15"/>
      <c r="AF1830" s="15"/>
      <c r="AG1830" s="15"/>
      <c r="AH1830" s="15"/>
      <c r="AI1830" s="15"/>
      <c r="AJ1830" s="15"/>
      <c r="AK1830" s="15"/>
      <c r="AL1830" s="15"/>
      <c r="AM1830" s="15"/>
      <c r="AN1830" s="15"/>
      <c r="AO1830" s="15"/>
      <c r="AP1830" s="15"/>
      <c r="AQ1830" s="15"/>
      <c r="AR1830" s="15"/>
      <c r="AS1830" s="15"/>
      <c r="AT1830" s="15"/>
      <c r="AU1830" s="15"/>
      <c r="AV1830" s="15"/>
      <c r="AW1830" s="15"/>
      <c r="AX1830" s="15"/>
      <c r="AY1830" s="15"/>
      <c r="AZ1830" s="15"/>
      <c r="BA1830" s="15"/>
      <c r="BB1830" s="15"/>
      <c r="BC1830" s="15"/>
      <c r="BD1830" s="15"/>
      <c r="BE1830" s="15"/>
      <c r="BF1830" s="15"/>
      <c r="BG1830" s="15"/>
      <c r="BH1830" s="15"/>
      <c r="BI1830" s="15"/>
      <c r="BJ1830" s="15"/>
      <c r="BK1830" s="15"/>
    </row>
    <row r="1831" spans="22:63" ht="15.75">
      <c r="V1831" s="15"/>
      <c r="W1831" s="15"/>
      <c r="X1831" s="15"/>
      <c r="Y1831" s="15"/>
      <c r="Z1831" s="15"/>
      <c r="AA1831" s="15"/>
      <c r="AB1831" s="15"/>
      <c r="AC1831" s="15"/>
      <c r="AD1831" s="15"/>
      <c r="AE1831" s="15"/>
      <c r="AF1831" s="15"/>
      <c r="AG1831" s="15"/>
      <c r="AH1831" s="15"/>
      <c r="AI1831" s="15"/>
      <c r="AJ1831" s="15"/>
      <c r="AK1831" s="15"/>
      <c r="AL1831" s="15"/>
      <c r="AM1831" s="15"/>
      <c r="AN1831" s="15"/>
      <c r="AO1831" s="15"/>
      <c r="AP1831" s="15"/>
      <c r="AQ1831" s="15"/>
      <c r="AR1831" s="15"/>
      <c r="AS1831" s="15"/>
      <c r="AT1831" s="15"/>
      <c r="AU1831" s="15"/>
      <c r="AV1831" s="15"/>
      <c r="AW1831" s="15"/>
      <c r="AX1831" s="15"/>
      <c r="AY1831" s="15"/>
      <c r="AZ1831" s="15"/>
      <c r="BA1831" s="15"/>
      <c r="BB1831" s="15"/>
      <c r="BC1831" s="15"/>
      <c r="BD1831" s="15"/>
      <c r="BE1831" s="15"/>
      <c r="BF1831" s="15"/>
      <c r="BG1831" s="15"/>
      <c r="BH1831" s="15"/>
      <c r="BI1831" s="15"/>
      <c r="BJ1831" s="15"/>
      <c r="BK1831" s="15"/>
    </row>
    <row r="1832" spans="22:63" ht="15.75">
      <c r="V1832" s="15"/>
      <c r="W1832" s="15"/>
      <c r="X1832" s="15"/>
      <c r="Y1832" s="15"/>
      <c r="Z1832" s="15"/>
      <c r="AA1832" s="15"/>
      <c r="AB1832" s="15"/>
      <c r="AC1832" s="15"/>
      <c r="AD1832" s="15"/>
      <c r="AE1832" s="15"/>
      <c r="AF1832" s="15"/>
      <c r="AG1832" s="15"/>
      <c r="AH1832" s="15"/>
      <c r="AI1832" s="15"/>
      <c r="AJ1832" s="15"/>
      <c r="AK1832" s="15"/>
      <c r="AL1832" s="15"/>
      <c r="AM1832" s="15"/>
      <c r="AN1832" s="15"/>
      <c r="AO1832" s="15"/>
      <c r="AP1832" s="15"/>
      <c r="AQ1832" s="15"/>
      <c r="AR1832" s="15"/>
      <c r="AS1832" s="15"/>
      <c r="AT1832" s="15"/>
      <c r="AU1832" s="15"/>
      <c r="AV1832" s="15"/>
      <c r="AW1832" s="15"/>
      <c r="AX1832" s="15"/>
      <c r="AY1832" s="15"/>
      <c r="AZ1832" s="15"/>
      <c r="BA1832" s="15"/>
      <c r="BB1832" s="15"/>
      <c r="BC1832" s="15"/>
      <c r="BD1832" s="15"/>
      <c r="BE1832" s="15"/>
      <c r="BF1832" s="15"/>
      <c r="BG1832" s="15"/>
      <c r="BH1832" s="15"/>
      <c r="BI1832" s="15"/>
      <c r="BJ1832" s="15"/>
      <c r="BK1832" s="15"/>
    </row>
    <row r="1833" spans="22:63" ht="15.75">
      <c r="V1833" s="15"/>
      <c r="W1833" s="15"/>
      <c r="X1833" s="15"/>
      <c r="Y1833" s="15"/>
      <c r="Z1833" s="15"/>
      <c r="AA1833" s="15"/>
      <c r="AB1833" s="15"/>
      <c r="AC1833" s="15"/>
      <c r="AD1833" s="15"/>
      <c r="AE1833" s="15"/>
      <c r="AF1833" s="15"/>
      <c r="AG1833" s="15"/>
      <c r="AH1833" s="15"/>
      <c r="AI1833" s="15"/>
      <c r="AJ1833" s="15"/>
      <c r="AK1833" s="15"/>
      <c r="AL1833" s="15"/>
      <c r="AM1833" s="15"/>
      <c r="AN1833" s="15"/>
      <c r="AO1833" s="15"/>
      <c r="AP1833" s="15"/>
      <c r="AQ1833" s="15"/>
      <c r="AR1833" s="15"/>
      <c r="AS1833" s="15"/>
      <c r="AT1833" s="15"/>
      <c r="AU1833" s="15"/>
      <c r="AV1833" s="15"/>
      <c r="AW1833" s="15"/>
      <c r="AX1833" s="15"/>
      <c r="AY1833" s="15"/>
      <c r="AZ1833" s="15"/>
      <c r="BA1833" s="15"/>
      <c r="BB1833" s="15"/>
      <c r="BC1833" s="15"/>
      <c r="BD1833" s="15"/>
      <c r="BE1833" s="15"/>
      <c r="BF1833" s="15"/>
      <c r="BG1833" s="15"/>
      <c r="BH1833" s="15"/>
      <c r="BI1833" s="15"/>
      <c r="BJ1833" s="15"/>
      <c r="BK1833" s="15"/>
    </row>
    <row r="1834" spans="22:63" ht="15.75">
      <c r="V1834" s="15"/>
      <c r="W1834" s="15"/>
      <c r="X1834" s="15"/>
      <c r="Y1834" s="15"/>
      <c r="Z1834" s="15"/>
      <c r="AA1834" s="15"/>
      <c r="AB1834" s="15"/>
      <c r="AC1834" s="15"/>
      <c r="AD1834" s="15"/>
      <c r="AE1834" s="15"/>
      <c r="AF1834" s="15"/>
      <c r="AG1834" s="15"/>
      <c r="AH1834" s="15"/>
      <c r="AI1834" s="15"/>
      <c r="AJ1834" s="15"/>
      <c r="AK1834" s="15"/>
      <c r="AL1834" s="15"/>
      <c r="AM1834" s="15"/>
      <c r="AN1834" s="15"/>
      <c r="AO1834" s="15"/>
      <c r="AP1834" s="15"/>
      <c r="AQ1834" s="15"/>
      <c r="AR1834" s="15"/>
      <c r="AS1834" s="15"/>
      <c r="AT1834" s="15"/>
      <c r="AU1834" s="15"/>
      <c r="AV1834" s="15"/>
      <c r="AW1834" s="15"/>
      <c r="AX1834" s="15"/>
      <c r="AY1834" s="15"/>
      <c r="AZ1834" s="15"/>
      <c r="BA1834" s="15"/>
      <c r="BB1834" s="15"/>
      <c r="BC1834" s="15"/>
      <c r="BD1834" s="15"/>
      <c r="BE1834" s="15"/>
      <c r="BF1834" s="15"/>
      <c r="BG1834" s="15"/>
      <c r="BH1834" s="15"/>
      <c r="BI1834" s="15"/>
      <c r="BJ1834" s="15"/>
      <c r="BK1834" s="15"/>
    </row>
    <row r="1835" spans="22:63" ht="15.75">
      <c r="V1835" s="15"/>
      <c r="W1835" s="15"/>
      <c r="X1835" s="15"/>
      <c r="Y1835" s="15"/>
      <c r="Z1835" s="15"/>
      <c r="AA1835" s="15"/>
      <c r="AB1835" s="15"/>
      <c r="AC1835" s="15"/>
      <c r="AD1835" s="15"/>
      <c r="AE1835" s="15"/>
      <c r="AF1835" s="15"/>
      <c r="AG1835" s="15"/>
      <c r="AH1835" s="15"/>
      <c r="AI1835" s="15"/>
      <c r="AJ1835" s="15"/>
      <c r="AK1835" s="15"/>
      <c r="AL1835" s="15"/>
      <c r="AM1835" s="15"/>
      <c r="AN1835" s="15"/>
      <c r="AO1835" s="15"/>
      <c r="AP1835" s="15"/>
      <c r="AQ1835" s="15"/>
      <c r="AR1835" s="15"/>
      <c r="AS1835" s="15"/>
      <c r="AT1835" s="15"/>
      <c r="AU1835" s="15"/>
      <c r="AV1835" s="15"/>
      <c r="AW1835" s="15"/>
      <c r="AX1835" s="15"/>
      <c r="AY1835" s="15"/>
      <c r="AZ1835" s="15"/>
      <c r="BA1835" s="15"/>
      <c r="BB1835" s="15"/>
      <c r="BC1835" s="15"/>
      <c r="BD1835" s="15"/>
      <c r="BE1835" s="15"/>
      <c r="BF1835" s="15"/>
      <c r="BG1835" s="15"/>
      <c r="BH1835" s="15"/>
      <c r="BI1835" s="15"/>
      <c r="BJ1835" s="15"/>
      <c r="BK1835" s="15"/>
    </row>
    <row r="1836" spans="22:63" ht="15.75">
      <c r="V1836" s="15"/>
      <c r="W1836" s="15"/>
      <c r="X1836" s="15"/>
      <c r="Y1836" s="15"/>
      <c r="Z1836" s="15"/>
      <c r="AA1836" s="15"/>
      <c r="AB1836" s="15"/>
      <c r="AC1836" s="15"/>
      <c r="AD1836" s="15"/>
      <c r="AE1836" s="15"/>
      <c r="AF1836" s="15"/>
      <c r="AG1836" s="15"/>
      <c r="AH1836" s="15"/>
      <c r="AI1836" s="15"/>
      <c r="AJ1836" s="15"/>
      <c r="AK1836" s="15"/>
      <c r="AL1836" s="15"/>
      <c r="AM1836" s="15"/>
      <c r="AN1836" s="15"/>
      <c r="AO1836" s="15"/>
      <c r="AP1836" s="15"/>
      <c r="AQ1836" s="15"/>
      <c r="AR1836" s="15"/>
      <c r="AS1836" s="15"/>
      <c r="AT1836" s="15"/>
      <c r="AU1836" s="15"/>
      <c r="AV1836" s="15"/>
      <c r="AW1836" s="15"/>
      <c r="AX1836" s="15"/>
      <c r="AY1836" s="15"/>
      <c r="AZ1836" s="15"/>
      <c r="BA1836" s="15"/>
      <c r="BB1836" s="15"/>
      <c r="BC1836" s="15"/>
      <c r="BD1836" s="15"/>
      <c r="BE1836" s="15"/>
      <c r="BF1836" s="15"/>
      <c r="BG1836" s="15"/>
      <c r="BH1836" s="15"/>
      <c r="BI1836" s="15"/>
      <c r="BJ1836" s="15"/>
      <c r="BK1836" s="15"/>
    </row>
    <row r="1837" spans="22:63" ht="15.75">
      <c r="V1837" s="15"/>
      <c r="W1837" s="15"/>
      <c r="X1837" s="15"/>
      <c r="Y1837" s="15"/>
      <c r="Z1837" s="15"/>
      <c r="AA1837" s="15"/>
      <c r="AB1837" s="15"/>
      <c r="AC1837" s="15"/>
      <c r="AD1837" s="15"/>
      <c r="AE1837" s="15"/>
      <c r="AF1837" s="15"/>
      <c r="AG1837" s="15"/>
      <c r="AH1837" s="15"/>
      <c r="AI1837" s="15"/>
      <c r="AJ1837" s="15"/>
      <c r="AK1837" s="15"/>
      <c r="AL1837" s="15"/>
      <c r="AM1837" s="15"/>
      <c r="AN1837" s="15"/>
      <c r="AO1837" s="15"/>
      <c r="AP1837" s="15"/>
      <c r="AQ1837" s="15"/>
      <c r="AR1837" s="15"/>
      <c r="AS1837" s="15"/>
      <c r="AT1837" s="15"/>
      <c r="AU1837" s="15"/>
      <c r="AV1837" s="15"/>
      <c r="AW1837" s="15"/>
      <c r="AX1837" s="15"/>
      <c r="AY1837" s="15"/>
      <c r="AZ1837" s="15"/>
      <c r="BA1837" s="15"/>
      <c r="BB1837" s="15"/>
      <c r="BC1837" s="15"/>
      <c r="BD1837" s="15"/>
      <c r="BE1837" s="15"/>
      <c r="BF1837" s="15"/>
      <c r="BG1837" s="15"/>
      <c r="BH1837" s="15"/>
      <c r="BI1837" s="15"/>
      <c r="BJ1837" s="15"/>
      <c r="BK1837" s="15"/>
    </row>
    <row r="1838" spans="22:63" ht="15.75">
      <c r="V1838" s="15"/>
      <c r="W1838" s="15"/>
      <c r="X1838" s="15"/>
      <c r="Y1838" s="15"/>
      <c r="Z1838" s="15"/>
      <c r="AA1838" s="15"/>
      <c r="AB1838" s="15"/>
      <c r="AC1838" s="15"/>
      <c r="AD1838" s="15"/>
      <c r="AE1838" s="15"/>
      <c r="AF1838" s="15"/>
      <c r="AG1838" s="15"/>
      <c r="AH1838" s="15"/>
      <c r="AI1838" s="15"/>
      <c r="AJ1838" s="15"/>
      <c r="AK1838" s="15"/>
      <c r="AL1838" s="15"/>
      <c r="AM1838" s="15"/>
      <c r="AN1838" s="15"/>
      <c r="AO1838" s="15"/>
      <c r="AP1838" s="15"/>
      <c r="AQ1838" s="15"/>
      <c r="AR1838" s="15"/>
      <c r="AS1838" s="15"/>
      <c r="AT1838" s="15"/>
      <c r="AU1838" s="15"/>
      <c r="AV1838" s="15"/>
      <c r="AW1838" s="15"/>
      <c r="AX1838" s="15"/>
      <c r="AY1838" s="15"/>
      <c r="AZ1838" s="15"/>
      <c r="BA1838" s="15"/>
      <c r="BB1838" s="15"/>
      <c r="BC1838" s="15"/>
      <c r="BD1838" s="15"/>
      <c r="BE1838" s="15"/>
      <c r="BF1838" s="15"/>
      <c r="BG1838" s="15"/>
      <c r="BH1838" s="15"/>
      <c r="BI1838" s="15"/>
      <c r="BJ1838" s="15"/>
      <c r="BK1838" s="15"/>
    </row>
    <row r="1839" spans="22:63" ht="15.75">
      <c r="V1839" s="15"/>
      <c r="W1839" s="15"/>
      <c r="X1839" s="15"/>
      <c r="Y1839" s="15"/>
      <c r="Z1839" s="15"/>
      <c r="AA1839" s="15"/>
      <c r="AB1839" s="15"/>
      <c r="AC1839" s="15"/>
      <c r="AD1839" s="15"/>
      <c r="AE1839" s="15"/>
      <c r="AF1839" s="15"/>
      <c r="AG1839" s="15"/>
      <c r="AH1839" s="15"/>
      <c r="AI1839" s="15"/>
      <c r="AJ1839" s="15"/>
      <c r="AK1839" s="15"/>
      <c r="AL1839" s="15"/>
      <c r="AM1839" s="15"/>
      <c r="AN1839" s="15"/>
      <c r="AO1839" s="15"/>
      <c r="AP1839" s="15"/>
      <c r="AQ1839" s="15"/>
      <c r="AR1839" s="15"/>
      <c r="AS1839" s="15"/>
      <c r="AT1839" s="15"/>
      <c r="AU1839" s="15"/>
      <c r="AV1839" s="15"/>
      <c r="AW1839" s="15"/>
      <c r="AX1839" s="15"/>
      <c r="AY1839" s="15"/>
      <c r="AZ1839" s="15"/>
      <c r="BA1839" s="15"/>
      <c r="BB1839" s="15"/>
      <c r="BC1839" s="15"/>
      <c r="BD1839" s="15"/>
      <c r="BE1839" s="15"/>
      <c r="BF1839" s="15"/>
      <c r="BG1839" s="15"/>
      <c r="BH1839" s="15"/>
      <c r="BI1839" s="15"/>
      <c r="BJ1839" s="15"/>
      <c r="BK1839" s="15"/>
    </row>
    <row r="1840" spans="22:63" ht="15.75">
      <c r="V1840" s="15"/>
      <c r="W1840" s="15"/>
      <c r="X1840" s="15"/>
      <c r="Y1840" s="15"/>
      <c r="Z1840" s="15"/>
      <c r="AA1840" s="15"/>
      <c r="AB1840" s="15"/>
      <c r="AC1840" s="15"/>
      <c r="AD1840" s="15"/>
      <c r="AE1840" s="15"/>
      <c r="AF1840" s="15"/>
      <c r="AG1840" s="15"/>
      <c r="AH1840" s="15"/>
      <c r="AI1840" s="15"/>
      <c r="AJ1840" s="15"/>
      <c r="AK1840" s="15"/>
      <c r="AL1840" s="15"/>
      <c r="AM1840" s="15"/>
      <c r="AN1840" s="15"/>
      <c r="AO1840" s="15"/>
      <c r="AP1840" s="15"/>
      <c r="AQ1840" s="15"/>
      <c r="AR1840" s="15"/>
      <c r="AS1840" s="15"/>
      <c r="AT1840" s="15"/>
      <c r="AU1840" s="15"/>
      <c r="AV1840" s="15"/>
      <c r="AW1840" s="15"/>
      <c r="AX1840" s="15"/>
      <c r="AY1840" s="15"/>
      <c r="AZ1840" s="15"/>
      <c r="BA1840" s="15"/>
      <c r="BB1840" s="15"/>
      <c r="BC1840" s="15"/>
      <c r="BD1840" s="15"/>
      <c r="BE1840" s="15"/>
      <c r="BF1840" s="15"/>
      <c r="BG1840" s="15"/>
      <c r="BH1840" s="15"/>
      <c r="BI1840" s="15"/>
      <c r="BJ1840" s="15"/>
      <c r="BK1840" s="15"/>
    </row>
    <row r="1841" spans="22:63" ht="15.75">
      <c r="V1841" s="15"/>
      <c r="W1841" s="15"/>
      <c r="X1841" s="15"/>
      <c r="Y1841" s="15"/>
      <c r="Z1841" s="15"/>
      <c r="AA1841" s="15"/>
      <c r="AB1841" s="15"/>
      <c r="AC1841" s="15"/>
      <c r="AD1841" s="15"/>
      <c r="AE1841" s="15"/>
      <c r="AF1841" s="15"/>
      <c r="AG1841" s="15"/>
      <c r="AH1841" s="15"/>
      <c r="AI1841" s="15"/>
      <c r="AJ1841" s="15"/>
      <c r="AK1841" s="15"/>
      <c r="AL1841" s="15"/>
      <c r="AM1841" s="15"/>
      <c r="AN1841" s="15"/>
      <c r="AO1841" s="15"/>
      <c r="AP1841" s="15"/>
      <c r="AQ1841" s="15"/>
      <c r="AR1841" s="15"/>
      <c r="AS1841" s="15"/>
      <c r="AT1841" s="15"/>
      <c r="AU1841" s="15"/>
      <c r="AV1841" s="15"/>
      <c r="AW1841" s="15"/>
      <c r="AX1841" s="15"/>
      <c r="AY1841" s="15"/>
      <c r="AZ1841" s="15"/>
      <c r="BA1841" s="15"/>
      <c r="BB1841" s="15"/>
      <c r="BC1841" s="15"/>
      <c r="BD1841" s="15"/>
      <c r="BE1841" s="15"/>
      <c r="BF1841" s="15"/>
      <c r="BG1841" s="15"/>
      <c r="BH1841" s="15"/>
      <c r="BI1841" s="15"/>
      <c r="BJ1841" s="15"/>
      <c r="BK1841" s="15"/>
    </row>
    <row r="1842" spans="22:63" ht="15.75">
      <c r="V1842" s="15"/>
      <c r="W1842" s="15"/>
      <c r="X1842" s="15"/>
      <c r="Y1842" s="15"/>
      <c r="Z1842" s="15"/>
      <c r="AA1842" s="15"/>
      <c r="AB1842" s="15"/>
      <c r="AC1842" s="15"/>
      <c r="AD1842" s="15"/>
      <c r="AE1842" s="15"/>
      <c r="AF1842" s="15"/>
      <c r="AG1842" s="15"/>
      <c r="AH1842" s="15"/>
      <c r="AI1842" s="15"/>
      <c r="AJ1842" s="15"/>
      <c r="AK1842" s="15"/>
      <c r="AL1842" s="15"/>
      <c r="AM1842" s="15"/>
      <c r="AN1842" s="15"/>
      <c r="AO1842" s="15"/>
      <c r="AP1842" s="15"/>
      <c r="AQ1842" s="15"/>
      <c r="AR1842" s="15"/>
      <c r="AS1842" s="15"/>
      <c r="AT1842" s="15"/>
      <c r="AU1842" s="15"/>
      <c r="AV1842" s="15"/>
      <c r="AW1842" s="15"/>
      <c r="AX1842" s="15"/>
      <c r="AY1842" s="15"/>
      <c r="AZ1842" s="15"/>
      <c r="BA1842" s="15"/>
      <c r="BB1842" s="15"/>
      <c r="BC1842" s="15"/>
      <c r="BD1842" s="15"/>
      <c r="BE1842" s="15"/>
      <c r="BF1842" s="15"/>
      <c r="BG1842" s="15"/>
      <c r="BH1842" s="15"/>
      <c r="BI1842" s="15"/>
      <c r="BJ1842" s="15"/>
      <c r="BK1842" s="15"/>
    </row>
    <row r="1843" spans="22:63" ht="15.75">
      <c r="V1843" s="15"/>
      <c r="W1843" s="15"/>
      <c r="X1843" s="15"/>
      <c r="Y1843" s="15"/>
      <c r="Z1843" s="15"/>
      <c r="AA1843" s="15"/>
      <c r="AB1843" s="15"/>
      <c r="AC1843" s="15"/>
      <c r="AD1843" s="15"/>
      <c r="AE1843" s="15"/>
      <c r="AF1843" s="15"/>
      <c r="AG1843" s="15"/>
      <c r="AH1843" s="15"/>
      <c r="AI1843" s="15"/>
      <c r="AJ1843" s="15"/>
      <c r="AK1843" s="15"/>
      <c r="AL1843" s="15"/>
      <c r="AM1843" s="15"/>
      <c r="AN1843" s="15"/>
      <c r="AO1843" s="15"/>
      <c r="AP1843" s="15"/>
      <c r="AQ1843" s="15"/>
      <c r="AR1843" s="15"/>
      <c r="AS1843" s="15"/>
      <c r="AT1843" s="15"/>
      <c r="AU1843" s="15"/>
      <c r="AV1843" s="15"/>
      <c r="AW1843" s="15"/>
      <c r="AX1843" s="15"/>
      <c r="AY1843" s="15"/>
      <c r="AZ1843" s="15"/>
      <c r="BA1843" s="15"/>
      <c r="BB1843" s="15"/>
      <c r="BC1843" s="15"/>
      <c r="BD1843" s="15"/>
      <c r="BE1843" s="15"/>
      <c r="BF1843" s="15"/>
      <c r="BG1843" s="15"/>
      <c r="BH1843" s="15"/>
      <c r="BI1843" s="15"/>
      <c r="BJ1843" s="15"/>
      <c r="BK1843" s="15"/>
    </row>
    <row r="1844" spans="22:63" ht="15.75">
      <c r="V1844" s="15"/>
      <c r="W1844" s="15"/>
      <c r="X1844" s="15"/>
      <c r="Y1844" s="15"/>
      <c r="Z1844" s="15"/>
      <c r="AA1844" s="15"/>
      <c r="AB1844" s="15"/>
      <c r="AC1844" s="15"/>
      <c r="AD1844" s="15"/>
      <c r="AE1844" s="15"/>
      <c r="AF1844" s="15"/>
      <c r="AG1844" s="15"/>
      <c r="AH1844" s="15"/>
      <c r="AI1844" s="15"/>
      <c r="AJ1844" s="15"/>
      <c r="AK1844" s="15"/>
      <c r="AL1844" s="15"/>
      <c r="AM1844" s="15"/>
      <c r="AN1844" s="15"/>
      <c r="AO1844" s="15"/>
      <c r="AP1844" s="15"/>
      <c r="AQ1844" s="15"/>
      <c r="AR1844" s="15"/>
      <c r="AS1844" s="15"/>
      <c r="AT1844" s="15"/>
      <c r="AU1844" s="15"/>
      <c r="AV1844" s="15"/>
      <c r="AW1844" s="15"/>
      <c r="AX1844" s="15"/>
      <c r="AY1844" s="15"/>
      <c r="AZ1844" s="15"/>
      <c r="BA1844" s="15"/>
      <c r="BB1844" s="15"/>
      <c r="BC1844" s="15"/>
      <c r="BD1844" s="15"/>
      <c r="BE1844" s="15"/>
      <c r="BF1844" s="15"/>
      <c r="BG1844" s="15"/>
      <c r="BH1844" s="15"/>
      <c r="BI1844" s="15"/>
      <c r="BJ1844" s="15"/>
      <c r="BK1844" s="15"/>
    </row>
    <row r="1845" spans="22:63" ht="15.75">
      <c r="V1845" s="15"/>
      <c r="W1845" s="15"/>
      <c r="X1845" s="15"/>
      <c r="Y1845" s="15"/>
      <c r="Z1845" s="15"/>
      <c r="AA1845" s="15"/>
      <c r="AB1845" s="15"/>
      <c r="AC1845" s="15"/>
      <c r="AD1845" s="15"/>
      <c r="AE1845" s="15"/>
      <c r="AF1845" s="15"/>
      <c r="AG1845" s="15"/>
      <c r="AH1845" s="15"/>
      <c r="AI1845" s="15"/>
      <c r="AJ1845" s="15"/>
      <c r="AK1845" s="15"/>
      <c r="AL1845" s="15"/>
      <c r="AM1845" s="15"/>
      <c r="AN1845" s="15"/>
      <c r="AO1845" s="15"/>
      <c r="AP1845" s="15"/>
      <c r="AQ1845" s="15"/>
      <c r="AR1845" s="15"/>
      <c r="AS1845" s="15"/>
      <c r="AT1845" s="15"/>
      <c r="AU1845" s="15"/>
      <c r="AV1845" s="15"/>
      <c r="AW1845" s="15"/>
      <c r="AX1845" s="15"/>
      <c r="AY1845" s="15"/>
      <c r="AZ1845" s="15"/>
      <c r="BA1845" s="15"/>
      <c r="BB1845" s="15"/>
      <c r="BC1845" s="15"/>
      <c r="BD1845" s="15"/>
      <c r="BE1845" s="15"/>
      <c r="BF1845" s="15"/>
      <c r="BG1845" s="15"/>
      <c r="BH1845" s="15"/>
      <c r="BI1845" s="15"/>
      <c r="BJ1845" s="15"/>
      <c r="BK1845" s="15"/>
    </row>
    <row r="1846" spans="22:63" ht="15.75">
      <c r="V1846" s="15"/>
      <c r="W1846" s="15"/>
      <c r="X1846" s="15"/>
      <c r="Y1846" s="15"/>
      <c r="Z1846" s="15"/>
      <c r="AA1846" s="15"/>
      <c r="AB1846" s="15"/>
      <c r="AC1846" s="15"/>
      <c r="AD1846" s="15"/>
      <c r="AE1846" s="15"/>
      <c r="AF1846" s="15"/>
      <c r="AG1846" s="15"/>
      <c r="AH1846" s="15"/>
      <c r="AI1846" s="15"/>
      <c r="AJ1846" s="15"/>
      <c r="AK1846" s="15"/>
      <c r="AL1846" s="15"/>
      <c r="AM1846" s="15"/>
      <c r="AN1846" s="15"/>
      <c r="AO1846" s="15"/>
      <c r="AP1846" s="15"/>
      <c r="AQ1846" s="15"/>
      <c r="AR1846" s="15"/>
      <c r="AS1846" s="15"/>
      <c r="AT1846" s="15"/>
      <c r="AU1846" s="15"/>
      <c r="AV1846" s="15"/>
      <c r="AW1846" s="15"/>
      <c r="AX1846" s="15"/>
      <c r="AY1846" s="15"/>
      <c r="AZ1846" s="15"/>
      <c r="BA1846" s="15"/>
      <c r="BB1846" s="15"/>
      <c r="BC1846" s="15"/>
      <c r="BD1846" s="15"/>
      <c r="BE1846" s="15"/>
      <c r="BF1846" s="15"/>
      <c r="BG1846" s="15"/>
      <c r="BH1846" s="15"/>
      <c r="BI1846" s="15"/>
      <c r="BJ1846" s="15"/>
      <c r="BK1846" s="15"/>
    </row>
    <row r="1847" spans="22:63" ht="15.75">
      <c r="V1847" s="15"/>
      <c r="W1847" s="15"/>
      <c r="X1847" s="15"/>
      <c r="Y1847" s="15"/>
      <c r="Z1847" s="15"/>
      <c r="AA1847" s="15"/>
      <c r="AB1847" s="15"/>
      <c r="AC1847" s="15"/>
      <c r="AD1847" s="15"/>
      <c r="AE1847" s="15"/>
      <c r="AF1847" s="15"/>
      <c r="AG1847" s="15"/>
      <c r="AH1847" s="15"/>
      <c r="AI1847" s="15"/>
      <c r="AJ1847" s="15"/>
      <c r="AK1847" s="15"/>
      <c r="AL1847" s="15"/>
      <c r="AM1847" s="15"/>
      <c r="AN1847" s="15"/>
      <c r="AO1847" s="15"/>
      <c r="AP1847" s="15"/>
      <c r="AQ1847" s="15"/>
      <c r="AR1847" s="15"/>
      <c r="AS1847" s="15"/>
      <c r="AT1847" s="15"/>
      <c r="AU1847" s="15"/>
      <c r="AV1847" s="15"/>
      <c r="AW1847" s="15"/>
      <c r="AX1847" s="15"/>
      <c r="AY1847" s="15"/>
      <c r="AZ1847" s="15"/>
      <c r="BA1847" s="15"/>
      <c r="BB1847" s="15"/>
      <c r="BC1847" s="15"/>
      <c r="BD1847" s="15"/>
      <c r="BE1847" s="15"/>
      <c r="BF1847" s="15"/>
      <c r="BG1847" s="15"/>
      <c r="BH1847" s="15"/>
      <c r="BI1847" s="15"/>
      <c r="BJ1847" s="15"/>
      <c r="BK1847" s="15"/>
    </row>
    <row r="1848" spans="22:63" ht="15.75">
      <c r="V1848" s="15"/>
      <c r="W1848" s="15"/>
      <c r="X1848" s="15"/>
      <c r="Y1848" s="15"/>
      <c r="Z1848" s="15"/>
      <c r="AA1848" s="15"/>
      <c r="AB1848" s="15"/>
      <c r="AC1848" s="15"/>
      <c r="AD1848" s="15"/>
      <c r="AE1848" s="15"/>
      <c r="AF1848" s="15"/>
      <c r="AG1848" s="15"/>
      <c r="AH1848" s="15"/>
      <c r="AI1848" s="15"/>
      <c r="AJ1848" s="15"/>
      <c r="AK1848" s="15"/>
      <c r="AL1848" s="15"/>
      <c r="AM1848" s="15"/>
      <c r="AN1848" s="15"/>
      <c r="AO1848" s="15"/>
      <c r="AP1848" s="15"/>
      <c r="AQ1848" s="15"/>
      <c r="AR1848" s="15"/>
      <c r="AS1848" s="15"/>
      <c r="AT1848" s="15"/>
      <c r="AU1848" s="15"/>
      <c r="AV1848" s="15"/>
      <c r="AW1848" s="15"/>
      <c r="AX1848" s="15"/>
      <c r="AY1848" s="15"/>
      <c r="AZ1848" s="15"/>
      <c r="BA1848" s="15"/>
      <c r="BB1848" s="15"/>
      <c r="BC1848" s="15"/>
      <c r="BD1848" s="15"/>
      <c r="BE1848" s="15"/>
      <c r="BF1848" s="15"/>
      <c r="BG1848" s="15"/>
      <c r="BH1848" s="15"/>
      <c r="BI1848" s="15"/>
      <c r="BJ1848" s="15"/>
      <c r="BK1848" s="15"/>
    </row>
    <row r="1849" spans="22:63" ht="15.75">
      <c r="V1849" s="15"/>
      <c r="W1849" s="15"/>
      <c r="X1849" s="15"/>
      <c r="Y1849" s="15"/>
      <c r="Z1849" s="15"/>
      <c r="AA1849" s="15"/>
      <c r="AB1849" s="15"/>
      <c r="AC1849" s="15"/>
      <c r="AD1849" s="15"/>
      <c r="AE1849" s="15"/>
      <c r="AF1849" s="15"/>
      <c r="AG1849" s="15"/>
      <c r="AH1849" s="15"/>
      <c r="AI1849" s="15"/>
      <c r="AJ1849" s="15"/>
      <c r="AK1849" s="15"/>
      <c r="AL1849" s="15"/>
      <c r="AM1849" s="15"/>
      <c r="AN1849" s="15"/>
      <c r="AO1849" s="15"/>
      <c r="AP1849" s="15"/>
      <c r="AQ1849" s="15"/>
      <c r="AR1849" s="15"/>
      <c r="AS1849" s="15"/>
      <c r="AT1849" s="15"/>
      <c r="AU1849" s="15"/>
      <c r="AV1849" s="15"/>
      <c r="AW1849" s="15"/>
      <c r="AX1849" s="15"/>
      <c r="AY1849" s="15"/>
      <c r="AZ1849" s="15"/>
      <c r="BA1849" s="15"/>
      <c r="BB1849" s="15"/>
      <c r="BC1849" s="15"/>
      <c r="BD1849" s="15"/>
      <c r="BE1849" s="15"/>
      <c r="BF1849" s="15"/>
      <c r="BG1849" s="15"/>
      <c r="BH1849" s="15"/>
      <c r="BI1849" s="15"/>
      <c r="BJ1849" s="15"/>
      <c r="BK1849" s="15"/>
    </row>
    <row r="1850" spans="22:63" ht="15.75">
      <c r="V1850" s="15"/>
      <c r="W1850" s="15"/>
      <c r="X1850" s="15"/>
      <c r="Y1850" s="15"/>
      <c r="Z1850" s="15"/>
      <c r="AA1850" s="15"/>
      <c r="AB1850" s="15"/>
      <c r="AC1850" s="15"/>
      <c r="AD1850" s="15"/>
      <c r="AE1850" s="15"/>
      <c r="AF1850" s="15"/>
      <c r="AG1850" s="15"/>
      <c r="AH1850" s="15"/>
      <c r="AI1850" s="15"/>
      <c r="AJ1850" s="15"/>
      <c r="AK1850" s="15"/>
      <c r="AL1850" s="15"/>
      <c r="AM1850" s="15"/>
      <c r="AN1850" s="15"/>
      <c r="AO1850" s="15"/>
      <c r="AP1850" s="15"/>
      <c r="AQ1850" s="15"/>
      <c r="AR1850" s="15"/>
      <c r="AS1850" s="15"/>
      <c r="AT1850" s="15"/>
      <c r="AU1850" s="15"/>
      <c r="AV1850" s="15"/>
      <c r="AW1850" s="15"/>
      <c r="AX1850" s="15"/>
      <c r="AY1850" s="15"/>
      <c r="AZ1850" s="15"/>
      <c r="BA1850" s="15"/>
      <c r="BB1850" s="15"/>
      <c r="BC1850" s="15"/>
      <c r="BD1850" s="15"/>
      <c r="BE1850" s="15"/>
      <c r="BF1850" s="15"/>
      <c r="BG1850" s="15"/>
      <c r="BH1850" s="15"/>
      <c r="BI1850" s="15"/>
      <c r="BJ1850" s="15"/>
      <c r="BK1850" s="15"/>
    </row>
    <row r="1851" spans="22:63" ht="15.75">
      <c r="V1851" s="15"/>
      <c r="W1851" s="15"/>
      <c r="X1851" s="15"/>
      <c r="Y1851" s="15"/>
      <c r="Z1851" s="15"/>
      <c r="AA1851" s="15"/>
      <c r="AB1851" s="15"/>
      <c r="AC1851" s="15"/>
      <c r="AD1851" s="15"/>
      <c r="AE1851" s="15"/>
      <c r="AF1851" s="15"/>
      <c r="AG1851" s="15"/>
      <c r="AH1851" s="15"/>
      <c r="AI1851" s="15"/>
      <c r="AJ1851" s="15"/>
      <c r="AK1851" s="15"/>
      <c r="AL1851" s="15"/>
      <c r="AM1851" s="15"/>
      <c r="AN1851" s="15"/>
      <c r="AO1851" s="15"/>
      <c r="AP1851" s="15"/>
      <c r="AQ1851" s="15"/>
      <c r="AR1851" s="15"/>
      <c r="AS1851" s="15"/>
      <c r="AT1851" s="15"/>
      <c r="AU1851" s="15"/>
      <c r="AV1851" s="15"/>
      <c r="AW1851" s="15"/>
      <c r="AX1851" s="15"/>
      <c r="AY1851" s="15"/>
      <c r="AZ1851" s="15"/>
      <c r="BA1851" s="15"/>
      <c r="BB1851" s="15"/>
      <c r="BC1851" s="15"/>
      <c r="BD1851" s="15"/>
      <c r="BE1851" s="15"/>
      <c r="BF1851" s="15"/>
      <c r="BG1851" s="15"/>
      <c r="BH1851" s="15"/>
      <c r="BI1851" s="15"/>
      <c r="BJ1851" s="15"/>
      <c r="BK1851" s="15"/>
    </row>
    <row r="1852" spans="22:63" ht="15.75">
      <c r="V1852" s="15"/>
      <c r="W1852" s="15"/>
      <c r="X1852" s="15"/>
      <c r="Y1852" s="15"/>
      <c r="Z1852" s="15"/>
      <c r="AA1852" s="15"/>
      <c r="AB1852" s="15"/>
      <c r="AC1852" s="15"/>
      <c r="AD1852" s="15"/>
      <c r="AE1852" s="15"/>
      <c r="AF1852" s="15"/>
      <c r="AG1852" s="15"/>
      <c r="AH1852" s="15"/>
      <c r="AI1852" s="15"/>
      <c r="AJ1852" s="15"/>
      <c r="AK1852" s="15"/>
      <c r="AL1852" s="15"/>
      <c r="AM1852" s="15"/>
      <c r="AN1852" s="15"/>
      <c r="AO1852" s="15"/>
      <c r="AP1852" s="15"/>
      <c r="AQ1852" s="15"/>
      <c r="AR1852" s="15"/>
      <c r="AS1852" s="15"/>
      <c r="AT1852" s="15"/>
      <c r="AU1852" s="15"/>
      <c r="AV1852" s="15"/>
      <c r="AW1852" s="15"/>
      <c r="AX1852" s="15"/>
      <c r="AY1852" s="15"/>
      <c r="AZ1852" s="15"/>
      <c r="BA1852" s="15"/>
      <c r="BB1852" s="15"/>
      <c r="BC1852" s="15"/>
      <c r="BD1852" s="15"/>
      <c r="BE1852" s="15"/>
      <c r="BF1852" s="15"/>
      <c r="BG1852" s="15"/>
      <c r="BH1852" s="15"/>
      <c r="BI1852" s="15"/>
      <c r="BJ1852" s="15"/>
      <c r="BK1852" s="15"/>
    </row>
    <row r="1853" spans="22:63" ht="15.75">
      <c r="V1853" s="15"/>
      <c r="W1853" s="15"/>
      <c r="X1853" s="15"/>
      <c r="Y1853" s="15"/>
      <c r="Z1853" s="15"/>
      <c r="AA1853" s="15"/>
      <c r="AB1853" s="15"/>
      <c r="AC1853" s="15"/>
      <c r="AD1853" s="15"/>
      <c r="AE1853" s="15"/>
      <c r="AF1853" s="15"/>
      <c r="AG1853" s="15"/>
      <c r="AH1853" s="15"/>
      <c r="AI1853" s="15"/>
      <c r="AJ1853" s="15"/>
      <c r="AK1853" s="15"/>
      <c r="AL1853" s="15"/>
      <c r="AM1853" s="15"/>
      <c r="AN1853" s="15"/>
      <c r="AO1853" s="15"/>
      <c r="AP1853" s="15"/>
      <c r="AQ1853" s="15"/>
      <c r="AR1853" s="15"/>
      <c r="AS1853" s="15"/>
      <c r="AT1853" s="15"/>
      <c r="AU1853" s="15"/>
      <c r="AV1853" s="15"/>
      <c r="AW1853" s="15"/>
      <c r="AX1853" s="15"/>
      <c r="AY1853" s="15"/>
      <c r="AZ1853" s="15"/>
      <c r="BA1853" s="15"/>
      <c r="BB1853" s="15"/>
      <c r="BC1853" s="15"/>
      <c r="BD1853" s="15"/>
      <c r="BE1853" s="15"/>
      <c r="BF1853" s="15"/>
      <c r="BG1853" s="15"/>
      <c r="BH1853" s="15"/>
      <c r="BI1853" s="15"/>
      <c r="BJ1853" s="15"/>
      <c r="BK1853" s="15"/>
    </row>
    <row r="1854" spans="22:63" ht="15.75">
      <c r="V1854" s="15"/>
      <c r="W1854" s="15"/>
      <c r="X1854" s="15"/>
      <c r="Y1854" s="15"/>
      <c r="Z1854" s="15"/>
      <c r="AA1854" s="15"/>
      <c r="AB1854" s="15"/>
      <c r="AC1854" s="15"/>
      <c r="AD1854" s="15"/>
      <c r="AE1854" s="15"/>
      <c r="AF1854" s="15"/>
      <c r="AG1854" s="15"/>
      <c r="AH1854" s="15"/>
      <c r="AI1854" s="15"/>
      <c r="AJ1854" s="15"/>
      <c r="AK1854" s="15"/>
      <c r="AL1854" s="15"/>
      <c r="AM1854" s="15"/>
      <c r="AN1854" s="15"/>
      <c r="AO1854" s="15"/>
      <c r="AP1854" s="15"/>
      <c r="AQ1854" s="15"/>
      <c r="AR1854" s="15"/>
      <c r="AS1854" s="15"/>
      <c r="AT1854" s="15"/>
      <c r="AU1854" s="15"/>
      <c r="AV1854" s="15"/>
      <c r="AW1854" s="15"/>
      <c r="AX1854" s="15"/>
      <c r="AY1854" s="15"/>
      <c r="AZ1854" s="15"/>
      <c r="BA1854" s="15"/>
      <c r="BB1854" s="15"/>
      <c r="BC1854" s="15"/>
      <c r="BD1854" s="15"/>
      <c r="BE1854" s="15"/>
      <c r="BF1854" s="15"/>
      <c r="BG1854" s="15"/>
      <c r="BH1854" s="15"/>
      <c r="BI1854" s="15"/>
      <c r="BJ1854" s="15"/>
      <c r="BK1854" s="15"/>
    </row>
    <row r="1855" spans="22:63" ht="15.75">
      <c r="V1855" s="15"/>
      <c r="W1855" s="15"/>
      <c r="X1855" s="15"/>
      <c r="Y1855" s="15"/>
      <c r="Z1855" s="15"/>
      <c r="AA1855" s="15"/>
      <c r="AB1855" s="15"/>
      <c r="AC1855" s="15"/>
      <c r="AD1855" s="15"/>
      <c r="AE1855" s="15"/>
      <c r="AF1855" s="15"/>
      <c r="AG1855" s="15"/>
      <c r="AH1855" s="15"/>
      <c r="AI1855" s="15"/>
      <c r="AJ1855" s="15"/>
      <c r="AK1855" s="15"/>
      <c r="AL1855" s="15"/>
      <c r="AM1855" s="15"/>
      <c r="AN1855" s="15"/>
      <c r="AO1855" s="15"/>
      <c r="AP1855" s="15"/>
      <c r="AQ1855" s="15"/>
      <c r="AR1855" s="15"/>
      <c r="AS1855" s="15"/>
      <c r="AT1855" s="15"/>
      <c r="AU1855" s="15"/>
      <c r="AV1855" s="15"/>
      <c r="AW1855" s="15"/>
      <c r="AX1855" s="15"/>
      <c r="AY1855" s="15"/>
      <c r="AZ1855" s="15"/>
      <c r="BA1855" s="15"/>
      <c r="BB1855" s="15"/>
      <c r="BC1855" s="15"/>
      <c r="BD1855" s="15"/>
      <c r="BE1855" s="15"/>
      <c r="BF1855" s="15"/>
      <c r="BG1855" s="15"/>
      <c r="BH1855" s="15"/>
      <c r="BI1855" s="15"/>
      <c r="BJ1855" s="15"/>
      <c r="BK1855" s="15"/>
    </row>
    <row r="1856" spans="22:63" ht="15.75">
      <c r="V1856" s="15"/>
      <c r="W1856" s="15"/>
      <c r="X1856" s="15"/>
      <c r="Y1856" s="15"/>
      <c r="Z1856" s="15"/>
      <c r="AA1856" s="15"/>
      <c r="AB1856" s="15"/>
      <c r="AC1856" s="15"/>
      <c r="AD1856" s="15"/>
      <c r="AE1856" s="15"/>
      <c r="AF1856" s="15"/>
      <c r="AG1856" s="15"/>
      <c r="AH1856" s="15"/>
      <c r="AI1856" s="15"/>
      <c r="AJ1856" s="15"/>
      <c r="AK1856" s="15"/>
      <c r="AL1856" s="15"/>
      <c r="AM1856" s="15"/>
      <c r="AN1856" s="15"/>
      <c r="AO1856" s="15"/>
      <c r="AP1856" s="15"/>
      <c r="AQ1856" s="15"/>
      <c r="AR1856" s="15"/>
      <c r="AS1856" s="15"/>
      <c r="AT1856" s="15"/>
      <c r="AU1856" s="15"/>
      <c r="AV1856" s="15"/>
      <c r="AW1856" s="15"/>
      <c r="AX1856" s="15"/>
      <c r="AY1856" s="15"/>
      <c r="AZ1856" s="15"/>
      <c r="BA1856" s="15"/>
      <c r="BB1856" s="15"/>
      <c r="BC1856" s="15"/>
      <c r="BD1856" s="15"/>
      <c r="BE1856" s="15"/>
      <c r="BF1856" s="15"/>
      <c r="BG1856" s="15"/>
      <c r="BH1856" s="15"/>
      <c r="BI1856" s="15"/>
      <c r="BJ1856" s="15"/>
      <c r="BK1856" s="15"/>
    </row>
    <row r="1857" spans="22:63" ht="15.75">
      <c r="V1857" s="15"/>
      <c r="W1857" s="15"/>
      <c r="X1857" s="15"/>
      <c r="Y1857" s="15"/>
      <c r="Z1857" s="15"/>
      <c r="AA1857" s="15"/>
      <c r="AB1857" s="15"/>
      <c r="AC1857" s="15"/>
      <c r="AD1857" s="15"/>
      <c r="AE1857" s="15"/>
      <c r="AF1857" s="15"/>
      <c r="AG1857" s="15"/>
      <c r="AH1857" s="15"/>
      <c r="AI1857" s="15"/>
      <c r="AJ1857" s="15"/>
      <c r="AK1857" s="15"/>
      <c r="AL1857" s="15"/>
      <c r="AM1857" s="15"/>
      <c r="AN1857" s="15"/>
      <c r="AO1857" s="15"/>
      <c r="AP1857" s="15"/>
      <c r="AQ1857" s="15"/>
      <c r="AR1857" s="15"/>
      <c r="AS1857" s="15"/>
      <c r="AT1857" s="15"/>
      <c r="AU1857" s="15"/>
      <c r="AV1857" s="15"/>
      <c r="AW1857" s="15"/>
      <c r="AX1857" s="15"/>
      <c r="AY1857" s="15"/>
      <c r="AZ1857" s="15"/>
      <c r="BA1857" s="15"/>
      <c r="BB1857" s="15"/>
      <c r="BC1857" s="15"/>
      <c r="BD1857" s="15"/>
      <c r="BE1857" s="15"/>
      <c r="BF1857" s="15"/>
      <c r="BG1857" s="15"/>
      <c r="BH1857" s="15"/>
      <c r="BI1857" s="15"/>
      <c r="BJ1857" s="15"/>
      <c r="BK1857" s="15"/>
    </row>
    <row r="1858" spans="22:63" ht="15.75">
      <c r="V1858" s="15"/>
      <c r="W1858" s="15"/>
      <c r="X1858" s="15"/>
      <c r="Y1858" s="15"/>
      <c r="Z1858" s="15"/>
      <c r="AA1858" s="15"/>
      <c r="AB1858" s="15"/>
      <c r="AC1858" s="15"/>
      <c r="AD1858" s="15"/>
      <c r="AE1858" s="15"/>
      <c r="AF1858" s="15"/>
      <c r="AG1858" s="15"/>
      <c r="AH1858" s="15"/>
      <c r="AI1858" s="15"/>
      <c r="AJ1858" s="15"/>
      <c r="AK1858" s="15"/>
      <c r="AL1858" s="15"/>
      <c r="AM1858" s="15"/>
      <c r="AN1858" s="15"/>
      <c r="AO1858" s="15"/>
      <c r="AP1858" s="15"/>
      <c r="AQ1858" s="15"/>
      <c r="AR1858" s="15"/>
      <c r="AS1858" s="15"/>
      <c r="AT1858" s="15"/>
      <c r="AU1858" s="15"/>
      <c r="AV1858" s="15"/>
      <c r="AW1858" s="15"/>
      <c r="AX1858" s="15"/>
      <c r="AY1858" s="15"/>
      <c r="AZ1858" s="15"/>
      <c r="BA1858" s="15"/>
      <c r="BB1858" s="15"/>
      <c r="BC1858" s="15"/>
      <c r="BD1858" s="15"/>
      <c r="BE1858" s="15"/>
      <c r="BF1858" s="15"/>
      <c r="BG1858" s="15"/>
      <c r="BH1858" s="15"/>
      <c r="BI1858" s="15"/>
      <c r="BJ1858" s="15"/>
      <c r="BK1858" s="15"/>
    </row>
    <row r="1859" spans="22:63" ht="15.75">
      <c r="V1859" s="15"/>
      <c r="W1859" s="15"/>
      <c r="X1859" s="15"/>
      <c r="Y1859" s="15"/>
      <c r="Z1859" s="15"/>
      <c r="AA1859" s="15"/>
      <c r="AB1859" s="15"/>
      <c r="AC1859" s="15"/>
      <c r="AD1859" s="15"/>
      <c r="AE1859" s="15"/>
      <c r="AF1859" s="15"/>
      <c r="AG1859" s="15"/>
      <c r="AH1859" s="15"/>
      <c r="AI1859" s="15"/>
      <c r="AJ1859" s="15"/>
      <c r="AK1859" s="15"/>
      <c r="AL1859" s="15"/>
      <c r="AM1859" s="15"/>
      <c r="AN1859" s="15"/>
      <c r="AO1859" s="15"/>
      <c r="AP1859" s="15"/>
      <c r="AQ1859" s="15"/>
      <c r="AR1859" s="15"/>
      <c r="AS1859" s="15"/>
      <c r="AT1859" s="15"/>
      <c r="AU1859" s="15"/>
      <c r="AV1859" s="15"/>
      <c r="AW1859" s="15"/>
      <c r="AX1859" s="15"/>
      <c r="AY1859" s="15"/>
      <c r="AZ1859" s="15"/>
      <c r="BA1859" s="15"/>
      <c r="BB1859" s="15"/>
      <c r="BC1859" s="15"/>
      <c r="BD1859" s="15"/>
      <c r="BE1859" s="15"/>
      <c r="BF1859" s="15"/>
      <c r="BG1859" s="15"/>
      <c r="BH1859" s="15"/>
      <c r="BI1859" s="15"/>
      <c r="BJ1859" s="15"/>
      <c r="BK1859" s="15"/>
    </row>
    <row r="1860" spans="22:63" ht="15.75">
      <c r="V1860" s="15"/>
      <c r="W1860" s="15"/>
      <c r="X1860" s="15"/>
      <c r="Y1860" s="15"/>
      <c r="Z1860" s="15"/>
      <c r="AA1860" s="15"/>
      <c r="AB1860" s="15"/>
      <c r="AC1860" s="15"/>
      <c r="AD1860" s="15"/>
      <c r="AE1860" s="15"/>
      <c r="AF1860" s="15"/>
      <c r="AG1860" s="15"/>
      <c r="AH1860" s="15"/>
      <c r="AI1860" s="15"/>
      <c r="AJ1860" s="15"/>
      <c r="AK1860" s="15"/>
      <c r="AL1860" s="15"/>
      <c r="AM1860" s="15"/>
      <c r="AN1860" s="15"/>
      <c r="AO1860" s="15"/>
      <c r="AP1860" s="15"/>
      <c r="AQ1860" s="15"/>
      <c r="AR1860" s="15"/>
      <c r="AS1860" s="15"/>
      <c r="AT1860" s="15"/>
      <c r="AU1860" s="15"/>
      <c r="AV1860" s="15"/>
      <c r="AW1860" s="15"/>
      <c r="AX1860" s="15"/>
      <c r="AY1860" s="15"/>
      <c r="AZ1860" s="15"/>
      <c r="BA1860" s="15"/>
      <c r="BB1860" s="15"/>
      <c r="BC1860" s="15"/>
      <c r="BD1860" s="15"/>
      <c r="BE1860" s="15"/>
      <c r="BF1860" s="15"/>
      <c r="BG1860" s="15"/>
      <c r="BH1860" s="15"/>
      <c r="BI1860" s="15"/>
      <c r="BJ1860" s="15"/>
      <c r="BK1860" s="15"/>
    </row>
    <row r="1861" spans="22:63" ht="15.75">
      <c r="V1861" s="15"/>
      <c r="W1861" s="15"/>
      <c r="X1861" s="15"/>
      <c r="Y1861" s="15"/>
      <c r="Z1861" s="15"/>
      <c r="AA1861" s="15"/>
      <c r="AB1861" s="15"/>
      <c r="AC1861" s="15"/>
      <c r="AD1861" s="15"/>
      <c r="AE1861" s="15"/>
      <c r="AF1861" s="15"/>
      <c r="AG1861" s="15"/>
      <c r="AH1861" s="15"/>
      <c r="AI1861" s="15"/>
      <c r="AJ1861" s="15"/>
      <c r="AK1861" s="15"/>
      <c r="AL1861" s="15"/>
      <c r="AM1861" s="15"/>
      <c r="AN1861" s="15"/>
      <c r="AO1861" s="15"/>
      <c r="AP1861" s="15"/>
      <c r="AQ1861" s="15"/>
      <c r="AR1861" s="15"/>
      <c r="AS1861" s="15"/>
      <c r="AT1861" s="15"/>
      <c r="AU1861" s="15"/>
      <c r="AV1861" s="15"/>
      <c r="AW1861" s="15"/>
      <c r="AX1861" s="15"/>
      <c r="AY1861" s="15"/>
      <c r="AZ1861" s="15"/>
      <c r="BA1861" s="15"/>
      <c r="BB1861" s="15"/>
      <c r="BC1861" s="15"/>
      <c r="BD1861" s="15"/>
      <c r="BE1861" s="15"/>
      <c r="BF1861" s="15"/>
      <c r="BG1861" s="15"/>
      <c r="BH1861" s="15"/>
      <c r="BI1861" s="15"/>
      <c r="BJ1861" s="15"/>
      <c r="BK1861" s="15"/>
    </row>
    <row r="1862" spans="22:63" ht="15.75">
      <c r="V1862" s="15"/>
      <c r="W1862" s="15"/>
      <c r="X1862" s="15"/>
      <c r="Y1862" s="15"/>
      <c r="Z1862" s="15"/>
      <c r="AA1862" s="15"/>
      <c r="AB1862" s="15"/>
      <c r="AC1862" s="15"/>
      <c r="AD1862" s="15"/>
      <c r="AE1862" s="15"/>
      <c r="AF1862" s="15"/>
      <c r="AG1862" s="15"/>
      <c r="AH1862" s="15"/>
      <c r="AI1862" s="15"/>
      <c r="AJ1862" s="15"/>
      <c r="AK1862" s="15"/>
      <c r="AL1862" s="15"/>
      <c r="AM1862" s="15"/>
      <c r="AN1862" s="15"/>
      <c r="AO1862" s="15"/>
      <c r="AP1862" s="15"/>
      <c r="AQ1862" s="15"/>
      <c r="AR1862" s="15"/>
      <c r="AS1862" s="15"/>
      <c r="AT1862" s="15"/>
      <c r="AU1862" s="15"/>
      <c r="AV1862" s="15"/>
      <c r="AW1862" s="15"/>
      <c r="AX1862" s="15"/>
      <c r="AY1862" s="15"/>
      <c r="AZ1862" s="15"/>
      <c r="BA1862" s="15"/>
      <c r="BB1862" s="15"/>
      <c r="BC1862" s="15"/>
      <c r="BD1862" s="15"/>
      <c r="BE1862" s="15"/>
      <c r="BF1862" s="15"/>
      <c r="BG1862" s="15"/>
      <c r="BH1862" s="15"/>
      <c r="BI1862" s="15"/>
      <c r="BJ1862" s="15"/>
      <c r="BK1862" s="15"/>
    </row>
    <row r="1863" spans="22:63" ht="15.75">
      <c r="V1863" s="15"/>
      <c r="W1863" s="15"/>
      <c r="X1863" s="15"/>
      <c r="Y1863" s="15"/>
      <c r="Z1863" s="15"/>
      <c r="AA1863" s="15"/>
      <c r="AB1863" s="15"/>
      <c r="AC1863" s="15"/>
      <c r="AD1863" s="15"/>
      <c r="AE1863" s="15"/>
      <c r="AF1863" s="15"/>
      <c r="AG1863" s="15"/>
      <c r="AH1863" s="15"/>
      <c r="AI1863" s="15"/>
      <c r="AJ1863" s="15"/>
      <c r="AK1863" s="15"/>
      <c r="AL1863" s="15"/>
      <c r="AM1863" s="15"/>
      <c r="AN1863" s="15"/>
      <c r="AO1863" s="15"/>
      <c r="AP1863" s="15"/>
      <c r="AQ1863" s="15"/>
      <c r="AR1863" s="15"/>
      <c r="AS1863" s="15"/>
      <c r="AT1863" s="15"/>
      <c r="AU1863" s="15"/>
      <c r="AV1863" s="15"/>
      <c r="AW1863" s="15"/>
      <c r="AX1863" s="15"/>
      <c r="AY1863" s="15"/>
      <c r="AZ1863" s="15"/>
      <c r="BA1863" s="15"/>
      <c r="BB1863" s="15"/>
      <c r="BC1863" s="15"/>
      <c r="BD1863" s="15"/>
      <c r="BE1863" s="15"/>
      <c r="BF1863" s="15"/>
      <c r="BG1863" s="15"/>
      <c r="BH1863" s="15"/>
      <c r="BI1863" s="15"/>
      <c r="BJ1863" s="15"/>
      <c r="BK1863" s="15"/>
    </row>
    <row r="1864" spans="22:63" ht="15.75">
      <c r="V1864" s="15"/>
      <c r="W1864" s="15"/>
      <c r="X1864" s="15"/>
      <c r="Y1864" s="15"/>
      <c r="Z1864" s="15"/>
      <c r="AA1864" s="15"/>
      <c r="AB1864" s="15"/>
      <c r="AC1864" s="15"/>
      <c r="AD1864" s="15"/>
      <c r="AE1864" s="15"/>
      <c r="AF1864" s="15"/>
      <c r="AG1864" s="15"/>
      <c r="AH1864" s="15"/>
      <c r="AI1864" s="15"/>
      <c r="AJ1864" s="15"/>
      <c r="AK1864" s="15"/>
      <c r="AL1864" s="15"/>
      <c r="AM1864" s="15"/>
      <c r="AN1864" s="15"/>
      <c r="AO1864" s="15"/>
      <c r="AP1864" s="15"/>
      <c r="AQ1864" s="15"/>
      <c r="AR1864" s="15"/>
      <c r="AS1864" s="15"/>
      <c r="AT1864" s="15"/>
      <c r="AU1864" s="15"/>
      <c r="AV1864" s="15"/>
      <c r="AW1864" s="15"/>
      <c r="AX1864" s="15"/>
      <c r="AY1864" s="15"/>
      <c r="AZ1864" s="15"/>
      <c r="BA1864" s="15"/>
      <c r="BB1864" s="15"/>
      <c r="BC1864" s="15"/>
      <c r="BD1864" s="15"/>
      <c r="BE1864" s="15"/>
      <c r="BF1864" s="15"/>
      <c r="BG1864" s="15"/>
      <c r="BH1864" s="15"/>
      <c r="BI1864" s="15"/>
      <c r="BJ1864" s="15"/>
      <c r="BK1864" s="15"/>
    </row>
    <row r="1865" spans="22:63" ht="15.75">
      <c r="V1865" s="15"/>
      <c r="W1865" s="15"/>
      <c r="X1865" s="15"/>
      <c r="Y1865" s="15"/>
      <c r="Z1865" s="15"/>
      <c r="AA1865" s="15"/>
      <c r="AB1865" s="15"/>
      <c r="AC1865" s="15"/>
      <c r="AD1865" s="15"/>
      <c r="AE1865" s="15"/>
      <c r="AF1865" s="15"/>
      <c r="AG1865" s="15"/>
      <c r="AH1865" s="15"/>
      <c r="AI1865" s="15"/>
      <c r="AJ1865" s="15"/>
      <c r="AK1865" s="15"/>
      <c r="AL1865" s="15"/>
      <c r="AM1865" s="15"/>
      <c r="AN1865" s="15"/>
      <c r="AO1865" s="15"/>
      <c r="AP1865" s="15"/>
      <c r="AQ1865" s="15"/>
      <c r="AR1865" s="15"/>
      <c r="AS1865" s="15"/>
      <c r="AT1865" s="15"/>
      <c r="AU1865" s="15"/>
      <c r="AV1865" s="15"/>
      <c r="AW1865" s="15"/>
      <c r="AX1865" s="15"/>
      <c r="AY1865" s="15"/>
      <c r="AZ1865" s="15"/>
      <c r="BA1865" s="15"/>
      <c r="BB1865" s="15"/>
      <c r="BC1865" s="15"/>
      <c r="BD1865" s="15"/>
      <c r="BE1865" s="15"/>
      <c r="BF1865" s="15"/>
      <c r="BG1865" s="15"/>
      <c r="BH1865" s="15"/>
      <c r="BI1865" s="15"/>
      <c r="BJ1865" s="15"/>
      <c r="BK1865" s="15"/>
    </row>
    <row r="1866" spans="22:63" ht="15.75">
      <c r="V1866" s="15"/>
      <c r="W1866" s="15"/>
      <c r="X1866" s="15"/>
      <c r="Y1866" s="15"/>
      <c r="Z1866" s="15"/>
      <c r="AA1866" s="15"/>
      <c r="AB1866" s="15"/>
      <c r="AC1866" s="15"/>
      <c r="AD1866" s="15"/>
      <c r="AE1866" s="15"/>
      <c r="AF1866" s="15"/>
      <c r="AG1866" s="15"/>
      <c r="AH1866" s="15"/>
      <c r="AI1866" s="15"/>
      <c r="AJ1866" s="15"/>
      <c r="AK1866" s="15"/>
      <c r="AL1866" s="15"/>
      <c r="AM1866" s="15"/>
      <c r="AN1866" s="15"/>
      <c r="AO1866" s="15"/>
      <c r="AP1866" s="15"/>
      <c r="AQ1866" s="15"/>
      <c r="AR1866" s="15"/>
      <c r="AS1866" s="15"/>
      <c r="AT1866" s="15"/>
      <c r="AU1866" s="15"/>
      <c r="AV1866" s="15"/>
      <c r="AW1866" s="15"/>
      <c r="AX1866" s="15"/>
      <c r="AY1866" s="15"/>
      <c r="AZ1866" s="15"/>
      <c r="BA1866" s="15"/>
      <c r="BB1866" s="15"/>
      <c r="BC1866" s="15"/>
      <c r="BD1866" s="15"/>
      <c r="BE1866" s="15"/>
      <c r="BF1866" s="15"/>
      <c r="BG1866" s="15"/>
      <c r="BH1866" s="15"/>
      <c r="BI1866" s="15"/>
      <c r="BJ1866" s="15"/>
      <c r="BK1866" s="15"/>
    </row>
    <row r="1867" spans="22:63" ht="15.75">
      <c r="V1867" s="15"/>
      <c r="W1867" s="15"/>
      <c r="X1867" s="15"/>
      <c r="Y1867" s="15"/>
      <c r="Z1867" s="15"/>
      <c r="AA1867" s="15"/>
      <c r="AB1867" s="15"/>
      <c r="AC1867" s="15"/>
      <c r="AD1867" s="15"/>
      <c r="AE1867" s="15"/>
      <c r="AF1867" s="15"/>
      <c r="AG1867" s="15"/>
      <c r="AH1867" s="15"/>
      <c r="AI1867" s="15"/>
      <c r="AJ1867" s="15"/>
      <c r="AK1867" s="15"/>
      <c r="AL1867" s="15"/>
      <c r="AM1867" s="15"/>
      <c r="AN1867" s="15"/>
      <c r="AO1867" s="15"/>
      <c r="AP1867" s="15"/>
      <c r="AQ1867" s="15"/>
      <c r="AR1867" s="15"/>
      <c r="AS1867" s="15"/>
      <c r="AT1867" s="15"/>
      <c r="AU1867" s="15"/>
      <c r="AV1867" s="15"/>
      <c r="AW1867" s="15"/>
      <c r="AX1867" s="15"/>
      <c r="AY1867" s="15"/>
      <c r="AZ1867" s="15"/>
      <c r="BA1867" s="15"/>
      <c r="BB1867" s="15"/>
      <c r="BC1867" s="15"/>
      <c r="BD1867" s="15"/>
      <c r="BE1867" s="15"/>
      <c r="BF1867" s="15"/>
      <c r="BG1867" s="15"/>
      <c r="BH1867" s="15"/>
      <c r="BI1867" s="15"/>
      <c r="BJ1867" s="15"/>
      <c r="BK1867" s="15"/>
    </row>
    <row r="1868" spans="22:63" ht="15.75">
      <c r="V1868" s="15"/>
      <c r="W1868" s="15"/>
      <c r="X1868" s="15"/>
      <c r="Y1868" s="15"/>
      <c r="Z1868" s="15"/>
      <c r="AA1868" s="15"/>
      <c r="AB1868" s="15"/>
      <c r="AC1868" s="15"/>
      <c r="AD1868" s="15"/>
      <c r="AE1868" s="15"/>
      <c r="AF1868" s="15"/>
      <c r="AG1868" s="15"/>
      <c r="AH1868" s="15"/>
      <c r="AI1868" s="15"/>
      <c r="AJ1868" s="15"/>
      <c r="AK1868" s="15"/>
      <c r="AL1868" s="15"/>
      <c r="AM1868" s="15"/>
      <c r="AN1868" s="15"/>
      <c r="AO1868" s="15"/>
      <c r="AP1868" s="15"/>
      <c r="AQ1868" s="15"/>
      <c r="AR1868" s="15"/>
      <c r="AS1868" s="15"/>
      <c r="AT1868" s="15"/>
      <c r="AU1868" s="15"/>
      <c r="AV1868" s="15"/>
      <c r="AW1868" s="15"/>
      <c r="AX1868" s="15"/>
      <c r="AY1868" s="15"/>
      <c r="AZ1868" s="15"/>
      <c r="BA1868" s="15"/>
      <c r="BB1868" s="15"/>
      <c r="BC1868" s="15"/>
      <c r="BD1868" s="15"/>
      <c r="BE1868" s="15"/>
      <c r="BF1868" s="15"/>
      <c r="BG1868" s="15"/>
      <c r="BH1868" s="15"/>
      <c r="BI1868" s="15"/>
      <c r="BJ1868" s="15"/>
      <c r="BK1868" s="15"/>
    </row>
    <row r="1869" spans="22:63" ht="15.75">
      <c r="V1869" s="15"/>
      <c r="W1869" s="15"/>
      <c r="X1869" s="15"/>
      <c r="Y1869" s="15"/>
      <c r="Z1869" s="15"/>
      <c r="AA1869" s="15"/>
      <c r="AB1869" s="15"/>
      <c r="AC1869" s="15"/>
      <c r="AD1869" s="15"/>
      <c r="AE1869" s="15"/>
      <c r="AF1869" s="15"/>
      <c r="AG1869" s="15"/>
      <c r="AH1869" s="15"/>
      <c r="AI1869" s="15"/>
      <c r="AJ1869" s="15"/>
      <c r="AK1869" s="15"/>
      <c r="AL1869" s="15"/>
      <c r="AM1869" s="15"/>
      <c r="AN1869" s="15"/>
      <c r="AO1869" s="15"/>
      <c r="AP1869" s="15"/>
      <c r="AQ1869" s="15"/>
      <c r="AR1869" s="15"/>
      <c r="AS1869" s="15"/>
      <c r="AT1869" s="15"/>
      <c r="AU1869" s="15"/>
      <c r="AV1869" s="15"/>
      <c r="AW1869" s="15"/>
      <c r="AX1869" s="15"/>
      <c r="AY1869" s="15"/>
      <c r="AZ1869" s="15"/>
      <c r="BA1869" s="15"/>
      <c r="BB1869" s="15"/>
      <c r="BC1869" s="15"/>
      <c r="BD1869" s="15"/>
      <c r="BE1869" s="15"/>
      <c r="BF1869" s="15"/>
      <c r="BG1869" s="15"/>
      <c r="BH1869" s="15"/>
      <c r="BI1869" s="15"/>
      <c r="BJ1869" s="15"/>
      <c r="BK1869" s="15"/>
    </row>
    <row r="1870" spans="22:63" ht="15.75">
      <c r="V1870" s="15"/>
      <c r="W1870" s="15"/>
      <c r="X1870" s="15"/>
      <c r="Y1870" s="15"/>
      <c r="Z1870" s="15"/>
      <c r="AA1870" s="15"/>
      <c r="AB1870" s="15"/>
      <c r="AC1870" s="15"/>
      <c r="AD1870" s="15"/>
      <c r="AE1870" s="15"/>
      <c r="AF1870" s="15"/>
      <c r="AG1870" s="15"/>
      <c r="AH1870" s="15"/>
      <c r="AI1870" s="15"/>
      <c r="AJ1870" s="15"/>
      <c r="AK1870" s="15"/>
      <c r="AL1870" s="15"/>
      <c r="AM1870" s="15"/>
      <c r="AN1870" s="15"/>
      <c r="AO1870" s="15"/>
      <c r="AP1870" s="15"/>
      <c r="AQ1870" s="15"/>
      <c r="AR1870" s="15"/>
      <c r="AS1870" s="15"/>
      <c r="AT1870" s="15"/>
      <c r="AU1870" s="15"/>
      <c r="AV1870" s="15"/>
      <c r="AW1870" s="15"/>
      <c r="AX1870" s="15"/>
      <c r="AY1870" s="15"/>
      <c r="AZ1870" s="15"/>
      <c r="BA1870" s="15"/>
      <c r="BB1870" s="15"/>
      <c r="BC1870" s="15"/>
      <c r="BD1870" s="15"/>
      <c r="BE1870" s="15"/>
      <c r="BF1870" s="15"/>
      <c r="BG1870" s="15"/>
      <c r="BH1870" s="15"/>
      <c r="BI1870" s="15"/>
      <c r="BJ1870" s="15"/>
      <c r="BK1870" s="15"/>
    </row>
    <row r="1871" spans="22:63" ht="15.75">
      <c r="V1871" s="15"/>
      <c r="W1871" s="15"/>
      <c r="X1871" s="15"/>
      <c r="Y1871" s="15"/>
      <c r="Z1871" s="15"/>
      <c r="AA1871" s="15"/>
      <c r="AB1871" s="15"/>
      <c r="AC1871" s="15"/>
      <c r="AD1871" s="15"/>
      <c r="AE1871" s="15"/>
      <c r="AF1871" s="15"/>
      <c r="AG1871" s="15"/>
      <c r="AH1871" s="15"/>
      <c r="AI1871" s="15"/>
      <c r="AJ1871" s="15"/>
      <c r="AK1871" s="15"/>
      <c r="AL1871" s="15"/>
      <c r="AM1871" s="15"/>
      <c r="AN1871" s="15"/>
      <c r="AO1871" s="15"/>
      <c r="AP1871" s="15"/>
      <c r="AQ1871" s="15"/>
      <c r="AR1871" s="15"/>
      <c r="AS1871" s="15"/>
      <c r="AT1871" s="15"/>
      <c r="AU1871" s="15"/>
      <c r="AV1871" s="15"/>
      <c r="AW1871" s="15"/>
      <c r="AX1871" s="15"/>
      <c r="AY1871" s="15"/>
      <c r="AZ1871" s="15"/>
      <c r="BA1871" s="15"/>
      <c r="BB1871" s="15"/>
      <c r="BC1871" s="15"/>
      <c r="BD1871" s="15"/>
      <c r="BE1871" s="15"/>
      <c r="BF1871" s="15"/>
      <c r="BG1871" s="15"/>
      <c r="BH1871" s="15"/>
      <c r="BI1871" s="15"/>
      <c r="BJ1871" s="15"/>
      <c r="BK1871" s="15"/>
    </row>
    <row r="1872" spans="22:63" ht="15.75">
      <c r="V1872" s="15"/>
      <c r="W1872" s="15"/>
      <c r="X1872" s="15"/>
      <c r="Y1872" s="15"/>
      <c r="Z1872" s="15"/>
      <c r="AA1872" s="15"/>
      <c r="AB1872" s="15"/>
      <c r="AC1872" s="15"/>
      <c r="AD1872" s="15"/>
      <c r="AE1872" s="15"/>
      <c r="AF1872" s="15"/>
      <c r="AG1872" s="15"/>
      <c r="AH1872" s="15"/>
      <c r="AI1872" s="15"/>
      <c r="AJ1872" s="15"/>
      <c r="AK1872" s="15"/>
      <c r="AL1872" s="15"/>
      <c r="AM1872" s="15"/>
      <c r="AN1872" s="15"/>
      <c r="AO1872" s="15"/>
      <c r="AP1872" s="15"/>
      <c r="AQ1872" s="15"/>
      <c r="AR1872" s="15"/>
      <c r="AS1872" s="15"/>
      <c r="AT1872" s="15"/>
      <c r="AU1872" s="15"/>
      <c r="AV1872" s="15"/>
      <c r="AW1872" s="15"/>
      <c r="AX1872" s="15"/>
      <c r="AY1872" s="15"/>
      <c r="AZ1872" s="15"/>
      <c r="BA1872" s="15"/>
      <c r="BB1872" s="15"/>
      <c r="BC1872" s="15"/>
      <c r="BD1872" s="15"/>
      <c r="BE1872" s="15"/>
      <c r="BF1872" s="15"/>
      <c r="BG1872" s="15"/>
      <c r="BH1872" s="15"/>
      <c r="BI1872" s="15"/>
      <c r="BJ1872" s="15"/>
      <c r="BK1872" s="15"/>
    </row>
    <row r="1873" spans="22:63" ht="15.75">
      <c r="V1873" s="15"/>
      <c r="W1873" s="15"/>
      <c r="X1873" s="15"/>
      <c r="Y1873" s="15"/>
      <c r="Z1873" s="15"/>
      <c r="AA1873" s="15"/>
      <c r="AB1873" s="15"/>
      <c r="AC1873" s="15"/>
      <c r="AD1873" s="15"/>
      <c r="AE1873" s="15"/>
      <c r="AF1873" s="15"/>
      <c r="AG1873" s="15"/>
      <c r="AH1873" s="15"/>
      <c r="AI1873" s="15"/>
      <c r="AJ1873" s="15"/>
      <c r="AK1873" s="15"/>
      <c r="AL1873" s="15"/>
      <c r="AM1873" s="15"/>
      <c r="AN1873" s="15"/>
      <c r="AO1873" s="15"/>
      <c r="AP1873" s="15"/>
      <c r="AQ1873" s="15"/>
      <c r="AR1873" s="15"/>
      <c r="AS1873" s="15"/>
      <c r="AT1873" s="15"/>
      <c r="AU1873" s="15"/>
      <c r="AV1873" s="15"/>
      <c r="AW1873" s="15"/>
      <c r="AX1873" s="15"/>
      <c r="AY1873" s="15"/>
      <c r="AZ1873" s="15"/>
      <c r="BA1873" s="15"/>
      <c r="BB1873" s="15"/>
      <c r="BC1873" s="15"/>
      <c r="BD1873" s="15"/>
      <c r="BE1873" s="15"/>
      <c r="BF1873" s="15"/>
      <c r="BG1873" s="15"/>
      <c r="BH1873" s="15"/>
      <c r="BI1873" s="15"/>
      <c r="BJ1873" s="15"/>
      <c r="BK1873" s="15"/>
    </row>
    <row r="1874" spans="22:63" ht="15.75">
      <c r="V1874" s="15"/>
      <c r="W1874" s="15"/>
      <c r="X1874" s="15"/>
      <c r="Y1874" s="15"/>
      <c r="Z1874" s="15"/>
      <c r="AA1874" s="15"/>
      <c r="AB1874" s="15"/>
      <c r="AC1874" s="15"/>
      <c r="AD1874" s="15"/>
      <c r="AE1874" s="15"/>
      <c r="AF1874" s="15"/>
      <c r="AG1874" s="15"/>
      <c r="AH1874" s="15"/>
      <c r="AI1874" s="15"/>
      <c r="AJ1874" s="15"/>
      <c r="AK1874" s="15"/>
      <c r="AL1874" s="15"/>
      <c r="AM1874" s="15"/>
      <c r="AN1874" s="15"/>
      <c r="AO1874" s="15"/>
      <c r="AP1874" s="15"/>
      <c r="AQ1874" s="15"/>
      <c r="AR1874" s="15"/>
      <c r="AS1874" s="15"/>
      <c r="AT1874" s="15"/>
      <c r="AU1874" s="15"/>
      <c r="AV1874" s="15"/>
      <c r="AW1874" s="15"/>
      <c r="AX1874" s="15"/>
      <c r="AY1874" s="15"/>
      <c r="AZ1874" s="15"/>
      <c r="BA1874" s="15"/>
      <c r="BB1874" s="15"/>
      <c r="BC1874" s="15"/>
      <c r="BD1874" s="15"/>
      <c r="BE1874" s="15"/>
      <c r="BF1874" s="15"/>
      <c r="BG1874" s="15"/>
      <c r="BH1874" s="15"/>
      <c r="BI1874" s="15"/>
      <c r="BJ1874" s="15"/>
      <c r="BK1874" s="15"/>
    </row>
    <row r="1875" spans="22:63" ht="15.75">
      <c r="V1875" s="15"/>
      <c r="W1875" s="15"/>
      <c r="X1875" s="15"/>
      <c r="Y1875" s="15"/>
      <c r="Z1875" s="15"/>
      <c r="AA1875" s="15"/>
      <c r="AB1875" s="15"/>
      <c r="AC1875" s="15"/>
      <c r="AD1875" s="15"/>
      <c r="AE1875" s="15"/>
      <c r="AF1875" s="15"/>
      <c r="AG1875" s="15"/>
      <c r="AH1875" s="15"/>
      <c r="AI1875" s="15"/>
      <c r="AJ1875" s="15"/>
      <c r="AK1875" s="15"/>
      <c r="AL1875" s="15"/>
      <c r="AM1875" s="15"/>
      <c r="AN1875" s="15"/>
      <c r="AO1875" s="15"/>
      <c r="AP1875" s="15"/>
      <c r="AQ1875" s="15"/>
      <c r="AR1875" s="15"/>
      <c r="AS1875" s="15"/>
      <c r="AT1875" s="15"/>
      <c r="AU1875" s="15"/>
      <c r="AV1875" s="15"/>
      <c r="AW1875" s="15"/>
      <c r="AX1875" s="15"/>
      <c r="AY1875" s="15"/>
      <c r="AZ1875" s="15"/>
      <c r="BA1875" s="15"/>
      <c r="BB1875" s="15"/>
      <c r="BC1875" s="15"/>
      <c r="BD1875" s="15"/>
      <c r="BE1875" s="15"/>
      <c r="BF1875" s="15"/>
      <c r="BG1875" s="15"/>
      <c r="BH1875" s="15"/>
      <c r="BI1875" s="15"/>
      <c r="BJ1875" s="15"/>
      <c r="BK1875" s="15"/>
    </row>
    <row r="1876" spans="22:63" ht="15.75">
      <c r="V1876" s="15"/>
      <c r="W1876" s="15"/>
      <c r="X1876" s="15"/>
      <c r="Y1876" s="15"/>
      <c r="Z1876" s="15"/>
      <c r="AA1876" s="15"/>
      <c r="AB1876" s="15"/>
      <c r="AC1876" s="15"/>
      <c r="AD1876" s="15"/>
      <c r="AE1876" s="15"/>
      <c r="AF1876" s="15"/>
      <c r="AG1876" s="15"/>
      <c r="AH1876" s="15"/>
      <c r="AI1876" s="15"/>
      <c r="AJ1876" s="15"/>
      <c r="AK1876" s="15"/>
      <c r="AL1876" s="15"/>
      <c r="AM1876" s="15"/>
      <c r="AN1876" s="15"/>
      <c r="AO1876" s="15"/>
      <c r="AP1876" s="15"/>
      <c r="AQ1876" s="15"/>
      <c r="AR1876" s="15"/>
      <c r="AS1876" s="15"/>
      <c r="AT1876" s="15"/>
      <c r="AU1876" s="15"/>
      <c r="AV1876" s="15"/>
      <c r="AW1876" s="15"/>
      <c r="AX1876" s="15"/>
      <c r="AY1876" s="15"/>
      <c r="AZ1876" s="15"/>
      <c r="BA1876" s="15"/>
      <c r="BB1876" s="15"/>
      <c r="BC1876" s="15"/>
      <c r="BD1876" s="15"/>
      <c r="BE1876" s="15"/>
      <c r="BF1876" s="15"/>
      <c r="BG1876" s="15"/>
      <c r="BH1876" s="15"/>
      <c r="BI1876" s="15"/>
      <c r="BJ1876" s="15"/>
      <c r="BK1876" s="15"/>
    </row>
    <row r="1877" spans="22:63" ht="15.75">
      <c r="V1877" s="15"/>
      <c r="W1877" s="15"/>
      <c r="X1877" s="15"/>
      <c r="Y1877" s="15"/>
      <c r="Z1877" s="15"/>
      <c r="AA1877" s="15"/>
      <c r="AB1877" s="15"/>
      <c r="AC1877" s="15"/>
      <c r="AD1877" s="15"/>
      <c r="AE1877" s="15"/>
      <c r="AF1877" s="15"/>
      <c r="AG1877" s="15"/>
      <c r="AH1877" s="15"/>
      <c r="AI1877" s="15"/>
      <c r="AJ1877" s="15"/>
      <c r="AK1877" s="15"/>
      <c r="AL1877" s="15"/>
      <c r="AM1877" s="15"/>
      <c r="AN1877" s="15"/>
      <c r="AO1877" s="15"/>
      <c r="AP1877" s="15"/>
      <c r="AQ1877" s="15"/>
      <c r="AR1877" s="15"/>
      <c r="AS1877" s="15"/>
      <c r="AT1877" s="15"/>
      <c r="AU1877" s="15"/>
      <c r="AV1877" s="15"/>
      <c r="AW1877" s="15"/>
      <c r="AX1877" s="15"/>
      <c r="AY1877" s="15"/>
      <c r="AZ1877" s="15"/>
      <c r="BA1877" s="15"/>
      <c r="BB1877" s="15"/>
      <c r="BC1877" s="15"/>
      <c r="BD1877" s="15"/>
      <c r="BE1877" s="15"/>
      <c r="BF1877" s="15"/>
      <c r="BG1877" s="15"/>
      <c r="BH1877" s="15"/>
      <c r="BI1877" s="15"/>
      <c r="BJ1877" s="15"/>
      <c r="BK1877" s="15"/>
    </row>
    <row r="1878" spans="22:63" ht="15.75">
      <c r="V1878" s="15"/>
      <c r="W1878" s="15"/>
      <c r="X1878" s="15"/>
      <c r="Y1878" s="15"/>
      <c r="Z1878" s="15"/>
      <c r="AA1878" s="15"/>
      <c r="AB1878" s="15"/>
      <c r="AC1878" s="15"/>
      <c r="AD1878" s="15"/>
      <c r="AE1878" s="15"/>
      <c r="AF1878" s="15"/>
      <c r="AG1878" s="15"/>
      <c r="AH1878" s="15"/>
      <c r="AI1878" s="15"/>
      <c r="AJ1878" s="15"/>
      <c r="AK1878" s="15"/>
      <c r="AL1878" s="15"/>
      <c r="AM1878" s="15"/>
      <c r="AN1878" s="15"/>
      <c r="AO1878" s="15"/>
      <c r="AP1878" s="15"/>
      <c r="AQ1878" s="15"/>
      <c r="AR1878" s="15"/>
      <c r="AS1878" s="15"/>
      <c r="AT1878" s="15"/>
      <c r="AU1878" s="15"/>
      <c r="AV1878" s="15"/>
      <c r="AW1878" s="15"/>
      <c r="AX1878" s="15"/>
      <c r="AY1878" s="15"/>
      <c r="AZ1878" s="15"/>
      <c r="BA1878" s="15"/>
      <c r="BB1878" s="15"/>
      <c r="BC1878" s="15"/>
      <c r="BD1878" s="15"/>
      <c r="BE1878" s="15"/>
      <c r="BF1878" s="15"/>
      <c r="BG1878" s="15"/>
      <c r="BH1878" s="15"/>
      <c r="BI1878" s="15"/>
      <c r="BJ1878" s="15"/>
      <c r="BK1878" s="15"/>
    </row>
    <row r="1879" spans="22:63" ht="15.75">
      <c r="V1879" s="15"/>
      <c r="W1879" s="15"/>
      <c r="X1879" s="15"/>
      <c r="Y1879" s="15"/>
      <c r="Z1879" s="15"/>
      <c r="AA1879" s="15"/>
      <c r="AB1879" s="15"/>
      <c r="AC1879" s="15"/>
      <c r="AD1879" s="15"/>
      <c r="AE1879" s="15"/>
      <c r="AF1879" s="15"/>
      <c r="AG1879" s="15"/>
      <c r="AH1879" s="15"/>
      <c r="AI1879" s="15"/>
      <c r="AJ1879" s="15"/>
      <c r="AK1879" s="15"/>
      <c r="AL1879" s="15"/>
      <c r="AM1879" s="15"/>
      <c r="AN1879" s="15"/>
      <c r="AO1879" s="15"/>
      <c r="AP1879" s="15"/>
      <c r="AQ1879" s="15"/>
      <c r="AR1879" s="15"/>
      <c r="AS1879" s="15"/>
      <c r="AT1879" s="15"/>
      <c r="AU1879" s="15"/>
      <c r="AV1879" s="15"/>
      <c r="AW1879" s="15"/>
      <c r="AX1879" s="15"/>
      <c r="AY1879" s="15"/>
      <c r="AZ1879" s="15"/>
      <c r="BA1879" s="15"/>
      <c r="BB1879" s="15"/>
      <c r="BC1879" s="15"/>
      <c r="BD1879" s="15"/>
      <c r="BE1879" s="15"/>
      <c r="BF1879" s="15"/>
      <c r="BG1879" s="15"/>
      <c r="BH1879" s="15"/>
      <c r="BI1879" s="15"/>
      <c r="BJ1879" s="15"/>
      <c r="BK1879" s="15"/>
    </row>
    <row r="1880" spans="22:63" ht="15.75">
      <c r="V1880" s="15"/>
      <c r="W1880" s="15"/>
      <c r="X1880" s="15"/>
      <c r="Y1880" s="15"/>
      <c r="Z1880" s="15"/>
      <c r="AA1880" s="15"/>
      <c r="AB1880" s="15"/>
      <c r="AC1880" s="15"/>
      <c r="AD1880" s="15"/>
      <c r="AE1880" s="15"/>
      <c r="AF1880" s="15"/>
      <c r="AG1880" s="15"/>
      <c r="AH1880" s="15"/>
      <c r="AI1880" s="15"/>
      <c r="AJ1880" s="15"/>
      <c r="AK1880" s="15"/>
      <c r="AL1880" s="15"/>
      <c r="AM1880" s="15"/>
      <c r="AN1880" s="15"/>
      <c r="AO1880" s="15"/>
      <c r="AP1880" s="15"/>
      <c r="AQ1880" s="15"/>
      <c r="AR1880" s="15"/>
      <c r="AS1880" s="15"/>
      <c r="AT1880" s="15"/>
      <c r="AU1880" s="15"/>
      <c r="AV1880" s="15"/>
      <c r="AW1880" s="15"/>
      <c r="AX1880" s="15"/>
      <c r="AY1880" s="15"/>
      <c r="AZ1880" s="15"/>
      <c r="BA1880" s="15"/>
      <c r="BB1880" s="15"/>
      <c r="BC1880" s="15"/>
      <c r="BD1880" s="15"/>
      <c r="BE1880" s="15"/>
      <c r="BF1880" s="15"/>
      <c r="BG1880" s="15"/>
      <c r="BH1880" s="15"/>
      <c r="BI1880" s="15"/>
      <c r="BJ1880" s="15"/>
      <c r="BK1880" s="15"/>
    </row>
    <row r="1881" spans="22:63" ht="15.75">
      <c r="V1881" s="15"/>
      <c r="W1881" s="15"/>
      <c r="X1881" s="15"/>
      <c r="Y1881" s="15"/>
      <c r="Z1881" s="15"/>
      <c r="AA1881" s="15"/>
      <c r="AB1881" s="15"/>
      <c r="AC1881" s="15"/>
      <c r="AD1881" s="15"/>
      <c r="AE1881" s="15"/>
      <c r="AF1881" s="15"/>
      <c r="AG1881" s="15"/>
      <c r="AH1881" s="15"/>
      <c r="AI1881" s="15"/>
      <c r="AJ1881" s="15"/>
      <c r="AK1881" s="15"/>
      <c r="AL1881" s="15"/>
      <c r="AM1881" s="15"/>
      <c r="AN1881" s="15"/>
      <c r="AO1881" s="15"/>
      <c r="AP1881" s="15"/>
      <c r="AQ1881" s="15"/>
      <c r="AR1881" s="15"/>
      <c r="AS1881" s="15"/>
      <c r="AT1881" s="15"/>
      <c r="AU1881" s="15"/>
      <c r="AV1881" s="15"/>
      <c r="AW1881" s="15"/>
      <c r="AX1881" s="15"/>
      <c r="AY1881" s="15"/>
      <c r="AZ1881" s="15"/>
      <c r="BA1881" s="15"/>
      <c r="BB1881" s="15"/>
      <c r="BC1881" s="15"/>
      <c r="BD1881" s="15"/>
      <c r="BE1881" s="15"/>
      <c r="BF1881" s="15"/>
      <c r="BG1881" s="15"/>
      <c r="BH1881" s="15"/>
      <c r="BI1881" s="15"/>
      <c r="BJ1881" s="15"/>
      <c r="BK1881" s="15"/>
    </row>
    <row r="1882" spans="22:63" ht="15.75">
      <c r="V1882" s="15"/>
      <c r="W1882" s="15"/>
      <c r="X1882" s="15"/>
      <c r="Y1882" s="15"/>
      <c r="Z1882" s="15"/>
      <c r="AA1882" s="15"/>
      <c r="AB1882" s="15"/>
      <c r="AC1882" s="15"/>
      <c r="AD1882" s="15"/>
      <c r="AE1882" s="15"/>
      <c r="AF1882" s="15"/>
      <c r="AG1882" s="15"/>
      <c r="AH1882" s="15"/>
      <c r="AI1882" s="15"/>
      <c r="AJ1882" s="15"/>
      <c r="AK1882" s="15"/>
      <c r="AL1882" s="15"/>
      <c r="AM1882" s="15"/>
      <c r="AN1882" s="15"/>
      <c r="AO1882" s="15"/>
      <c r="AP1882" s="15"/>
      <c r="AQ1882" s="15"/>
      <c r="AR1882" s="15"/>
      <c r="AS1882" s="15"/>
      <c r="AT1882" s="15"/>
      <c r="AU1882" s="15"/>
      <c r="AV1882" s="15"/>
      <c r="AW1882" s="15"/>
      <c r="AX1882" s="15"/>
      <c r="AY1882" s="15"/>
      <c r="AZ1882" s="15"/>
      <c r="BA1882" s="15"/>
      <c r="BB1882" s="15"/>
      <c r="BC1882" s="15"/>
      <c r="BD1882" s="15"/>
      <c r="BE1882" s="15"/>
      <c r="BF1882" s="15"/>
      <c r="BG1882" s="15"/>
      <c r="BH1882" s="15"/>
      <c r="BI1882" s="15"/>
      <c r="BJ1882" s="15"/>
      <c r="BK1882" s="15"/>
    </row>
    <row r="1883" spans="22:63" ht="15.75">
      <c r="V1883" s="15"/>
      <c r="W1883" s="15"/>
      <c r="X1883" s="15"/>
      <c r="Y1883" s="15"/>
      <c r="Z1883" s="15"/>
      <c r="AA1883" s="15"/>
      <c r="AB1883" s="15"/>
      <c r="AC1883" s="15"/>
      <c r="AD1883" s="15"/>
      <c r="AE1883" s="15"/>
      <c r="AF1883" s="15"/>
      <c r="AG1883" s="15"/>
      <c r="AH1883" s="15"/>
      <c r="AI1883" s="15"/>
      <c r="AJ1883" s="15"/>
      <c r="AK1883" s="15"/>
      <c r="AL1883" s="15"/>
      <c r="AM1883" s="15"/>
      <c r="AN1883" s="15"/>
      <c r="AO1883" s="15"/>
      <c r="AP1883" s="15"/>
      <c r="AQ1883" s="15"/>
      <c r="AR1883" s="15"/>
      <c r="AS1883" s="15"/>
      <c r="AT1883" s="15"/>
      <c r="AU1883" s="15"/>
      <c r="AV1883" s="15"/>
      <c r="AW1883" s="15"/>
      <c r="AX1883" s="15"/>
      <c r="AY1883" s="15"/>
      <c r="AZ1883" s="15"/>
      <c r="BA1883" s="15"/>
      <c r="BB1883" s="15"/>
      <c r="BC1883" s="15"/>
      <c r="BD1883" s="15"/>
      <c r="BE1883" s="15"/>
      <c r="BF1883" s="15"/>
      <c r="BG1883" s="15"/>
      <c r="BH1883" s="15"/>
      <c r="BI1883" s="15"/>
      <c r="BJ1883" s="15"/>
      <c r="BK1883" s="15"/>
    </row>
    <row r="1884" spans="22:63" ht="15.75">
      <c r="V1884" s="15"/>
      <c r="W1884" s="15"/>
      <c r="X1884" s="15"/>
      <c r="Y1884" s="15"/>
      <c r="Z1884" s="15"/>
      <c r="AA1884" s="15"/>
      <c r="AB1884" s="15"/>
      <c r="AC1884" s="15"/>
      <c r="AD1884" s="15"/>
      <c r="AE1884" s="15"/>
      <c r="AF1884" s="15"/>
      <c r="AG1884" s="15"/>
      <c r="AH1884" s="15"/>
      <c r="AI1884" s="15"/>
      <c r="AJ1884" s="15"/>
      <c r="AK1884" s="15"/>
      <c r="AL1884" s="15"/>
      <c r="AM1884" s="15"/>
      <c r="AN1884" s="15"/>
      <c r="AO1884" s="15"/>
      <c r="AP1884" s="15"/>
      <c r="AQ1884" s="15"/>
      <c r="AR1884" s="15"/>
      <c r="AS1884" s="15"/>
      <c r="AT1884" s="15"/>
      <c r="AU1884" s="15"/>
      <c r="AV1884" s="15"/>
      <c r="AW1884" s="15"/>
      <c r="AX1884" s="15"/>
      <c r="AY1884" s="15"/>
      <c r="AZ1884" s="15"/>
      <c r="BA1884" s="15"/>
      <c r="BB1884" s="15"/>
      <c r="BC1884" s="15"/>
      <c r="BD1884" s="15"/>
      <c r="BE1884" s="15"/>
      <c r="BF1884" s="15"/>
      <c r="BG1884" s="15"/>
      <c r="BH1884" s="15"/>
      <c r="BI1884" s="15"/>
      <c r="BJ1884" s="15"/>
      <c r="BK1884" s="15"/>
    </row>
    <row r="1885" spans="22:63" ht="15.75">
      <c r="V1885" s="15"/>
      <c r="W1885" s="15"/>
      <c r="X1885" s="15"/>
      <c r="Y1885" s="15"/>
      <c r="Z1885" s="15"/>
      <c r="AA1885" s="15"/>
      <c r="AB1885" s="15"/>
      <c r="AC1885" s="15"/>
      <c r="AD1885" s="15"/>
      <c r="AE1885" s="15"/>
      <c r="AF1885" s="15"/>
      <c r="AG1885" s="15"/>
      <c r="AH1885" s="15"/>
      <c r="AI1885" s="15"/>
      <c r="AJ1885" s="15"/>
      <c r="AK1885" s="15"/>
      <c r="AL1885" s="15"/>
      <c r="AM1885" s="15"/>
      <c r="AN1885" s="15"/>
      <c r="AO1885" s="15"/>
      <c r="AP1885" s="15"/>
      <c r="AQ1885" s="15"/>
      <c r="AR1885" s="15"/>
      <c r="AS1885" s="15"/>
      <c r="AT1885" s="15"/>
      <c r="AU1885" s="15"/>
      <c r="AV1885" s="15"/>
      <c r="AW1885" s="15"/>
      <c r="AX1885" s="15"/>
      <c r="AY1885" s="15"/>
      <c r="AZ1885" s="15"/>
      <c r="BA1885" s="15"/>
      <c r="BB1885" s="15"/>
      <c r="BC1885" s="15"/>
      <c r="BD1885" s="15"/>
      <c r="BE1885" s="15"/>
      <c r="BF1885" s="15"/>
      <c r="BG1885" s="15"/>
      <c r="BH1885" s="15"/>
      <c r="BI1885" s="15"/>
      <c r="BJ1885" s="15"/>
      <c r="BK1885" s="15"/>
    </row>
    <row r="1886" spans="22:63" ht="15.75">
      <c r="V1886" s="15"/>
      <c r="W1886" s="15"/>
      <c r="X1886" s="15"/>
      <c r="Y1886" s="15"/>
      <c r="Z1886" s="15"/>
      <c r="AA1886" s="15"/>
      <c r="AB1886" s="15"/>
      <c r="AC1886" s="15"/>
      <c r="AD1886" s="15"/>
      <c r="AE1886" s="15"/>
      <c r="AF1886" s="15"/>
      <c r="AG1886" s="15"/>
      <c r="AH1886" s="15"/>
      <c r="AI1886" s="15"/>
      <c r="AJ1886" s="15"/>
      <c r="AK1886" s="15"/>
      <c r="AL1886" s="15"/>
      <c r="AM1886" s="15"/>
      <c r="AN1886" s="15"/>
      <c r="AO1886" s="15"/>
      <c r="AP1886" s="15"/>
      <c r="AQ1886" s="15"/>
      <c r="AR1886" s="15"/>
      <c r="AS1886" s="15"/>
      <c r="AT1886" s="15"/>
      <c r="AU1886" s="15"/>
      <c r="AV1886" s="15"/>
      <c r="AW1886" s="15"/>
      <c r="AX1886" s="15"/>
      <c r="AY1886" s="15"/>
      <c r="AZ1886" s="15"/>
      <c r="BA1886" s="15"/>
      <c r="BB1886" s="15"/>
      <c r="BC1886" s="15"/>
      <c r="BD1886" s="15"/>
      <c r="BE1886" s="15"/>
      <c r="BF1886" s="15"/>
      <c r="BG1886" s="15"/>
      <c r="BH1886" s="15"/>
      <c r="BI1886" s="15"/>
      <c r="BJ1886" s="15"/>
      <c r="BK1886" s="15"/>
    </row>
    <row r="1887" spans="22:63" ht="15.75">
      <c r="V1887" s="15"/>
      <c r="W1887" s="15"/>
      <c r="X1887" s="15"/>
      <c r="Y1887" s="15"/>
      <c r="Z1887" s="15"/>
      <c r="AA1887" s="15"/>
      <c r="AB1887" s="15"/>
      <c r="AC1887" s="15"/>
      <c r="AD1887" s="15"/>
      <c r="AE1887" s="15"/>
      <c r="AF1887" s="15"/>
      <c r="AG1887" s="15"/>
      <c r="AH1887" s="15"/>
      <c r="AI1887" s="15"/>
      <c r="AJ1887" s="15"/>
      <c r="AK1887" s="15"/>
      <c r="AL1887" s="15"/>
      <c r="AM1887" s="15"/>
      <c r="AN1887" s="15"/>
      <c r="AO1887" s="15"/>
      <c r="AP1887" s="15"/>
      <c r="AQ1887" s="15"/>
      <c r="AR1887" s="15"/>
      <c r="AS1887" s="15"/>
      <c r="AT1887" s="15"/>
      <c r="AU1887" s="15"/>
      <c r="AV1887" s="15"/>
      <c r="AW1887" s="15"/>
      <c r="AX1887" s="15"/>
      <c r="AY1887" s="15"/>
      <c r="AZ1887" s="15"/>
      <c r="BA1887" s="15"/>
      <c r="BB1887" s="15"/>
      <c r="BC1887" s="15"/>
      <c r="BD1887" s="15"/>
      <c r="BE1887" s="15"/>
      <c r="BF1887" s="15"/>
      <c r="BG1887" s="15"/>
      <c r="BH1887" s="15"/>
      <c r="BI1887" s="15"/>
      <c r="BJ1887" s="15"/>
      <c r="BK1887" s="15"/>
    </row>
    <row r="1888" spans="22:63" ht="15.75">
      <c r="V1888" s="15"/>
      <c r="W1888" s="15"/>
      <c r="X1888" s="15"/>
      <c r="Y1888" s="15"/>
      <c r="Z1888" s="15"/>
      <c r="AA1888" s="15"/>
      <c r="AB1888" s="15"/>
      <c r="AC1888" s="15"/>
      <c r="AD1888" s="15"/>
      <c r="AE1888" s="15"/>
      <c r="AF1888" s="15"/>
      <c r="AG1888" s="15"/>
      <c r="AH1888" s="15"/>
      <c r="AI1888" s="15"/>
      <c r="AJ1888" s="15"/>
      <c r="AK1888" s="15"/>
      <c r="AL1888" s="15"/>
      <c r="AM1888" s="15"/>
      <c r="AN1888" s="15"/>
      <c r="AO1888" s="15"/>
      <c r="AP1888" s="15"/>
      <c r="AQ1888" s="15"/>
      <c r="AR1888" s="15"/>
      <c r="AS1888" s="15"/>
      <c r="AT1888" s="15"/>
      <c r="AU1888" s="15"/>
      <c r="AV1888" s="15"/>
      <c r="AW1888" s="15"/>
      <c r="AX1888" s="15"/>
      <c r="AY1888" s="15"/>
      <c r="AZ1888" s="15"/>
      <c r="BA1888" s="15"/>
      <c r="BB1888" s="15"/>
      <c r="BC1888" s="15"/>
      <c r="BD1888" s="15"/>
      <c r="BE1888" s="15"/>
      <c r="BF1888" s="15"/>
      <c r="BG1888" s="15"/>
      <c r="BH1888" s="15"/>
      <c r="BI1888" s="15"/>
      <c r="BJ1888" s="15"/>
      <c r="BK1888" s="15"/>
    </row>
    <row r="1889" spans="22:63" ht="15.75">
      <c r="V1889" s="15"/>
      <c r="W1889" s="15"/>
      <c r="X1889" s="15"/>
      <c r="Y1889" s="15"/>
      <c r="Z1889" s="15"/>
      <c r="AA1889" s="15"/>
      <c r="AB1889" s="15"/>
      <c r="AC1889" s="15"/>
      <c r="AD1889" s="15"/>
      <c r="AE1889" s="15"/>
      <c r="AF1889" s="15"/>
      <c r="AG1889" s="15"/>
      <c r="AH1889" s="15"/>
      <c r="AI1889" s="15"/>
      <c r="AJ1889" s="15"/>
      <c r="AK1889" s="15"/>
      <c r="AL1889" s="15"/>
      <c r="AM1889" s="15"/>
      <c r="AN1889" s="15"/>
      <c r="AO1889" s="15"/>
      <c r="AP1889" s="15"/>
      <c r="AQ1889" s="15"/>
      <c r="AR1889" s="15"/>
      <c r="AS1889" s="15"/>
      <c r="AT1889" s="15"/>
      <c r="AU1889" s="15"/>
      <c r="AV1889" s="15"/>
      <c r="AW1889" s="15"/>
      <c r="AX1889" s="15"/>
      <c r="AY1889" s="15"/>
      <c r="AZ1889" s="15"/>
      <c r="BA1889" s="15"/>
      <c r="BB1889" s="15"/>
      <c r="BC1889" s="15"/>
      <c r="BD1889" s="15"/>
      <c r="BE1889" s="15"/>
      <c r="BF1889" s="15"/>
      <c r="BG1889" s="15"/>
      <c r="BH1889" s="15"/>
      <c r="BI1889" s="15"/>
      <c r="BJ1889" s="15"/>
      <c r="BK1889" s="15"/>
    </row>
    <row r="1890" spans="22:63" ht="15.75">
      <c r="V1890" s="15"/>
      <c r="W1890" s="15"/>
      <c r="X1890" s="15"/>
      <c r="Y1890" s="15"/>
      <c r="Z1890" s="15"/>
      <c r="AA1890" s="15"/>
      <c r="AB1890" s="15"/>
      <c r="AC1890" s="15"/>
      <c r="AD1890" s="15"/>
      <c r="AE1890" s="15"/>
      <c r="AF1890" s="15"/>
      <c r="AG1890" s="15"/>
      <c r="AH1890" s="15"/>
      <c r="AI1890" s="15"/>
      <c r="AJ1890" s="15"/>
      <c r="AK1890" s="15"/>
      <c r="AL1890" s="15"/>
      <c r="AM1890" s="15"/>
      <c r="AN1890" s="15"/>
      <c r="AO1890" s="15"/>
      <c r="AP1890" s="15"/>
      <c r="AQ1890" s="15"/>
      <c r="AR1890" s="15"/>
      <c r="AS1890" s="15"/>
      <c r="AT1890" s="15"/>
      <c r="AU1890" s="15"/>
      <c r="AV1890" s="15"/>
      <c r="AW1890" s="15"/>
      <c r="AX1890" s="15"/>
      <c r="AY1890" s="15"/>
      <c r="AZ1890" s="15"/>
      <c r="BA1890" s="15"/>
      <c r="BB1890" s="15"/>
      <c r="BC1890" s="15"/>
      <c r="BD1890" s="15"/>
      <c r="BE1890" s="15"/>
      <c r="BF1890" s="15"/>
      <c r="BG1890" s="15"/>
      <c r="BH1890" s="15"/>
      <c r="BI1890" s="15"/>
      <c r="BJ1890" s="15"/>
      <c r="BK1890" s="15"/>
    </row>
    <row r="1891" spans="22:63" ht="15.75">
      <c r="V1891" s="15"/>
      <c r="W1891" s="15"/>
      <c r="X1891" s="15"/>
      <c r="Y1891" s="15"/>
      <c r="Z1891" s="15"/>
      <c r="AA1891" s="15"/>
      <c r="AB1891" s="15"/>
      <c r="AC1891" s="15"/>
      <c r="AD1891" s="15"/>
      <c r="AE1891" s="15"/>
      <c r="AF1891" s="15"/>
      <c r="AG1891" s="15"/>
      <c r="AH1891" s="15"/>
      <c r="AI1891" s="15"/>
      <c r="AJ1891" s="15"/>
      <c r="AK1891" s="15"/>
      <c r="AL1891" s="15"/>
      <c r="AM1891" s="15"/>
      <c r="AN1891" s="15"/>
      <c r="AO1891" s="15"/>
      <c r="AP1891" s="15"/>
      <c r="AQ1891" s="15"/>
      <c r="AR1891" s="15"/>
      <c r="AS1891" s="15"/>
      <c r="AT1891" s="15"/>
      <c r="AU1891" s="15"/>
      <c r="AV1891" s="15"/>
      <c r="AW1891" s="15"/>
      <c r="AX1891" s="15"/>
      <c r="AY1891" s="15"/>
      <c r="AZ1891" s="15"/>
      <c r="BA1891" s="15"/>
      <c r="BB1891" s="15"/>
      <c r="BC1891" s="15"/>
      <c r="BD1891" s="15"/>
      <c r="BE1891" s="15"/>
      <c r="BF1891" s="15"/>
      <c r="BG1891" s="15"/>
      <c r="BH1891" s="15"/>
      <c r="BI1891" s="15"/>
      <c r="BJ1891" s="15"/>
      <c r="BK1891" s="15"/>
    </row>
    <row r="1892" spans="22:63" ht="15.75">
      <c r="V1892" s="15"/>
      <c r="W1892" s="15"/>
      <c r="X1892" s="15"/>
      <c r="Y1892" s="15"/>
      <c r="Z1892" s="15"/>
      <c r="AA1892" s="15"/>
      <c r="AB1892" s="15"/>
      <c r="AC1892" s="15"/>
      <c r="AD1892" s="15"/>
      <c r="AE1892" s="15"/>
      <c r="AF1892" s="15"/>
      <c r="AG1892" s="15"/>
      <c r="AH1892" s="15"/>
      <c r="AI1892" s="15"/>
      <c r="AJ1892" s="15"/>
      <c r="AK1892" s="15"/>
      <c r="AL1892" s="15"/>
      <c r="AM1892" s="15"/>
      <c r="AN1892" s="15"/>
      <c r="AO1892" s="15"/>
      <c r="AP1892" s="15"/>
      <c r="AQ1892" s="15"/>
      <c r="AR1892" s="15"/>
      <c r="AS1892" s="15"/>
      <c r="AT1892" s="15"/>
      <c r="AU1892" s="15"/>
      <c r="AV1892" s="15"/>
      <c r="AW1892" s="15"/>
      <c r="AX1892" s="15"/>
      <c r="AY1892" s="15"/>
      <c r="AZ1892" s="15"/>
      <c r="BA1892" s="15"/>
      <c r="BB1892" s="15"/>
      <c r="BC1892" s="15"/>
      <c r="BD1892" s="15"/>
      <c r="BE1892" s="15"/>
      <c r="BF1892" s="15"/>
      <c r="BG1892" s="15"/>
      <c r="BH1892" s="15"/>
      <c r="BI1892" s="15"/>
      <c r="BJ1892" s="15"/>
      <c r="BK1892" s="15"/>
    </row>
    <row r="1893" spans="22:63" ht="15.75">
      <c r="V1893" s="15"/>
      <c r="W1893" s="15"/>
      <c r="X1893" s="15"/>
      <c r="Y1893" s="15"/>
      <c r="Z1893" s="15"/>
      <c r="AA1893" s="15"/>
      <c r="AB1893" s="15"/>
      <c r="AC1893" s="15"/>
      <c r="AD1893" s="15"/>
      <c r="AE1893" s="15"/>
      <c r="AF1893" s="15"/>
      <c r="AG1893" s="15"/>
      <c r="AH1893" s="15"/>
      <c r="AI1893" s="15"/>
      <c r="AJ1893" s="15"/>
      <c r="AK1893" s="15"/>
      <c r="AL1893" s="15"/>
      <c r="AM1893" s="15"/>
      <c r="AN1893" s="15"/>
      <c r="AO1893" s="15"/>
      <c r="AP1893" s="15"/>
      <c r="AQ1893" s="15"/>
      <c r="AR1893" s="15"/>
      <c r="AS1893" s="15"/>
      <c r="AT1893" s="15"/>
      <c r="AU1893" s="15"/>
      <c r="AV1893" s="15"/>
      <c r="AW1893" s="15"/>
      <c r="AX1893" s="15"/>
      <c r="AY1893" s="15"/>
      <c r="AZ1893" s="15"/>
      <c r="BA1893" s="15"/>
      <c r="BB1893" s="15"/>
      <c r="BC1893" s="15"/>
      <c r="BD1893" s="15"/>
      <c r="BE1893" s="15"/>
      <c r="BF1893" s="15"/>
      <c r="BG1893" s="15"/>
      <c r="BH1893" s="15"/>
      <c r="BI1893" s="15"/>
      <c r="BJ1893" s="15"/>
      <c r="BK1893" s="15"/>
    </row>
    <row r="1894" spans="22:63" ht="15.75">
      <c r="V1894" s="15"/>
      <c r="W1894" s="15"/>
      <c r="X1894" s="15"/>
      <c r="Y1894" s="15"/>
      <c r="Z1894" s="15"/>
      <c r="AA1894" s="15"/>
      <c r="AB1894" s="15"/>
      <c r="AC1894" s="15"/>
      <c r="AD1894" s="15"/>
      <c r="AE1894" s="15"/>
      <c r="AF1894" s="15"/>
      <c r="AG1894" s="15"/>
      <c r="AH1894" s="15"/>
      <c r="AI1894" s="15"/>
      <c r="AJ1894" s="15"/>
      <c r="AK1894" s="15"/>
      <c r="AL1894" s="15"/>
      <c r="AM1894" s="15"/>
      <c r="AN1894" s="15"/>
      <c r="AO1894" s="15"/>
      <c r="AP1894" s="15"/>
      <c r="AQ1894" s="15"/>
      <c r="AR1894" s="15"/>
      <c r="AS1894" s="15"/>
      <c r="AT1894" s="15"/>
      <c r="AU1894" s="15"/>
      <c r="AV1894" s="15"/>
      <c r="AW1894" s="15"/>
      <c r="AX1894" s="15"/>
      <c r="AY1894" s="15"/>
      <c r="AZ1894" s="15"/>
      <c r="BA1894" s="15"/>
      <c r="BB1894" s="15"/>
      <c r="BC1894" s="15"/>
      <c r="BD1894" s="15"/>
      <c r="BE1894" s="15"/>
      <c r="BF1894" s="15"/>
      <c r="BG1894" s="15"/>
      <c r="BH1894" s="15"/>
      <c r="BI1894" s="15"/>
      <c r="BJ1894" s="15"/>
      <c r="BK1894" s="15"/>
    </row>
    <row r="1895" spans="22:63" ht="15.75">
      <c r="V1895" s="15"/>
      <c r="W1895" s="15"/>
      <c r="X1895" s="15"/>
      <c r="Y1895" s="15"/>
      <c r="Z1895" s="15"/>
      <c r="AA1895" s="15"/>
      <c r="AB1895" s="15"/>
      <c r="AC1895" s="15"/>
      <c r="AD1895" s="15"/>
      <c r="AE1895" s="15"/>
      <c r="AF1895" s="15"/>
      <c r="AG1895" s="15"/>
      <c r="AH1895" s="15"/>
      <c r="AI1895" s="15"/>
      <c r="AJ1895" s="15"/>
      <c r="AK1895" s="15"/>
      <c r="AL1895" s="15"/>
      <c r="AM1895" s="15"/>
      <c r="AN1895" s="15"/>
      <c r="AO1895" s="15"/>
      <c r="AP1895" s="15"/>
      <c r="AQ1895" s="15"/>
      <c r="AR1895" s="15"/>
      <c r="AS1895" s="15"/>
      <c r="AT1895" s="15"/>
      <c r="AU1895" s="15"/>
      <c r="AV1895" s="15"/>
      <c r="AW1895" s="15"/>
      <c r="AX1895" s="15"/>
      <c r="AY1895" s="15"/>
      <c r="AZ1895" s="15"/>
      <c r="BA1895" s="15"/>
      <c r="BB1895" s="15"/>
      <c r="BC1895" s="15"/>
      <c r="BD1895" s="15"/>
      <c r="BE1895" s="15"/>
      <c r="BF1895" s="15"/>
      <c r="BG1895" s="15"/>
      <c r="BH1895" s="15"/>
      <c r="BI1895" s="15"/>
      <c r="BJ1895" s="15"/>
      <c r="BK1895" s="15"/>
    </row>
    <row r="1896" spans="22:63" ht="15.75">
      <c r="V1896" s="15"/>
      <c r="W1896" s="15"/>
      <c r="X1896" s="15"/>
      <c r="Y1896" s="15"/>
      <c r="Z1896" s="15"/>
      <c r="AA1896" s="15"/>
      <c r="AB1896" s="15"/>
      <c r="AC1896" s="15"/>
      <c r="AD1896" s="15"/>
      <c r="AE1896" s="15"/>
      <c r="AF1896" s="15"/>
      <c r="AG1896" s="15"/>
      <c r="AH1896" s="15"/>
      <c r="AI1896" s="15"/>
      <c r="AJ1896" s="15"/>
      <c r="AK1896" s="15"/>
      <c r="AL1896" s="15"/>
      <c r="AM1896" s="15"/>
      <c r="AN1896" s="15"/>
      <c r="AO1896" s="15"/>
      <c r="AP1896" s="15"/>
      <c r="AQ1896" s="15"/>
      <c r="AR1896" s="15"/>
      <c r="AS1896" s="15"/>
      <c r="AT1896" s="15"/>
      <c r="AU1896" s="15"/>
      <c r="AV1896" s="15"/>
      <c r="AW1896" s="15"/>
      <c r="AX1896" s="15"/>
      <c r="AY1896" s="15"/>
      <c r="AZ1896" s="15"/>
      <c r="BA1896" s="15"/>
      <c r="BB1896" s="15"/>
      <c r="BC1896" s="15"/>
      <c r="BD1896" s="15"/>
      <c r="BE1896" s="15"/>
      <c r="BF1896" s="15"/>
      <c r="BG1896" s="15"/>
      <c r="BH1896" s="15"/>
      <c r="BI1896" s="15"/>
      <c r="BJ1896" s="15"/>
      <c r="BK1896" s="15"/>
    </row>
    <row r="1897" spans="22:63" ht="15.75">
      <c r="V1897" s="15"/>
      <c r="W1897" s="15"/>
      <c r="X1897" s="15"/>
      <c r="Y1897" s="15"/>
      <c r="Z1897" s="15"/>
      <c r="AA1897" s="15"/>
      <c r="AB1897" s="15"/>
      <c r="AC1897" s="15"/>
      <c r="AD1897" s="15"/>
      <c r="AE1897" s="15"/>
      <c r="AF1897" s="15"/>
      <c r="AG1897" s="15"/>
      <c r="AH1897" s="15"/>
      <c r="AI1897" s="15"/>
      <c r="AJ1897" s="15"/>
      <c r="AK1897" s="15"/>
      <c r="AL1897" s="15"/>
      <c r="AM1897" s="15"/>
      <c r="AN1897" s="15"/>
      <c r="AO1897" s="15"/>
      <c r="AP1897" s="15"/>
      <c r="AQ1897" s="15"/>
      <c r="AR1897" s="15"/>
      <c r="AS1897" s="15"/>
      <c r="AT1897" s="15"/>
      <c r="AU1897" s="15"/>
      <c r="AV1897" s="15"/>
      <c r="AW1897" s="15"/>
      <c r="AX1897" s="15"/>
      <c r="AY1897" s="15"/>
      <c r="AZ1897" s="15"/>
      <c r="BA1897" s="15"/>
      <c r="BB1897" s="15"/>
      <c r="BC1897" s="15"/>
      <c r="BD1897" s="15"/>
      <c r="BE1897" s="15"/>
      <c r="BF1897" s="15"/>
      <c r="BG1897" s="15"/>
      <c r="BH1897" s="15"/>
      <c r="BI1897" s="15"/>
      <c r="BJ1897" s="15"/>
      <c r="BK1897" s="15"/>
    </row>
    <row r="1898" spans="22:63" ht="15.75">
      <c r="V1898" s="15"/>
      <c r="W1898" s="15"/>
      <c r="X1898" s="15"/>
      <c r="Y1898" s="15"/>
      <c r="Z1898" s="15"/>
      <c r="AA1898" s="15"/>
      <c r="AB1898" s="15"/>
      <c r="AC1898" s="15"/>
      <c r="AD1898" s="15"/>
      <c r="AE1898" s="15"/>
      <c r="AF1898" s="15"/>
      <c r="AG1898" s="15"/>
      <c r="AH1898" s="15"/>
      <c r="AI1898" s="15"/>
      <c r="AJ1898" s="15"/>
      <c r="AK1898" s="15"/>
      <c r="AL1898" s="15"/>
      <c r="AM1898" s="15"/>
      <c r="AN1898" s="15"/>
      <c r="AO1898" s="15"/>
      <c r="AP1898" s="15"/>
      <c r="AQ1898" s="15"/>
      <c r="AR1898" s="15"/>
      <c r="AS1898" s="15"/>
      <c r="AT1898" s="15"/>
      <c r="AU1898" s="15"/>
      <c r="AV1898" s="15"/>
      <c r="AW1898" s="15"/>
      <c r="AX1898" s="15"/>
      <c r="AY1898" s="15"/>
      <c r="AZ1898" s="15"/>
      <c r="BA1898" s="15"/>
      <c r="BB1898" s="15"/>
      <c r="BC1898" s="15"/>
      <c r="BD1898" s="15"/>
      <c r="BE1898" s="15"/>
      <c r="BF1898" s="15"/>
      <c r="BG1898" s="15"/>
      <c r="BH1898" s="15"/>
      <c r="BI1898" s="15"/>
      <c r="BJ1898" s="15"/>
      <c r="BK1898" s="15"/>
    </row>
    <row r="1899" spans="22:63" ht="15.75">
      <c r="V1899" s="15"/>
      <c r="W1899" s="15"/>
      <c r="X1899" s="15"/>
      <c r="Y1899" s="15"/>
      <c r="Z1899" s="15"/>
      <c r="AA1899" s="15"/>
      <c r="AB1899" s="15"/>
      <c r="AC1899" s="15"/>
      <c r="AD1899" s="15"/>
      <c r="AE1899" s="15"/>
      <c r="AF1899" s="15"/>
      <c r="AG1899" s="15"/>
      <c r="AH1899" s="15"/>
      <c r="AI1899" s="15"/>
      <c r="AJ1899" s="15"/>
      <c r="AK1899" s="15"/>
      <c r="AL1899" s="15"/>
      <c r="AM1899" s="15"/>
      <c r="AN1899" s="15"/>
      <c r="AO1899" s="15"/>
      <c r="AP1899" s="15"/>
      <c r="AQ1899" s="15"/>
      <c r="AR1899" s="15"/>
      <c r="AS1899" s="15"/>
      <c r="AT1899" s="15"/>
      <c r="AU1899" s="15"/>
      <c r="AV1899" s="15"/>
      <c r="AW1899" s="15"/>
      <c r="AX1899" s="15"/>
      <c r="AY1899" s="15"/>
      <c r="AZ1899" s="15"/>
      <c r="BA1899" s="15"/>
      <c r="BB1899" s="15"/>
      <c r="BC1899" s="15"/>
      <c r="BD1899" s="15"/>
      <c r="BE1899" s="15"/>
      <c r="BF1899" s="15"/>
      <c r="BG1899" s="15"/>
      <c r="BH1899" s="15"/>
      <c r="BI1899" s="15"/>
      <c r="BJ1899" s="15"/>
      <c r="BK1899" s="15"/>
    </row>
    <row r="1900" spans="22:63" ht="15.75">
      <c r="V1900" s="15"/>
      <c r="W1900" s="15"/>
      <c r="X1900" s="15"/>
      <c r="Y1900" s="15"/>
      <c r="Z1900" s="15"/>
      <c r="AA1900" s="15"/>
      <c r="AB1900" s="15"/>
      <c r="AC1900" s="15"/>
      <c r="AD1900" s="15"/>
      <c r="AE1900" s="15"/>
      <c r="AF1900" s="15"/>
      <c r="AG1900" s="15"/>
      <c r="AH1900" s="15"/>
      <c r="AI1900" s="15"/>
      <c r="AJ1900" s="15"/>
      <c r="AK1900" s="15"/>
      <c r="AL1900" s="15"/>
      <c r="AM1900" s="15"/>
      <c r="AN1900" s="15"/>
      <c r="AO1900" s="15"/>
      <c r="AP1900" s="15"/>
      <c r="AQ1900" s="15"/>
      <c r="AR1900" s="15"/>
      <c r="AS1900" s="15"/>
      <c r="AT1900" s="15"/>
      <c r="AU1900" s="15"/>
      <c r="AV1900" s="15"/>
      <c r="AW1900" s="15"/>
      <c r="AX1900" s="15"/>
      <c r="AY1900" s="15"/>
      <c r="AZ1900" s="15"/>
      <c r="BA1900" s="15"/>
      <c r="BB1900" s="15"/>
      <c r="BC1900" s="15"/>
      <c r="BD1900" s="15"/>
      <c r="BE1900" s="15"/>
      <c r="BF1900" s="15"/>
      <c r="BG1900" s="15"/>
      <c r="BH1900" s="15"/>
      <c r="BI1900" s="15"/>
      <c r="BJ1900" s="15"/>
      <c r="BK1900" s="15"/>
    </row>
    <row r="1901" spans="22:63" ht="15.75">
      <c r="V1901" s="15"/>
      <c r="W1901" s="15"/>
      <c r="X1901" s="15"/>
      <c r="Y1901" s="15"/>
      <c r="Z1901" s="15"/>
      <c r="AA1901" s="15"/>
      <c r="AB1901" s="15"/>
      <c r="AC1901" s="15"/>
      <c r="AD1901" s="15"/>
      <c r="AE1901" s="15"/>
      <c r="AF1901" s="15"/>
      <c r="AG1901" s="15"/>
      <c r="AH1901" s="15"/>
      <c r="AI1901" s="15"/>
      <c r="AJ1901" s="15"/>
      <c r="AK1901" s="15"/>
      <c r="AL1901" s="15"/>
      <c r="AM1901" s="15"/>
      <c r="AN1901" s="15"/>
      <c r="AO1901" s="15"/>
      <c r="AP1901" s="15"/>
      <c r="AQ1901" s="15"/>
      <c r="AR1901" s="15"/>
      <c r="AS1901" s="15"/>
      <c r="AT1901" s="15"/>
      <c r="AU1901" s="15"/>
      <c r="AV1901" s="15"/>
      <c r="AW1901" s="15"/>
      <c r="AX1901" s="15"/>
      <c r="AY1901" s="15"/>
      <c r="AZ1901" s="15"/>
      <c r="BA1901" s="15"/>
      <c r="BB1901" s="15"/>
      <c r="BC1901" s="15"/>
      <c r="BD1901" s="15"/>
      <c r="BE1901" s="15"/>
      <c r="BF1901" s="15"/>
      <c r="BG1901" s="15"/>
      <c r="BH1901" s="15"/>
      <c r="BI1901" s="15"/>
      <c r="BJ1901" s="15"/>
      <c r="BK1901" s="15"/>
    </row>
    <row r="1902" spans="22:63" ht="15.75">
      <c r="V1902" s="15"/>
      <c r="W1902" s="15"/>
      <c r="X1902" s="15"/>
      <c r="Y1902" s="15"/>
      <c r="Z1902" s="15"/>
      <c r="AA1902" s="15"/>
      <c r="AB1902" s="15"/>
      <c r="AC1902" s="15"/>
      <c r="AD1902" s="15"/>
      <c r="AE1902" s="15"/>
      <c r="AF1902" s="15"/>
      <c r="AG1902" s="15"/>
      <c r="AH1902" s="15"/>
      <c r="AI1902" s="15"/>
      <c r="AJ1902" s="15"/>
      <c r="AK1902" s="15"/>
      <c r="AL1902" s="15"/>
      <c r="AM1902" s="15"/>
      <c r="AN1902" s="15"/>
      <c r="AO1902" s="15"/>
      <c r="AP1902" s="15"/>
      <c r="AQ1902" s="15"/>
      <c r="AR1902" s="15"/>
      <c r="AS1902" s="15"/>
      <c r="AT1902" s="15"/>
      <c r="AU1902" s="15"/>
      <c r="AV1902" s="15"/>
      <c r="AW1902" s="15"/>
      <c r="AX1902" s="15"/>
      <c r="AY1902" s="15"/>
      <c r="AZ1902" s="15"/>
      <c r="BA1902" s="15"/>
      <c r="BB1902" s="15"/>
      <c r="BC1902" s="15"/>
      <c r="BD1902" s="15"/>
      <c r="BE1902" s="15"/>
      <c r="BF1902" s="15"/>
      <c r="BG1902" s="15"/>
      <c r="BH1902" s="15"/>
      <c r="BI1902" s="15"/>
      <c r="BJ1902" s="15"/>
      <c r="BK1902" s="15"/>
    </row>
    <row r="1903" spans="22:63" ht="15.75">
      <c r="V1903" s="15"/>
      <c r="W1903" s="15"/>
      <c r="X1903" s="15"/>
      <c r="Y1903" s="15"/>
      <c r="Z1903" s="15"/>
      <c r="AA1903" s="15"/>
      <c r="AB1903" s="15"/>
      <c r="AC1903" s="15"/>
      <c r="AD1903" s="15"/>
      <c r="AE1903" s="15"/>
      <c r="AF1903" s="15"/>
      <c r="AG1903" s="15"/>
      <c r="AH1903" s="15"/>
      <c r="AI1903" s="15"/>
      <c r="AJ1903" s="15"/>
      <c r="AK1903" s="15"/>
      <c r="AL1903" s="15"/>
      <c r="AM1903" s="15"/>
      <c r="AN1903" s="15"/>
      <c r="AO1903" s="15"/>
      <c r="AP1903" s="15"/>
      <c r="AQ1903" s="15"/>
      <c r="AR1903" s="15"/>
      <c r="AS1903" s="15"/>
      <c r="AT1903" s="15"/>
      <c r="AU1903" s="15"/>
      <c r="AV1903" s="15"/>
      <c r="AW1903" s="15"/>
      <c r="AX1903" s="15"/>
      <c r="AY1903" s="15"/>
      <c r="AZ1903" s="15"/>
      <c r="BA1903" s="15"/>
      <c r="BB1903" s="15"/>
      <c r="BC1903" s="15"/>
      <c r="BD1903" s="15"/>
      <c r="BE1903" s="15"/>
      <c r="BF1903" s="15"/>
      <c r="BG1903" s="15"/>
      <c r="BH1903" s="15"/>
      <c r="BI1903" s="15"/>
      <c r="BJ1903" s="15"/>
      <c r="BK1903" s="15"/>
    </row>
    <row r="1904" spans="22:63" ht="15.75">
      <c r="V1904" s="15"/>
      <c r="W1904" s="15"/>
      <c r="X1904" s="15"/>
      <c r="Y1904" s="15"/>
      <c r="Z1904" s="15"/>
      <c r="AA1904" s="15"/>
      <c r="AB1904" s="15"/>
      <c r="AC1904" s="15"/>
      <c r="AD1904" s="15"/>
      <c r="AE1904" s="15"/>
      <c r="AF1904" s="15"/>
      <c r="AG1904" s="15"/>
      <c r="AH1904" s="15"/>
      <c r="AI1904" s="15"/>
      <c r="AJ1904" s="15"/>
      <c r="AK1904" s="15"/>
      <c r="AL1904" s="15"/>
      <c r="AM1904" s="15"/>
      <c r="AN1904" s="15"/>
      <c r="AO1904" s="15"/>
      <c r="AP1904" s="15"/>
      <c r="AQ1904" s="15"/>
      <c r="AR1904" s="15"/>
      <c r="AS1904" s="15"/>
      <c r="AT1904" s="15"/>
      <c r="AU1904" s="15"/>
      <c r="AV1904" s="15"/>
      <c r="AW1904" s="15"/>
      <c r="AX1904" s="15"/>
      <c r="AY1904" s="15"/>
      <c r="AZ1904" s="15"/>
      <c r="BA1904" s="15"/>
      <c r="BB1904" s="15"/>
      <c r="BC1904" s="15"/>
      <c r="BD1904" s="15"/>
      <c r="BE1904" s="15"/>
      <c r="BF1904" s="15"/>
      <c r="BG1904" s="15"/>
      <c r="BH1904" s="15"/>
      <c r="BI1904" s="15"/>
      <c r="BJ1904" s="15"/>
      <c r="BK1904" s="15"/>
    </row>
    <row r="1905" spans="22:63" ht="15.75">
      <c r="V1905" s="15"/>
      <c r="W1905" s="15"/>
      <c r="X1905" s="15"/>
      <c r="Y1905" s="15"/>
      <c r="Z1905" s="15"/>
      <c r="AA1905" s="15"/>
      <c r="AB1905" s="15"/>
      <c r="AC1905" s="15"/>
      <c r="AD1905" s="15"/>
      <c r="AE1905" s="15"/>
      <c r="AF1905" s="15"/>
      <c r="AG1905" s="15"/>
      <c r="AH1905" s="15"/>
      <c r="AI1905" s="15"/>
      <c r="AJ1905" s="15"/>
      <c r="AK1905" s="15"/>
      <c r="AL1905" s="15"/>
      <c r="AM1905" s="15"/>
      <c r="AN1905" s="15"/>
      <c r="AO1905" s="15"/>
      <c r="AP1905" s="15"/>
      <c r="AQ1905" s="15"/>
      <c r="AR1905" s="15"/>
      <c r="AS1905" s="15"/>
      <c r="AT1905" s="15"/>
      <c r="AU1905" s="15"/>
      <c r="AV1905" s="15"/>
      <c r="AW1905" s="15"/>
      <c r="AX1905" s="15"/>
      <c r="AY1905" s="15"/>
      <c r="AZ1905" s="15"/>
      <c r="BA1905" s="15"/>
      <c r="BB1905" s="15"/>
      <c r="BC1905" s="15"/>
      <c r="BD1905" s="15"/>
      <c r="BE1905" s="15"/>
      <c r="BF1905" s="15"/>
      <c r="BG1905" s="15"/>
      <c r="BH1905" s="15"/>
      <c r="BI1905" s="15"/>
      <c r="BJ1905" s="15"/>
      <c r="BK1905" s="15"/>
    </row>
    <row r="1906" spans="22:63" ht="15.75">
      <c r="V1906" s="15"/>
      <c r="W1906" s="15"/>
      <c r="X1906" s="15"/>
      <c r="Y1906" s="15"/>
      <c r="Z1906" s="15"/>
      <c r="AA1906" s="15"/>
      <c r="AB1906" s="15"/>
      <c r="AC1906" s="15"/>
      <c r="AD1906" s="15"/>
      <c r="AE1906" s="15"/>
      <c r="AF1906" s="15"/>
      <c r="AG1906" s="15"/>
      <c r="AH1906" s="15"/>
      <c r="AI1906" s="15"/>
      <c r="AJ1906" s="15"/>
      <c r="AK1906" s="15"/>
      <c r="AL1906" s="15"/>
      <c r="AM1906" s="15"/>
      <c r="AN1906" s="15"/>
      <c r="AO1906" s="15"/>
      <c r="AP1906" s="15"/>
      <c r="AQ1906" s="15"/>
      <c r="AR1906" s="15"/>
      <c r="AS1906" s="15"/>
      <c r="AT1906" s="15"/>
      <c r="AU1906" s="15"/>
      <c r="AV1906" s="15"/>
      <c r="AW1906" s="15"/>
      <c r="AX1906" s="15"/>
      <c r="AY1906" s="15"/>
      <c r="AZ1906" s="15"/>
      <c r="BA1906" s="15"/>
      <c r="BB1906" s="15"/>
      <c r="BC1906" s="15"/>
      <c r="BD1906" s="15"/>
      <c r="BE1906" s="15"/>
      <c r="BF1906" s="15"/>
      <c r="BG1906" s="15"/>
      <c r="BH1906" s="15"/>
      <c r="BI1906" s="15"/>
      <c r="BJ1906" s="15"/>
      <c r="BK1906" s="15"/>
    </row>
    <row r="1907" spans="22:63" ht="15.75">
      <c r="V1907" s="15"/>
      <c r="W1907" s="15"/>
      <c r="X1907" s="15"/>
      <c r="Y1907" s="15"/>
      <c r="Z1907" s="15"/>
      <c r="AA1907" s="15"/>
      <c r="AB1907" s="15"/>
      <c r="AC1907" s="15"/>
      <c r="AD1907" s="15"/>
      <c r="AE1907" s="15"/>
      <c r="AF1907" s="15"/>
      <c r="AG1907" s="15"/>
      <c r="AH1907" s="15"/>
      <c r="AI1907" s="15"/>
      <c r="AJ1907" s="15"/>
      <c r="AK1907" s="15"/>
      <c r="AL1907" s="15"/>
      <c r="AM1907" s="15"/>
      <c r="AN1907" s="15"/>
      <c r="AO1907" s="15"/>
      <c r="AP1907" s="15"/>
      <c r="AQ1907" s="15"/>
      <c r="AR1907" s="15"/>
      <c r="AS1907" s="15"/>
      <c r="AT1907" s="15"/>
      <c r="AU1907" s="15"/>
      <c r="AV1907" s="15"/>
      <c r="AW1907" s="15"/>
      <c r="AX1907" s="15"/>
      <c r="AY1907" s="15"/>
      <c r="AZ1907" s="15"/>
      <c r="BA1907" s="15"/>
      <c r="BB1907" s="15"/>
      <c r="BC1907" s="15"/>
      <c r="BD1907" s="15"/>
      <c r="BE1907" s="15"/>
      <c r="BF1907" s="15"/>
      <c r="BG1907" s="15"/>
      <c r="BH1907" s="15"/>
      <c r="BI1907" s="15"/>
      <c r="BJ1907" s="15"/>
      <c r="BK1907" s="15"/>
    </row>
    <row r="1908" spans="22:63" ht="15.75">
      <c r="V1908" s="15"/>
      <c r="W1908" s="15"/>
      <c r="X1908" s="15"/>
      <c r="Y1908" s="15"/>
      <c r="Z1908" s="15"/>
      <c r="AA1908" s="15"/>
      <c r="AB1908" s="15"/>
      <c r="AC1908" s="15"/>
      <c r="AD1908" s="15"/>
      <c r="AE1908" s="15"/>
      <c r="AF1908" s="15"/>
      <c r="AG1908" s="15"/>
      <c r="AH1908" s="15"/>
      <c r="AI1908" s="15"/>
      <c r="AJ1908" s="15"/>
      <c r="AK1908" s="15"/>
      <c r="AL1908" s="15"/>
      <c r="AM1908" s="15"/>
      <c r="AN1908" s="15"/>
      <c r="AO1908" s="15"/>
      <c r="AP1908" s="15"/>
      <c r="AQ1908" s="15"/>
      <c r="AR1908" s="15"/>
      <c r="AS1908" s="15"/>
      <c r="AT1908" s="15"/>
      <c r="AU1908" s="15"/>
      <c r="AV1908" s="15"/>
      <c r="AW1908" s="15"/>
      <c r="AX1908" s="15"/>
      <c r="AY1908" s="15"/>
      <c r="AZ1908" s="15"/>
      <c r="BA1908" s="15"/>
      <c r="BB1908" s="15"/>
      <c r="BC1908" s="15"/>
      <c r="BD1908" s="15"/>
      <c r="BE1908" s="15"/>
      <c r="BF1908" s="15"/>
      <c r="BG1908" s="15"/>
      <c r="BH1908" s="15"/>
      <c r="BI1908" s="15"/>
      <c r="BJ1908" s="15"/>
      <c r="BK1908" s="15"/>
    </row>
    <row r="1909" spans="22:63" ht="15.75">
      <c r="V1909" s="15"/>
      <c r="W1909" s="15"/>
      <c r="X1909" s="15"/>
      <c r="Y1909" s="15"/>
      <c r="Z1909" s="15"/>
      <c r="AA1909" s="15"/>
      <c r="AB1909" s="15"/>
      <c r="AC1909" s="15"/>
      <c r="AD1909" s="15"/>
      <c r="AE1909" s="15"/>
      <c r="AF1909" s="15"/>
      <c r="AG1909" s="15"/>
      <c r="AH1909" s="15"/>
      <c r="AI1909" s="15"/>
      <c r="AJ1909" s="15"/>
      <c r="AK1909" s="15"/>
      <c r="AL1909" s="15"/>
      <c r="AM1909" s="15"/>
      <c r="AN1909" s="15"/>
      <c r="AO1909" s="15"/>
      <c r="AP1909" s="15"/>
      <c r="AQ1909" s="15"/>
      <c r="AR1909" s="15"/>
      <c r="AS1909" s="15"/>
      <c r="AT1909" s="15"/>
      <c r="AU1909" s="15"/>
      <c r="AV1909" s="15"/>
      <c r="AW1909" s="15"/>
      <c r="AX1909" s="15"/>
      <c r="AY1909" s="15"/>
      <c r="AZ1909" s="15"/>
      <c r="BA1909" s="15"/>
      <c r="BB1909" s="15"/>
      <c r="BC1909" s="15"/>
      <c r="BD1909" s="15"/>
      <c r="BE1909" s="15"/>
      <c r="BF1909" s="15"/>
      <c r="BG1909" s="15"/>
      <c r="BH1909" s="15"/>
      <c r="BI1909" s="15"/>
      <c r="BJ1909" s="15"/>
      <c r="BK1909" s="15"/>
    </row>
    <row r="1910" spans="22:63" ht="15.75">
      <c r="V1910" s="15"/>
      <c r="W1910" s="15"/>
      <c r="X1910" s="15"/>
      <c r="Y1910" s="15"/>
      <c r="Z1910" s="15"/>
      <c r="AA1910" s="15"/>
      <c r="AB1910" s="15"/>
      <c r="AC1910" s="15"/>
      <c r="AD1910" s="15"/>
      <c r="AE1910" s="15"/>
      <c r="AF1910" s="15"/>
      <c r="AG1910" s="15"/>
      <c r="AH1910" s="15"/>
      <c r="AI1910" s="15"/>
      <c r="AJ1910" s="15"/>
      <c r="AK1910" s="15"/>
      <c r="AL1910" s="15"/>
      <c r="AM1910" s="15"/>
      <c r="AN1910" s="15"/>
      <c r="AO1910" s="15"/>
      <c r="AP1910" s="15"/>
      <c r="AQ1910" s="15"/>
      <c r="AR1910" s="15"/>
      <c r="AS1910" s="15"/>
      <c r="AT1910" s="15"/>
      <c r="AU1910" s="15"/>
      <c r="AV1910" s="15"/>
      <c r="AW1910" s="15"/>
      <c r="AX1910" s="15"/>
      <c r="AY1910" s="15"/>
      <c r="AZ1910" s="15"/>
      <c r="BA1910" s="15"/>
      <c r="BB1910" s="15"/>
      <c r="BC1910" s="15"/>
      <c r="BD1910" s="15"/>
      <c r="BE1910" s="15"/>
      <c r="BF1910" s="15"/>
      <c r="BG1910" s="15"/>
      <c r="BH1910" s="15"/>
      <c r="BI1910" s="15"/>
      <c r="BJ1910" s="15"/>
      <c r="BK1910" s="15"/>
    </row>
    <row r="1911" spans="22:63" ht="15.75">
      <c r="V1911" s="15"/>
      <c r="W1911" s="15"/>
      <c r="X1911" s="15"/>
      <c r="Y1911" s="15"/>
      <c r="Z1911" s="15"/>
      <c r="AA1911" s="15"/>
      <c r="AB1911" s="15"/>
      <c r="AC1911" s="15"/>
      <c r="AD1911" s="15"/>
      <c r="AE1911" s="15"/>
      <c r="AF1911" s="15"/>
      <c r="AG1911" s="15"/>
      <c r="AH1911" s="15"/>
      <c r="AI1911" s="15"/>
      <c r="AJ1911" s="15"/>
      <c r="AK1911" s="15"/>
      <c r="AL1911" s="15"/>
      <c r="AM1911" s="15"/>
      <c r="AN1911" s="15"/>
      <c r="AO1911" s="15"/>
      <c r="AP1911" s="15"/>
      <c r="AQ1911" s="15"/>
      <c r="AR1911" s="15"/>
      <c r="AS1911" s="15"/>
      <c r="AT1911" s="15"/>
      <c r="AU1911" s="15"/>
      <c r="AV1911" s="15"/>
      <c r="AW1911" s="15"/>
      <c r="AX1911" s="15"/>
      <c r="AY1911" s="15"/>
      <c r="AZ1911" s="15"/>
      <c r="BA1911" s="15"/>
      <c r="BB1911" s="15"/>
      <c r="BC1911" s="15"/>
      <c r="BD1911" s="15"/>
      <c r="BE1911" s="15"/>
      <c r="BF1911" s="15"/>
      <c r="BG1911" s="15"/>
      <c r="BH1911" s="15"/>
      <c r="BI1911" s="15"/>
      <c r="BJ1911" s="15"/>
      <c r="BK1911" s="15"/>
    </row>
    <row r="1912" spans="22:63" ht="15.75">
      <c r="V1912" s="15"/>
      <c r="W1912" s="15"/>
      <c r="X1912" s="15"/>
      <c r="Y1912" s="15"/>
      <c r="Z1912" s="15"/>
      <c r="AA1912" s="15"/>
      <c r="AB1912" s="15"/>
      <c r="AC1912" s="15"/>
      <c r="AD1912" s="15"/>
      <c r="AE1912" s="15"/>
      <c r="AF1912" s="15"/>
      <c r="AG1912" s="15"/>
      <c r="AH1912" s="15"/>
      <c r="AI1912" s="15"/>
      <c r="AJ1912" s="15"/>
      <c r="AK1912" s="15"/>
      <c r="AL1912" s="15"/>
      <c r="AM1912" s="15"/>
      <c r="AN1912" s="15"/>
      <c r="AO1912" s="15"/>
      <c r="AP1912" s="15"/>
      <c r="AQ1912" s="15"/>
      <c r="AR1912" s="15"/>
      <c r="AS1912" s="15"/>
      <c r="AT1912" s="15"/>
      <c r="AU1912" s="15"/>
      <c r="AV1912" s="15"/>
      <c r="AW1912" s="15"/>
      <c r="AX1912" s="15"/>
      <c r="AY1912" s="15"/>
      <c r="AZ1912" s="15"/>
      <c r="BA1912" s="15"/>
      <c r="BB1912" s="15"/>
      <c r="BC1912" s="15"/>
      <c r="BD1912" s="15"/>
      <c r="BE1912" s="15"/>
      <c r="BF1912" s="15"/>
      <c r="BG1912" s="15"/>
      <c r="BH1912" s="15"/>
      <c r="BI1912" s="15"/>
      <c r="BJ1912" s="15"/>
      <c r="BK1912" s="15"/>
    </row>
    <row r="1913" spans="22:63" ht="15.75">
      <c r="V1913" s="15"/>
      <c r="W1913" s="15"/>
      <c r="X1913" s="15"/>
      <c r="Y1913" s="15"/>
      <c r="Z1913" s="15"/>
      <c r="AA1913" s="15"/>
      <c r="AB1913" s="15"/>
      <c r="AC1913" s="15"/>
      <c r="AD1913" s="15"/>
      <c r="AE1913" s="15"/>
      <c r="AF1913" s="15"/>
      <c r="AG1913" s="15"/>
      <c r="AH1913" s="15"/>
      <c r="AI1913" s="15"/>
      <c r="AJ1913" s="15"/>
      <c r="AK1913" s="15"/>
      <c r="AL1913" s="15"/>
      <c r="AM1913" s="15"/>
      <c r="AN1913" s="15"/>
      <c r="AO1913" s="15"/>
      <c r="AP1913" s="15"/>
      <c r="AQ1913" s="15"/>
      <c r="AR1913" s="15"/>
      <c r="AS1913" s="15"/>
      <c r="AT1913" s="15"/>
      <c r="AU1913" s="15"/>
      <c r="AV1913" s="15"/>
      <c r="AW1913" s="15"/>
      <c r="AX1913" s="15"/>
      <c r="AY1913" s="15"/>
      <c r="AZ1913" s="15"/>
      <c r="BA1913" s="15"/>
      <c r="BB1913" s="15"/>
      <c r="BC1913" s="15"/>
      <c r="BD1913" s="15"/>
      <c r="BE1913" s="15"/>
      <c r="BF1913" s="15"/>
      <c r="BG1913" s="15"/>
      <c r="BH1913" s="15"/>
      <c r="BI1913" s="15"/>
      <c r="BJ1913" s="15"/>
      <c r="BK1913" s="15"/>
    </row>
    <row r="1914" spans="22:63" ht="15.75">
      <c r="V1914" s="15"/>
      <c r="W1914" s="15"/>
      <c r="X1914" s="15"/>
      <c r="Y1914" s="15"/>
      <c r="Z1914" s="15"/>
      <c r="AA1914" s="15"/>
      <c r="AB1914" s="15"/>
      <c r="AC1914" s="15"/>
      <c r="AD1914" s="15"/>
      <c r="AE1914" s="15"/>
      <c r="AF1914" s="15"/>
      <c r="AG1914" s="15"/>
      <c r="AH1914" s="15"/>
      <c r="AI1914" s="15"/>
      <c r="AJ1914" s="15"/>
      <c r="AK1914" s="15"/>
      <c r="AL1914" s="15"/>
      <c r="AM1914" s="15"/>
      <c r="AN1914" s="15"/>
      <c r="AO1914" s="15"/>
      <c r="AP1914" s="15"/>
      <c r="AQ1914" s="15"/>
      <c r="AR1914" s="15"/>
      <c r="AS1914" s="15"/>
      <c r="AT1914" s="15"/>
      <c r="AU1914" s="15"/>
      <c r="AV1914" s="15"/>
      <c r="AW1914" s="15"/>
      <c r="AX1914" s="15"/>
      <c r="AY1914" s="15"/>
      <c r="AZ1914" s="15"/>
      <c r="BA1914" s="15"/>
      <c r="BB1914" s="15"/>
      <c r="BC1914" s="15"/>
      <c r="BD1914" s="15"/>
      <c r="BE1914" s="15"/>
      <c r="BF1914" s="15"/>
      <c r="BG1914" s="15"/>
      <c r="BH1914" s="15"/>
      <c r="BI1914" s="15"/>
      <c r="BJ1914" s="15"/>
      <c r="BK1914" s="15"/>
    </row>
    <row r="1915" spans="22:63" ht="15.75">
      <c r="V1915" s="15"/>
      <c r="W1915" s="15"/>
      <c r="X1915" s="15"/>
      <c r="Y1915" s="15"/>
      <c r="Z1915" s="15"/>
      <c r="AA1915" s="15"/>
      <c r="AB1915" s="15"/>
      <c r="AC1915" s="15"/>
      <c r="AD1915" s="15"/>
      <c r="AE1915" s="15"/>
      <c r="AF1915" s="15"/>
      <c r="AG1915" s="15"/>
      <c r="AH1915" s="15"/>
      <c r="AI1915" s="15"/>
      <c r="AJ1915" s="15"/>
      <c r="AK1915" s="15"/>
      <c r="AL1915" s="15"/>
      <c r="AM1915" s="15"/>
      <c r="AN1915" s="15"/>
      <c r="AO1915" s="15"/>
      <c r="AP1915" s="15"/>
      <c r="AQ1915" s="15"/>
      <c r="AR1915" s="15"/>
      <c r="AS1915" s="15"/>
      <c r="AT1915" s="15"/>
      <c r="AU1915" s="15"/>
      <c r="AV1915" s="15"/>
      <c r="AW1915" s="15"/>
      <c r="AX1915" s="15"/>
      <c r="AY1915" s="15"/>
      <c r="AZ1915" s="15"/>
      <c r="BA1915" s="15"/>
      <c r="BB1915" s="15"/>
      <c r="BC1915" s="15"/>
      <c r="BD1915" s="15"/>
      <c r="BE1915" s="15"/>
      <c r="BF1915" s="15"/>
      <c r="BG1915" s="15"/>
      <c r="BH1915" s="15"/>
      <c r="BI1915" s="15"/>
      <c r="BJ1915" s="15"/>
      <c r="BK1915" s="15"/>
    </row>
    <row r="1916" spans="22:63" ht="15.75">
      <c r="V1916" s="15"/>
      <c r="W1916" s="15"/>
      <c r="X1916" s="15"/>
      <c r="Y1916" s="15"/>
      <c r="Z1916" s="15"/>
      <c r="AA1916" s="15"/>
      <c r="AB1916" s="15"/>
      <c r="AC1916" s="15"/>
      <c r="AD1916" s="15"/>
      <c r="AE1916" s="15"/>
      <c r="AF1916" s="15"/>
      <c r="AG1916" s="15"/>
      <c r="AH1916" s="15"/>
      <c r="AI1916" s="15"/>
      <c r="AJ1916" s="15"/>
      <c r="AK1916" s="15"/>
      <c r="AL1916" s="15"/>
      <c r="AM1916" s="15"/>
      <c r="AN1916" s="15"/>
      <c r="AO1916" s="15"/>
      <c r="AP1916" s="15"/>
      <c r="AQ1916" s="15"/>
      <c r="AR1916" s="15"/>
      <c r="AS1916" s="15"/>
      <c r="AT1916" s="15"/>
      <c r="AU1916" s="15"/>
      <c r="AV1916" s="15"/>
      <c r="AW1916" s="15"/>
      <c r="AX1916" s="15"/>
      <c r="AY1916" s="15"/>
      <c r="AZ1916" s="15"/>
      <c r="BA1916" s="15"/>
      <c r="BB1916" s="15"/>
      <c r="BC1916" s="15"/>
      <c r="BD1916" s="15"/>
      <c r="BE1916" s="15"/>
      <c r="BF1916" s="15"/>
      <c r="BG1916" s="15"/>
      <c r="BH1916" s="15"/>
      <c r="BI1916" s="15"/>
      <c r="BJ1916" s="15"/>
      <c r="BK1916" s="15"/>
    </row>
    <row r="1917" spans="22:63" ht="15.75">
      <c r="V1917" s="15"/>
      <c r="W1917" s="15"/>
      <c r="X1917" s="15"/>
      <c r="Y1917" s="15"/>
      <c r="Z1917" s="15"/>
      <c r="AA1917" s="15"/>
      <c r="AB1917" s="15"/>
      <c r="AC1917" s="15"/>
      <c r="AD1917" s="15"/>
      <c r="AE1917" s="15"/>
      <c r="AF1917" s="15"/>
      <c r="AG1917" s="15"/>
      <c r="AH1917" s="15"/>
      <c r="AI1917" s="15"/>
      <c r="AJ1917" s="15"/>
      <c r="AK1917" s="15"/>
      <c r="AL1917" s="15"/>
      <c r="AM1917" s="15"/>
      <c r="AN1917" s="15"/>
      <c r="AO1917" s="15"/>
      <c r="AP1917" s="15"/>
      <c r="AQ1917" s="15"/>
      <c r="AR1917" s="15"/>
      <c r="AS1917" s="15"/>
      <c r="AT1917" s="15"/>
      <c r="AU1917" s="15"/>
      <c r="AV1917" s="15"/>
      <c r="AW1917" s="15"/>
      <c r="AX1917" s="15"/>
      <c r="AY1917" s="15"/>
      <c r="AZ1917" s="15"/>
      <c r="BA1917" s="15"/>
      <c r="BB1917" s="15"/>
      <c r="BC1917" s="15"/>
      <c r="BD1917" s="15"/>
      <c r="BE1917" s="15"/>
      <c r="BF1917" s="15"/>
      <c r="BG1917" s="15"/>
      <c r="BH1917" s="15"/>
      <c r="BI1917" s="15"/>
      <c r="BJ1917" s="15"/>
      <c r="BK1917" s="15"/>
    </row>
    <row r="1918" spans="22:63" ht="15.75">
      <c r="V1918" s="15"/>
      <c r="W1918" s="15"/>
      <c r="X1918" s="15"/>
      <c r="Y1918" s="15"/>
      <c r="Z1918" s="15"/>
      <c r="AA1918" s="15"/>
      <c r="AB1918" s="15"/>
      <c r="AC1918" s="15"/>
      <c r="AD1918" s="15"/>
      <c r="AE1918" s="15"/>
      <c r="AF1918" s="15"/>
      <c r="AG1918" s="15"/>
      <c r="AH1918" s="15"/>
      <c r="AI1918" s="15"/>
      <c r="AJ1918" s="15"/>
      <c r="AK1918" s="15"/>
      <c r="AL1918" s="15"/>
      <c r="AM1918" s="15"/>
      <c r="AN1918" s="15"/>
      <c r="AO1918" s="15"/>
      <c r="AP1918" s="15"/>
      <c r="AQ1918" s="15"/>
      <c r="AR1918" s="15"/>
      <c r="AS1918" s="15"/>
      <c r="AT1918" s="15"/>
      <c r="AU1918" s="15"/>
      <c r="AV1918" s="15"/>
      <c r="AW1918" s="15"/>
      <c r="AX1918" s="15"/>
      <c r="AY1918" s="15"/>
      <c r="AZ1918" s="15"/>
      <c r="BA1918" s="15"/>
      <c r="BB1918" s="15"/>
      <c r="BC1918" s="15"/>
      <c r="BD1918" s="15"/>
      <c r="BE1918" s="15"/>
      <c r="BF1918" s="15"/>
      <c r="BG1918" s="15"/>
      <c r="BH1918" s="15"/>
      <c r="BI1918" s="15"/>
      <c r="BJ1918" s="15"/>
      <c r="BK1918" s="15"/>
    </row>
    <row r="1919" spans="22:63" ht="15.75">
      <c r="V1919" s="15"/>
      <c r="W1919" s="15"/>
      <c r="X1919" s="15"/>
      <c r="Y1919" s="15"/>
      <c r="Z1919" s="15"/>
      <c r="AA1919" s="15"/>
      <c r="AB1919" s="15"/>
      <c r="AC1919" s="15"/>
      <c r="AD1919" s="15"/>
      <c r="AE1919" s="15"/>
      <c r="AF1919" s="15"/>
      <c r="AG1919" s="15"/>
      <c r="AH1919" s="15"/>
      <c r="AI1919" s="15"/>
      <c r="AJ1919" s="15"/>
      <c r="AK1919" s="15"/>
      <c r="AL1919" s="15"/>
      <c r="AM1919" s="15"/>
      <c r="AN1919" s="15"/>
      <c r="AO1919" s="15"/>
      <c r="AP1919" s="15"/>
      <c r="AQ1919" s="15"/>
      <c r="AR1919" s="15"/>
      <c r="AS1919" s="15"/>
      <c r="AT1919" s="15"/>
      <c r="AU1919" s="15"/>
      <c r="AV1919" s="15"/>
      <c r="AW1919" s="15"/>
      <c r="AX1919" s="15"/>
      <c r="AY1919" s="15"/>
      <c r="AZ1919" s="15"/>
      <c r="BA1919" s="15"/>
      <c r="BB1919" s="15"/>
      <c r="BC1919" s="15"/>
      <c r="BD1919" s="15"/>
      <c r="BE1919" s="15"/>
      <c r="BF1919" s="15"/>
      <c r="BG1919" s="15"/>
      <c r="BH1919" s="15"/>
      <c r="BI1919" s="15"/>
      <c r="BJ1919" s="15"/>
      <c r="BK1919" s="15"/>
    </row>
    <row r="1920" spans="22:63" ht="15.75">
      <c r="V1920" s="15"/>
      <c r="W1920" s="15"/>
      <c r="X1920" s="15"/>
      <c r="Y1920" s="15"/>
      <c r="Z1920" s="15"/>
      <c r="AA1920" s="15"/>
      <c r="AB1920" s="15"/>
      <c r="AC1920" s="15"/>
      <c r="AD1920" s="15"/>
      <c r="AE1920" s="15"/>
      <c r="AF1920" s="15"/>
      <c r="AG1920" s="15"/>
      <c r="AH1920" s="15"/>
      <c r="AI1920" s="15"/>
      <c r="AJ1920" s="15"/>
      <c r="AK1920" s="15"/>
      <c r="AL1920" s="15"/>
      <c r="AM1920" s="15"/>
      <c r="AN1920" s="15"/>
      <c r="AO1920" s="15"/>
      <c r="AP1920" s="15"/>
      <c r="AQ1920" s="15"/>
      <c r="AR1920" s="15"/>
      <c r="AS1920" s="15"/>
      <c r="AT1920" s="15"/>
      <c r="AU1920" s="15"/>
      <c r="AV1920" s="15"/>
      <c r="AW1920" s="15"/>
      <c r="AX1920" s="15"/>
      <c r="AY1920" s="15"/>
      <c r="AZ1920" s="15"/>
      <c r="BA1920" s="15"/>
      <c r="BB1920" s="15"/>
      <c r="BC1920" s="15"/>
      <c r="BD1920" s="15"/>
      <c r="BE1920" s="15"/>
      <c r="BF1920" s="15"/>
      <c r="BG1920" s="15"/>
      <c r="BH1920" s="15"/>
      <c r="BI1920" s="15"/>
      <c r="BJ1920" s="15"/>
      <c r="BK1920" s="15"/>
    </row>
    <row r="1921" spans="22:63" ht="15.75">
      <c r="V1921" s="15"/>
      <c r="W1921" s="15"/>
      <c r="X1921" s="15"/>
      <c r="Y1921" s="15"/>
      <c r="Z1921" s="15"/>
      <c r="AA1921" s="15"/>
      <c r="AB1921" s="15"/>
      <c r="AC1921" s="15"/>
      <c r="AD1921" s="15"/>
      <c r="AE1921" s="15"/>
      <c r="AF1921" s="15"/>
      <c r="AG1921" s="15"/>
      <c r="AH1921" s="15"/>
      <c r="AI1921" s="15"/>
      <c r="AJ1921" s="15"/>
      <c r="AK1921" s="15"/>
      <c r="AL1921" s="15"/>
      <c r="AM1921" s="15"/>
      <c r="AN1921" s="15"/>
      <c r="AO1921" s="15"/>
      <c r="AP1921" s="15"/>
      <c r="AQ1921" s="15"/>
      <c r="AR1921" s="15"/>
      <c r="AS1921" s="15"/>
      <c r="AT1921" s="15"/>
      <c r="AU1921" s="15"/>
      <c r="AV1921" s="15"/>
      <c r="AW1921" s="15"/>
      <c r="AX1921" s="15"/>
      <c r="AY1921" s="15"/>
      <c r="AZ1921" s="15"/>
      <c r="BA1921" s="15"/>
      <c r="BB1921" s="15"/>
      <c r="BC1921" s="15"/>
      <c r="BD1921" s="15"/>
      <c r="BE1921" s="15"/>
      <c r="BF1921" s="15"/>
      <c r="BG1921" s="15"/>
      <c r="BH1921" s="15"/>
      <c r="BI1921" s="15"/>
      <c r="BJ1921" s="15"/>
      <c r="BK1921" s="15"/>
    </row>
    <row r="1922" spans="22:63" ht="15.75">
      <c r="V1922" s="15"/>
      <c r="W1922" s="15"/>
      <c r="X1922" s="15"/>
      <c r="Y1922" s="15"/>
      <c r="Z1922" s="15"/>
      <c r="AA1922" s="15"/>
      <c r="AB1922" s="15"/>
      <c r="AC1922" s="15"/>
      <c r="AD1922" s="15"/>
      <c r="AE1922" s="15"/>
      <c r="AF1922" s="15"/>
      <c r="AG1922" s="15"/>
      <c r="AH1922" s="15"/>
      <c r="AI1922" s="15"/>
      <c r="AJ1922" s="15"/>
      <c r="AK1922" s="15"/>
      <c r="AL1922" s="15"/>
      <c r="AM1922" s="15"/>
      <c r="AN1922" s="15"/>
      <c r="AO1922" s="15"/>
      <c r="AP1922" s="15"/>
      <c r="AQ1922" s="15"/>
      <c r="AR1922" s="15"/>
      <c r="AS1922" s="15"/>
      <c r="AT1922" s="15"/>
      <c r="AU1922" s="15"/>
      <c r="AV1922" s="15"/>
      <c r="AW1922" s="15"/>
      <c r="AX1922" s="15"/>
      <c r="AY1922" s="15"/>
      <c r="AZ1922" s="15"/>
      <c r="BA1922" s="15"/>
      <c r="BB1922" s="15"/>
      <c r="BC1922" s="15"/>
      <c r="BD1922" s="15"/>
      <c r="BE1922" s="15"/>
      <c r="BF1922" s="15"/>
      <c r="BG1922" s="15"/>
      <c r="BH1922" s="15"/>
      <c r="BI1922" s="15"/>
      <c r="BJ1922" s="15"/>
      <c r="BK1922" s="15"/>
    </row>
    <row r="1923" spans="22:63" ht="15.75">
      <c r="V1923" s="15"/>
      <c r="W1923" s="15"/>
      <c r="X1923" s="15"/>
      <c r="Y1923" s="15"/>
      <c r="Z1923" s="15"/>
      <c r="AA1923" s="15"/>
      <c r="AB1923" s="15"/>
      <c r="AC1923" s="15"/>
      <c r="AD1923" s="15"/>
      <c r="AE1923" s="15"/>
      <c r="AF1923" s="15"/>
      <c r="AG1923" s="15"/>
      <c r="AH1923" s="15"/>
      <c r="AI1923" s="15"/>
      <c r="AJ1923" s="15"/>
      <c r="AK1923" s="15"/>
      <c r="AL1923" s="15"/>
      <c r="AM1923" s="15"/>
      <c r="AN1923" s="15"/>
      <c r="AO1923" s="15"/>
      <c r="AP1923" s="15"/>
      <c r="AQ1923" s="15"/>
      <c r="AR1923" s="15"/>
      <c r="AS1923" s="15"/>
      <c r="AT1923" s="15"/>
      <c r="AU1923" s="15"/>
      <c r="AV1923" s="15"/>
      <c r="AW1923" s="15"/>
      <c r="AX1923" s="15"/>
      <c r="AY1923" s="15"/>
      <c r="AZ1923" s="15"/>
      <c r="BA1923" s="15"/>
      <c r="BB1923" s="15"/>
      <c r="BC1923" s="15"/>
      <c r="BD1923" s="15"/>
      <c r="BE1923" s="15"/>
      <c r="BF1923" s="15"/>
      <c r="BG1923" s="15"/>
      <c r="BH1923" s="15"/>
      <c r="BI1923" s="15"/>
      <c r="BJ1923" s="15"/>
      <c r="BK1923" s="15"/>
    </row>
    <row r="1924" spans="22:63" ht="15.75">
      <c r="V1924" s="15"/>
      <c r="W1924" s="15"/>
      <c r="X1924" s="15"/>
      <c r="Y1924" s="15"/>
      <c r="Z1924" s="15"/>
      <c r="AA1924" s="15"/>
      <c r="AB1924" s="15"/>
      <c r="AC1924" s="15"/>
      <c r="AD1924" s="15"/>
      <c r="AE1924" s="15"/>
      <c r="AF1924" s="15"/>
      <c r="AG1924" s="15"/>
      <c r="AH1924" s="15"/>
      <c r="AI1924" s="15"/>
      <c r="AJ1924" s="15"/>
      <c r="AK1924" s="15"/>
      <c r="AL1924" s="15"/>
      <c r="AM1924" s="15"/>
      <c r="AN1924" s="15"/>
      <c r="AO1924" s="15"/>
      <c r="AP1924" s="15"/>
      <c r="AQ1924" s="15"/>
      <c r="AR1924" s="15"/>
      <c r="AS1924" s="15"/>
      <c r="AT1924" s="15"/>
      <c r="AU1924" s="15"/>
      <c r="AV1924" s="15"/>
      <c r="AW1924" s="15"/>
      <c r="AX1924" s="15"/>
      <c r="AY1924" s="15"/>
      <c r="AZ1924" s="15"/>
      <c r="BA1924" s="15"/>
      <c r="BB1924" s="15"/>
      <c r="BC1924" s="15"/>
      <c r="BD1924" s="15"/>
      <c r="BE1924" s="15"/>
      <c r="BF1924" s="15"/>
      <c r="BG1924" s="15"/>
      <c r="BH1924" s="15"/>
      <c r="BI1924" s="15"/>
      <c r="BJ1924" s="15"/>
      <c r="BK1924" s="15"/>
    </row>
    <row r="1925" spans="22:63" ht="15.75">
      <c r="V1925" s="15"/>
      <c r="W1925" s="15"/>
      <c r="X1925" s="15"/>
      <c r="Y1925" s="15"/>
      <c r="Z1925" s="15"/>
      <c r="AA1925" s="15"/>
      <c r="AB1925" s="15"/>
      <c r="AC1925" s="15"/>
      <c r="AD1925" s="15"/>
      <c r="AE1925" s="15"/>
      <c r="AF1925" s="15"/>
      <c r="AG1925" s="15"/>
      <c r="AH1925" s="15"/>
      <c r="AI1925" s="15"/>
      <c r="AJ1925" s="15"/>
      <c r="AK1925" s="15"/>
      <c r="AL1925" s="15"/>
      <c r="AM1925" s="15"/>
      <c r="AN1925" s="15"/>
      <c r="AO1925" s="15"/>
      <c r="AP1925" s="15"/>
      <c r="AQ1925" s="15"/>
      <c r="AR1925" s="15"/>
      <c r="AS1925" s="15"/>
      <c r="AT1925" s="15"/>
      <c r="AU1925" s="15"/>
      <c r="AV1925" s="15"/>
      <c r="AW1925" s="15"/>
      <c r="AX1925" s="15"/>
      <c r="AY1925" s="15"/>
      <c r="AZ1925" s="15"/>
      <c r="BA1925" s="15"/>
      <c r="BB1925" s="15"/>
      <c r="BC1925" s="15"/>
      <c r="BD1925" s="15"/>
      <c r="BE1925" s="15"/>
      <c r="BF1925" s="15"/>
      <c r="BG1925" s="15"/>
      <c r="BH1925" s="15"/>
      <c r="BI1925" s="15"/>
      <c r="BJ1925" s="15"/>
      <c r="BK1925" s="15"/>
    </row>
    <row r="1926" spans="22:63" ht="15.75">
      <c r="V1926" s="15"/>
      <c r="W1926" s="15"/>
      <c r="X1926" s="15"/>
      <c r="Y1926" s="15"/>
      <c r="Z1926" s="15"/>
      <c r="AA1926" s="15"/>
      <c r="AB1926" s="15"/>
      <c r="AC1926" s="15"/>
      <c r="AD1926" s="15"/>
      <c r="AE1926" s="15"/>
      <c r="AF1926" s="15"/>
      <c r="AG1926" s="15"/>
      <c r="AH1926" s="15"/>
      <c r="AI1926" s="15"/>
      <c r="AJ1926" s="15"/>
      <c r="AK1926" s="15"/>
      <c r="AL1926" s="15"/>
      <c r="AM1926" s="15"/>
      <c r="AN1926" s="15"/>
      <c r="AO1926" s="15"/>
      <c r="AP1926" s="15"/>
      <c r="AQ1926" s="15"/>
      <c r="AR1926" s="15"/>
      <c r="AS1926" s="15"/>
      <c r="AT1926" s="15"/>
      <c r="AU1926" s="15"/>
      <c r="AV1926" s="15"/>
      <c r="AW1926" s="15"/>
      <c r="AX1926" s="15"/>
      <c r="AY1926" s="15"/>
      <c r="AZ1926" s="15"/>
      <c r="BA1926" s="15"/>
      <c r="BB1926" s="15"/>
      <c r="BC1926" s="15"/>
      <c r="BD1926" s="15"/>
      <c r="BE1926" s="15"/>
      <c r="BF1926" s="15"/>
      <c r="BG1926" s="15"/>
      <c r="BH1926" s="15"/>
      <c r="BI1926" s="15"/>
      <c r="BJ1926" s="15"/>
      <c r="BK1926" s="15"/>
    </row>
    <row r="1927" spans="22:63" ht="15.75">
      <c r="V1927" s="15"/>
      <c r="W1927" s="15"/>
      <c r="X1927" s="15"/>
      <c r="Y1927" s="15"/>
      <c r="Z1927" s="15"/>
      <c r="AA1927" s="15"/>
      <c r="AB1927" s="15"/>
      <c r="AC1927" s="15"/>
      <c r="AD1927" s="15"/>
      <c r="AE1927" s="15"/>
      <c r="AF1927" s="15"/>
      <c r="AG1927" s="15"/>
      <c r="AH1927" s="15"/>
      <c r="AI1927" s="15"/>
      <c r="AJ1927" s="15"/>
      <c r="AK1927" s="15"/>
      <c r="AL1927" s="15"/>
      <c r="AM1927" s="15"/>
      <c r="AN1927" s="15"/>
      <c r="AO1927" s="15"/>
      <c r="AP1927" s="15"/>
      <c r="AQ1927" s="15"/>
      <c r="AR1927" s="15"/>
      <c r="AS1927" s="15"/>
      <c r="AT1927" s="15"/>
      <c r="AU1927" s="15"/>
      <c r="AV1927" s="15"/>
      <c r="AW1927" s="15"/>
      <c r="AX1927" s="15"/>
      <c r="AY1927" s="15"/>
      <c r="AZ1927" s="15"/>
      <c r="BA1927" s="15"/>
      <c r="BB1927" s="15"/>
      <c r="BC1927" s="15"/>
      <c r="BD1927" s="15"/>
      <c r="BE1927" s="15"/>
      <c r="BF1927" s="15"/>
      <c r="BG1927" s="15"/>
      <c r="BH1927" s="15"/>
      <c r="BI1927" s="15"/>
      <c r="BJ1927" s="15"/>
      <c r="BK1927" s="15"/>
    </row>
    <row r="1928" spans="22:63" ht="15.75">
      <c r="V1928" s="15"/>
      <c r="W1928" s="15"/>
      <c r="X1928" s="15"/>
      <c r="Y1928" s="15"/>
      <c r="Z1928" s="15"/>
      <c r="AA1928" s="15"/>
      <c r="AB1928" s="15"/>
      <c r="AC1928" s="15"/>
      <c r="AD1928" s="15"/>
      <c r="AE1928" s="15"/>
      <c r="AF1928" s="15"/>
      <c r="AG1928" s="15"/>
      <c r="AH1928" s="15"/>
      <c r="AI1928" s="15"/>
      <c r="AJ1928" s="15"/>
      <c r="AK1928" s="15"/>
      <c r="AL1928" s="15"/>
      <c r="AM1928" s="15"/>
      <c r="AN1928" s="15"/>
      <c r="AO1928" s="15"/>
      <c r="AP1928" s="15"/>
      <c r="AQ1928" s="15"/>
      <c r="AR1928" s="15"/>
      <c r="AS1928" s="15"/>
      <c r="AT1928" s="15"/>
      <c r="AU1928" s="15"/>
      <c r="AV1928" s="15"/>
      <c r="AW1928" s="15"/>
      <c r="AX1928" s="15"/>
      <c r="AY1928" s="15"/>
      <c r="AZ1928" s="15"/>
      <c r="BA1928" s="15"/>
      <c r="BB1928" s="15"/>
      <c r="BC1928" s="15"/>
      <c r="BD1928" s="15"/>
      <c r="BE1928" s="15"/>
      <c r="BF1928" s="15"/>
      <c r="BG1928" s="15"/>
      <c r="BH1928" s="15"/>
      <c r="BI1928" s="15"/>
      <c r="BJ1928" s="15"/>
      <c r="BK1928" s="15"/>
    </row>
    <row r="1929" spans="22:63" ht="15.75">
      <c r="V1929" s="15"/>
      <c r="W1929" s="15"/>
      <c r="X1929" s="15"/>
      <c r="Y1929" s="15"/>
      <c r="Z1929" s="15"/>
      <c r="AA1929" s="15"/>
      <c r="AB1929" s="15"/>
      <c r="AC1929" s="15"/>
      <c r="AD1929" s="15"/>
      <c r="AE1929" s="15"/>
      <c r="AF1929" s="15"/>
      <c r="AG1929" s="15"/>
      <c r="AH1929" s="15"/>
      <c r="AI1929" s="15"/>
      <c r="AJ1929" s="15"/>
      <c r="AK1929" s="15"/>
      <c r="AL1929" s="15"/>
      <c r="AM1929" s="15"/>
      <c r="AN1929" s="15"/>
      <c r="AO1929" s="15"/>
      <c r="AP1929" s="15"/>
      <c r="AQ1929" s="15"/>
      <c r="AR1929" s="15"/>
      <c r="AS1929" s="15"/>
      <c r="AT1929" s="15"/>
      <c r="AU1929" s="15"/>
      <c r="AV1929" s="15"/>
      <c r="AW1929" s="15"/>
      <c r="AX1929" s="15"/>
      <c r="AY1929" s="15"/>
      <c r="AZ1929" s="15"/>
      <c r="BA1929" s="15"/>
      <c r="BB1929" s="15"/>
      <c r="BC1929" s="15"/>
      <c r="BD1929" s="15"/>
      <c r="BE1929" s="15"/>
      <c r="BF1929" s="15"/>
      <c r="BG1929" s="15"/>
      <c r="BH1929" s="15"/>
      <c r="BI1929" s="15"/>
      <c r="BJ1929" s="15"/>
      <c r="BK1929" s="15"/>
    </row>
    <row r="1930" spans="22:63" ht="15.75">
      <c r="V1930" s="15"/>
      <c r="W1930" s="15"/>
      <c r="X1930" s="15"/>
      <c r="Y1930" s="15"/>
      <c r="Z1930" s="15"/>
      <c r="AA1930" s="15"/>
      <c r="AB1930" s="15"/>
      <c r="AC1930" s="15"/>
      <c r="AD1930" s="15"/>
      <c r="AE1930" s="15"/>
      <c r="AF1930" s="15"/>
      <c r="AG1930" s="15"/>
      <c r="AH1930" s="15"/>
      <c r="AI1930" s="15"/>
      <c r="AJ1930" s="15"/>
      <c r="AK1930" s="15"/>
      <c r="AL1930" s="15"/>
      <c r="AM1930" s="15"/>
      <c r="AN1930" s="15"/>
      <c r="AO1930" s="15"/>
      <c r="AP1930" s="15"/>
      <c r="AQ1930" s="15"/>
      <c r="AR1930" s="15"/>
      <c r="AS1930" s="15"/>
      <c r="AT1930" s="15"/>
      <c r="AU1930" s="15"/>
      <c r="AV1930" s="15"/>
      <c r="AW1930" s="15"/>
      <c r="AX1930" s="15"/>
      <c r="AY1930" s="15"/>
      <c r="AZ1930" s="15"/>
      <c r="BA1930" s="15"/>
      <c r="BB1930" s="15"/>
      <c r="BC1930" s="15"/>
      <c r="BD1930" s="15"/>
      <c r="BE1930" s="15"/>
      <c r="BF1930" s="15"/>
      <c r="BG1930" s="15"/>
      <c r="BH1930" s="15"/>
      <c r="BI1930" s="15"/>
      <c r="BJ1930" s="15"/>
      <c r="BK1930" s="15"/>
    </row>
    <row r="1931" spans="22:63" ht="15.75">
      <c r="V1931" s="15"/>
      <c r="W1931" s="15"/>
      <c r="X1931" s="15"/>
      <c r="Y1931" s="15"/>
      <c r="Z1931" s="15"/>
      <c r="AA1931" s="15"/>
      <c r="AB1931" s="15"/>
      <c r="AC1931" s="15"/>
      <c r="AD1931" s="15"/>
      <c r="AE1931" s="15"/>
      <c r="AF1931" s="15"/>
      <c r="AG1931" s="15"/>
      <c r="AH1931" s="15"/>
      <c r="AI1931" s="15"/>
      <c r="AJ1931" s="15"/>
      <c r="AK1931" s="15"/>
      <c r="AL1931" s="15"/>
      <c r="AM1931" s="15"/>
      <c r="AN1931" s="15"/>
      <c r="AO1931" s="15"/>
      <c r="AP1931" s="15"/>
      <c r="AQ1931" s="15"/>
      <c r="AR1931" s="15"/>
      <c r="AS1931" s="15"/>
      <c r="AT1931" s="15"/>
      <c r="AU1931" s="15"/>
      <c r="AV1931" s="15"/>
      <c r="AW1931" s="15"/>
      <c r="AX1931" s="15"/>
      <c r="AY1931" s="15"/>
      <c r="AZ1931" s="15"/>
      <c r="BA1931" s="15"/>
      <c r="BB1931" s="15"/>
      <c r="BC1931" s="15"/>
      <c r="BD1931" s="15"/>
      <c r="BE1931" s="15"/>
      <c r="BF1931" s="15"/>
      <c r="BG1931" s="15"/>
      <c r="BH1931" s="15"/>
      <c r="BI1931" s="15"/>
      <c r="BJ1931" s="15"/>
      <c r="BK1931" s="15"/>
    </row>
    <row r="1932" spans="22:63" ht="15.75">
      <c r="V1932" s="15"/>
      <c r="W1932" s="15"/>
      <c r="X1932" s="15"/>
      <c r="Y1932" s="15"/>
      <c r="Z1932" s="15"/>
      <c r="AA1932" s="15"/>
      <c r="AB1932" s="15"/>
      <c r="AC1932" s="15"/>
      <c r="AD1932" s="15"/>
      <c r="AE1932" s="15"/>
      <c r="AF1932" s="15"/>
      <c r="AG1932" s="15"/>
      <c r="AH1932" s="15"/>
      <c r="AI1932" s="15"/>
      <c r="AJ1932" s="15"/>
      <c r="AK1932" s="15"/>
      <c r="AL1932" s="15"/>
      <c r="AM1932" s="15"/>
      <c r="AN1932" s="15"/>
      <c r="AO1932" s="15"/>
      <c r="AP1932" s="15"/>
      <c r="AQ1932" s="15"/>
      <c r="AR1932" s="15"/>
      <c r="AS1932" s="15"/>
      <c r="AT1932" s="15"/>
      <c r="AU1932" s="15"/>
      <c r="AV1932" s="15"/>
      <c r="AW1932" s="15"/>
      <c r="AX1932" s="15"/>
      <c r="AY1932" s="15"/>
      <c r="AZ1932" s="15"/>
      <c r="BA1932" s="15"/>
      <c r="BB1932" s="15"/>
      <c r="BC1932" s="15"/>
      <c r="BD1932" s="15"/>
      <c r="BE1932" s="15"/>
      <c r="BF1932" s="15"/>
      <c r="BG1932" s="15"/>
      <c r="BH1932" s="15"/>
      <c r="BI1932" s="15"/>
      <c r="BJ1932" s="15"/>
      <c r="BK1932" s="15"/>
    </row>
    <row r="1933" spans="22:63" ht="15.75">
      <c r="V1933" s="15"/>
      <c r="W1933" s="15"/>
      <c r="X1933" s="15"/>
      <c r="Y1933" s="15"/>
      <c r="Z1933" s="15"/>
      <c r="AA1933" s="15"/>
      <c r="AB1933" s="15"/>
      <c r="AC1933" s="15"/>
      <c r="AD1933" s="15"/>
      <c r="AE1933" s="15"/>
      <c r="AF1933" s="15"/>
      <c r="AG1933" s="15"/>
      <c r="AH1933" s="15"/>
      <c r="AI1933" s="15"/>
      <c r="AJ1933" s="15"/>
      <c r="AK1933" s="15"/>
      <c r="AL1933" s="15"/>
      <c r="AM1933" s="15"/>
      <c r="AN1933" s="15"/>
      <c r="AO1933" s="15"/>
      <c r="AP1933" s="15"/>
      <c r="AQ1933" s="15"/>
      <c r="AR1933" s="15"/>
      <c r="AS1933" s="15"/>
      <c r="AT1933" s="15"/>
      <c r="AU1933" s="15"/>
      <c r="AV1933" s="15"/>
      <c r="AW1933" s="15"/>
      <c r="AX1933" s="15"/>
      <c r="AY1933" s="15"/>
      <c r="AZ1933" s="15"/>
      <c r="BA1933" s="15"/>
      <c r="BB1933" s="15"/>
      <c r="BC1933" s="15"/>
      <c r="BD1933" s="15"/>
      <c r="BE1933" s="15"/>
      <c r="BF1933" s="15"/>
      <c r="BG1933" s="15"/>
      <c r="BH1933" s="15"/>
      <c r="BI1933" s="15"/>
      <c r="BJ1933" s="15"/>
      <c r="BK1933" s="15"/>
    </row>
    <row r="1934" spans="22:63" ht="15.75">
      <c r="V1934" s="15"/>
      <c r="W1934" s="15"/>
      <c r="X1934" s="15"/>
      <c r="Y1934" s="15"/>
      <c r="Z1934" s="15"/>
      <c r="AA1934" s="15"/>
      <c r="AB1934" s="15"/>
      <c r="AC1934" s="15"/>
      <c r="AD1934" s="15"/>
      <c r="AE1934" s="15"/>
      <c r="AF1934" s="15"/>
      <c r="AG1934" s="15"/>
      <c r="AH1934" s="15"/>
      <c r="AI1934" s="15"/>
      <c r="AJ1934" s="15"/>
      <c r="AK1934" s="15"/>
      <c r="AL1934" s="15"/>
      <c r="AM1934" s="15"/>
      <c r="AN1934" s="15"/>
      <c r="AO1934" s="15"/>
      <c r="AP1934" s="15"/>
      <c r="AQ1934" s="15"/>
      <c r="AR1934" s="15"/>
      <c r="AS1934" s="15"/>
      <c r="AT1934" s="15"/>
      <c r="AU1934" s="15"/>
      <c r="AV1934" s="15"/>
      <c r="AW1934" s="15"/>
      <c r="AX1934" s="15"/>
      <c r="AY1934" s="15"/>
      <c r="AZ1934" s="15"/>
      <c r="BA1934" s="15"/>
      <c r="BB1934" s="15"/>
      <c r="BC1934" s="15"/>
      <c r="BD1934" s="15"/>
      <c r="BE1934" s="15"/>
      <c r="BF1934" s="15"/>
      <c r="BG1934" s="15"/>
      <c r="BH1934" s="15"/>
      <c r="BI1934" s="15"/>
      <c r="BJ1934" s="15"/>
      <c r="BK1934" s="15"/>
    </row>
    <row r="1935" spans="22:63" ht="15.75">
      <c r="V1935" s="15"/>
      <c r="W1935" s="15"/>
      <c r="X1935" s="15"/>
      <c r="Y1935" s="15"/>
      <c r="Z1935" s="15"/>
      <c r="AA1935" s="15"/>
      <c r="AB1935" s="15"/>
      <c r="AC1935" s="15"/>
      <c r="AD1935" s="15"/>
      <c r="AE1935" s="15"/>
      <c r="AF1935" s="15"/>
      <c r="AG1935" s="15"/>
      <c r="AH1935" s="15"/>
      <c r="AI1935" s="15"/>
      <c r="AJ1935" s="15"/>
      <c r="AK1935" s="15"/>
      <c r="AL1935" s="15"/>
      <c r="AM1935" s="15"/>
      <c r="AN1935" s="15"/>
      <c r="AO1935" s="15"/>
      <c r="AP1935" s="15"/>
      <c r="AQ1935" s="15"/>
      <c r="AR1935" s="15"/>
      <c r="AS1935" s="15"/>
      <c r="AT1935" s="15"/>
      <c r="AU1935" s="15"/>
      <c r="AV1935" s="15"/>
      <c r="AW1935" s="15"/>
      <c r="AX1935" s="15"/>
      <c r="AY1935" s="15"/>
      <c r="AZ1935" s="15"/>
      <c r="BA1935" s="15"/>
      <c r="BB1935" s="15"/>
      <c r="BC1935" s="15"/>
      <c r="BD1935" s="15"/>
      <c r="BE1935" s="15"/>
      <c r="BF1935" s="15"/>
      <c r="BG1935" s="15"/>
      <c r="BH1935" s="15"/>
      <c r="BI1935" s="15"/>
      <c r="BJ1935" s="15"/>
      <c r="BK1935" s="15"/>
    </row>
    <row r="1936" spans="22:63" ht="15.75">
      <c r="V1936" s="15"/>
      <c r="W1936" s="15"/>
      <c r="X1936" s="15"/>
      <c r="Y1936" s="15"/>
      <c r="Z1936" s="15"/>
      <c r="AA1936" s="15"/>
      <c r="AB1936" s="15"/>
      <c r="AC1936" s="15"/>
      <c r="AD1936" s="15"/>
      <c r="AE1936" s="15"/>
      <c r="AF1936" s="15"/>
      <c r="AG1936" s="15"/>
      <c r="AH1936" s="15"/>
      <c r="AI1936" s="15"/>
      <c r="AJ1936" s="15"/>
      <c r="AK1936" s="15"/>
      <c r="AL1936" s="15"/>
      <c r="AM1936" s="15"/>
      <c r="AN1936" s="15"/>
      <c r="AO1936" s="15"/>
      <c r="AP1936" s="15"/>
      <c r="AQ1936" s="15"/>
      <c r="AR1936" s="15"/>
      <c r="AS1936" s="15"/>
      <c r="AT1936" s="15"/>
      <c r="AU1936" s="15"/>
      <c r="AV1936" s="15"/>
      <c r="AW1936" s="15"/>
      <c r="AX1936" s="15"/>
      <c r="AY1936" s="15"/>
      <c r="AZ1936" s="15"/>
      <c r="BA1936" s="15"/>
      <c r="BB1936" s="15"/>
      <c r="BC1936" s="15"/>
      <c r="BD1936" s="15"/>
      <c r="BE1936" s="15"/>
      <c r="BF1936" s="15"/>
      <c r="BG1936" s="15"/>
      <c r="BH1936" s="15"/>
      <c r="BI1936" s="15"/>
      <c r="BJ1936" s="15"/>
      <c r="BK1936" s="15"/>
    </row>
    <row r="1937" spans="22:63" ht="15.75">
      <c r="V1937" s="15"/>
      <c r="W1937" s="15"/>
      <c r="X1937" s="15"/>
      <c r="Y1937" s="15"/>
      <c r="Z1937" s="15"/>
      <c r="AA1937" s="15"/>
      <c r="AB1937" s="15"/>
      <c r="AC1937" s="15"/>
      <c r="AD1937" s="15"/>
      <c r="AE1937" s="15"/>
      <c r="AF1937" s="15"/>
      <c r="AG1937" s="15"/>
      <c r="AH1937" s="15"/>
      <c r="AI1937" s="15"/>
      <c r="AJ1937" s="15"/>
      <c r="AK1937" s="15"/>
      <c r="AL1937" s="15"/>
      <c r="AM1937" s="15"/>
      <c r="AN1937" s="15"/>
      <c r="AO1937" s="15"/>
      <c r="AP1937" s="15"/>
      <c r="AQ1937" s="15"/>
      <c r="AR1937" s="15"/>
      <c r="AS1937" s="15"/>
      <c r="AT1937" s="15"/>
      <c r="AU1937" s="15"/>
      <c r="AV1937" s="15"/>
      <c r="AW1937" s="15"/>
      <c r="AX1937" s="15"/>
      <c r="AY1937" s="15"/>
      <c r="AZ1937" s="15"/>
      <c r="BA1937" s="15"/>
      <c r="BB1937" s="15"/>
      <c r="BC1937" s="15"/>
      <c r="BD1937" s="15"/>
      <c r="BE1937" s="15"/>
      <c r="BF1937" s="15"/>
      <c r="BG1937" s="15"/>
      <c r="BH1937" s="15"/>
      <c r="BI1937" s="15"/>
      <c r="BJ1937" s="15"/>
      <c r="BK1937" s="15"/>
    </row>
    <row r="1938" spans="22:63" ht="15.75">
      <c r="V1938" s="15"/>
      <c r="W1938" s="15"/>
      <c r="X1938" s="15"/>
      <c r="Y1938" s="15"/>
      <c r="Z1938" s="15"/>
      <c r="AA1938" s="15"/>
      <c r="AB1938" s="15"/>
      <c r="AC1938" s="15"/>
      <c r="AD1938" s="15"/>
      <c r="AE1938" s="15"/>
      <c r="AF1938" s="15"/>
      <c r="AG1938" s="15"/>
      <c r="AH1938" s="15"/>
      <c r="AI1938" s="15"/>
      <c r="AJ1938" s="15"/>
      <c r="AK1938" s="15"/>
      <c r="AL1938" s="15"/>
      <c r="AM1938" s="15"/>
      <c r="AN1938" s="15"/>
      <c r="AO1938" s="15"/>
      <c r="AP1938" s="15"/>
      <c r="AQ1938" s="15"/>
      <c r="AR1938" s="15"/>
      <c r="AS1938" s="15"/>
      <c r="AT1938" s="15"/>
      <c r="AU1938" s="15"/>
      <c r="AV1938" s="15"/>
      <c r="AW1938" s="15"/>
      <c r="AX1938" s="15"/>
      <c r="AY1938" s="15"/>
      <c r="AZ1938" s="15"/>
      <c r="BA1938" s="15"/>
      <c r="BB1938" s="15"/>
      <c r="BC1938" s="15"/>
      <c r="BD1938" s="15"/>
      <c r="BE1938" s="15"/>
      <c r="BF1938" s="15"/>
      <c r="BG1938" s="15"/>
      <c r="BH1938" s="15"/>
      <c r="BI1938" s="15"/>
      <c r="BJ1938" s="15"/>
      <c r="BK1938" s="15"/>
    </row>
    <row r="1939" spans="22:63" ht="15.75">
      <c r="V1939" s="15"/>
      <c r="W1939" s="15"/>
      <c r="X1939" s="15"/>
      <c r="Y1939" s="15"/>
      <c r="Z1939" s="15"/>
      <c r="AA1939" s="15"/>
      <c r="AB1939" s="15"/>
      <c r="AC1939" s="15"/>
      <c r="AD1939" s="15"/>
      <c r="AE1939" s="15"/>
      <c r="AF1939" s="15"/>
      <c r="AG1939" s="15"/>
      <c r="AH1939" s="15"/>
      <c r="AI1939" s="15"/>
      <c r="AJ1939" s="15"/>
      <c r="AK1939" s="15"/>
      <c r="AL1939" s="15"/>
      <c r="AM1939" s="15"/>
      <c r="AN1939" s="15"/>
      <c r="AO1939" s="15"/>
      <c r="AP1939" s="15"/>
      <c r="AQ1939" s="15"/>
      <c r="AR1939" s="15"/>
      <c r="AS1939" s="15"/>
      <c r="AT1939" s="15"/>
      <c r="AU1939" s="15"/>
      <c r="AV1939" s="15"/>
      <c r="AW1939" s="15"/>
      <c r="AX1939" s="15"/>
      <c r="AY1939" s="15"/>
      <c r="AZ1939" s="15"/>
      <c r="BA1939" s="15"/>
      <c r="BB1939" s="15"/>
      <c r="BC1939" s="15"/>
      <c r="BD1939" s="15"/>
      <c r="BE1939" s="15"/>
      <c r="BF1939" s="15"/>
      <c r="BG1939" s="15"/>
      <c r="BH1939" s="15"/>
      <c r="BI1939" s="15"/>
      <c r="BJ1939" s="15"/>
      <c r="BK1939" s="15"/>
    </row>
    <row r="1940" spans="22:63" ht="15.75">
      <c r="V1940" s="15"/>
      <c r="W1940" s="15"/>
      <c r="X1940" s="15"/>
      <c r="Y1940" s="15"/>
      <c r="Z1940" s="15"/>
      <c r="AA1940" s="15"/>
      <c r="AB1940" s="15"/>
      <c r="AC1940" s="15"/>
      <c r="AD1940" s="15"/>
      <c r="AE1940" s="15"/>
      <c r="AF1940" s="15"/>
      <c r="AG1940" s="15"/>
      <c r="AH1940" s="15"/>
      <c r="AI1940" s="15"/>
      <c r="AJ1940" s="15"/>
      <c r="AK1940" s="15"/>
      <c r="AL1940" s="15"/>
      <c r="AM1940" s="15"/>
      <c r="AN1940" s="15"/>
      <c r="AO1940" s="15"/>
      <c r="AP1940" s="15"/>
      <c r="AQ1940" s="15"/>
      <c r="AR1940" s="15"/>
      <c r="AS1940" s="15"/>
      <c r="AT1940" s="15"/>
      <c r="AU1940" s="15"/>
      <c r="AV1940" s="15"/>
      <c r="AW1940" s="15"/>
      <c r="AX1940" s="15"/>
      <c r="AY1940" s="15"/>
      <c r="AZ1940" s="15"/>
      <c r="BA1940" s="15"/>
      <c r="BB1940" s="15"/>
      <c r="BC1940" s="15"/>
      <c r="BD1940" s="15"/>
      <c r="BE1940" s="15"/>
      <c r="BF1940" s="15"/>
      <c r="BG1940" s="15"/>
      <c r="BH1940" s="15"/>
      <c r="BI1940" s="15"/>
      <c r="BJ1940" s="15"/>
      <c r="BK1940" s="15"/>
    </row>
    <row r="1941" spans="22:63" ht="15.75">
      <c r="V1941" s="15"/>
      <c r="W1941" s="15"/>
      <c r="X1941" s="15"/>
      <c r="Y1941" s="15"/>
      <c r="Z1941" s="15"/>
      <c r="AA1941" s="15"/>
      <c r="AB1941" s="15"/>
      <c r="AC1941" s="15"/>
      <c r="AD1941" s="15"/>
      <c r="AE1941" s="15"/>
      <c r="AF1941" s="15"/>
      <c r="AG1941" s="15"/>
      <c r="AH1941" s="15"/>
      <c r="AI1941" s="15"/>
      <c r="AJ1941" s="15"/>
      <c r="AK1941" s="15"/>
      <c r="AL1941" s="15"/>
      <c r="AM1941" s="15"/>
      <c r="AN1941" s="15"/>
      <c r="AO1941" s="15"/>
      <c r="AP1941" s="15"/>
      <c r="AQ1941" s="15"/>
      <c r="AR1941" s="15"/>
      <c r="AS1941" s="15"/>
      <c r="AT1941" s="15"/>
      <c r="AU1941" s="15"/>
      <c r="AV1941" s="15"/>
      <c r="AW1941" s="15"/>
      <c r="AX1941" s="15"/>
      <c r="AY1941" s="15"/>
      <c r="AZ1941" s="15"/>
      <c r="BA1941" s="15"/>
      <c r="BB1941" s="15"/>
      <c r="BC1941" s="15"/>
      <c r="BD1941" s="15"/>
      <c r="BE1941" s="15"/>
      <c r="BF1941" s="15"/>
      <c r="BG1941" s="15"/>
      <c r="BH1941" s="15"/>
      <c r="BI1941" s="15"/>
      <c r="BJ1941" s="15"/>
      <c r="BK1941" s="15"/>
    </row>
    <row r="1942" spans="22:63" ht="15.75">
      <c r="V1942" s="15"/>
      <c r="W1942" s="15"/>
      <c r="X1942" s="15"/>
      <c r="Y1942" s="15"/>
      <c r="Z1942" s="15"/>
      <c r="AA1942" s="15"/>
      <c r="AB1942" s="15"/>
      <c r="AC1942" s="15"/>
      <c r="AD1942" s="15"/>
      <c r="AE1942" s="15"/>
      <c r="AF1942" s="15"/>
      <c r="AG1942" s="15"/>
      <c r="AH1942" s="15"/>
      <c r="AI1942" s="15"/>
      <c r="AJ1942" s="15"/>
      <c r="AK1942" s="15"/>
      <c r="AL1942" s="15"/>
      <c r="AM1942" s="15"/>
      <c r="AN1942" s="15"/>
      <c r="AO1942" s="15"/>
      <c r="AP1942" s="15"/>
      <c r="AQ1942" s="15"/>
      <c r="AR1942" s="15"/>
      <c r="AS1942" s="15"/>
      <c r="AT1942" s="15"/>
      <c r="AU1942" s="15"/>
      <c r="AV1942" s="15"/>
      <c r="AW1942" s="15"/>
      <c r="AX1942" s="15"/>
      <c r="AY1942" s="15"/>
      <c r="AZ1942" s="15"/>
      <c r="BA1942" s="15"/>
      <c r="BB1942" s="15"/>
      <c r="BC1942" s="15"/>
      <c r="BD1942" s="15"/>
      <c r="BE1942" s="15"/>
      <c r="BF1942" s="15"/>
      <c r="BG1942" s="15"/>
      <c r="BH1942" s="15"/>
      <c r="BI1942" s="15"/>
      <c r="BJ1942" s="15"/>
      <c r="BK1942" s="15"/>
    </row>
    <row r="1943" spans="22:63" ht="15.75">
      <c r="V1943" s="15"/>
      <c r="W1943" s="15"/>
      <c r="X1943" s="15"/>
      <c r="Y1943" s="15"/>
      <c r="Z1943" s="15"/>
      <c r="AA1943" s="15"/>
      <c r="AB1943" s="15"/>
      <c r="AC1943" s="15"/>
      <c r="AD1943" s="15"/>
      <c r="AE1943" s="15"/>
      <c r="AF1943" s="15"/>
      <c r="AG1943" s="15"/>
      <c r="AH1943" s="15"/>
      <c r="AI1943" s="15"/>
      <c r="AJ1943" s="15"/>
      <c r="AK1943" s="15"/>
      <c r="AL1943" s="15"/>
      <c r="AM1943" s="15"/>
      <c r="AN1943" s="15"/>
      <c r="AO1943" s="15"/>
      <c r="AP1943" s="15"/>
      <c r="AQ1943" s="15"/>
      <c r="AR1943" s="15"/>
      <c r="AS1943" s="15"/>
      <c r="AT1943" s="15"/>
      <c r="AU1943" s="15"/>
      <c r="AV1943" s="15"/>
      <c r="AW1943" s="15"/>
      <c r="AX1943" s="15"/>
      <c r="AY1943" s="15"/>
      <c r="AZ1943" s="15"/>
      <c r="BA1943" s="15"/>
      <c r="BB1943" s="15"/>
      <c r="BC1943" s="15"/>
      <c r="BD1943" s="15"/>
      <c r="BE1943" s="15"/>
      <c r="BF1943" s="15"/>
      <c r="BG1943" s="15"/>
      <c r="BH1943" s="15"/>
      <c r="BI1943" s="15"/>
      <c r="BJ1943" s="15"/>
      <c r="BK1943" s="15"/>
    </row>
    <row r="1944" spans="22:63" ht="15.75">
      <c r="V1944" s="15"/>
      <c r="W1944" s="15"/>
      <c r="X1944" s="15"/>
      <c r="Y1944" s="15"/>
      <c r="Z1944" s="15"/>
      <c r="AA1944" s="15"/>
      <c r="AB1944" s="15"/>
      <c r="AC1944" s="15"/>
      <c r="AD1944" s="15"/>
      <c r="AE1944" s="15"/>
      <c r="AF1944" s="15"/>
      <c r="AG1944" s="15"/>
      <c r="AH1944" s="15"/>
      <c r="AI1944" s="15"/>
      <c r="AJ1944" s="15"/>
      <c r="AK1944" s="15"/>
      <c r="AL1944" s="15"/>
      <c r="AM1944" s="15"/>
      <c r="AN1944" s="15"/>
      <c r="AO1944" s="15"/>
      <c r="AP1944" s="15"/>
      <c r="AQ1944" s="15"/>
      <c r="AR1944" s="15"/>
      <c r="AS1944" s="15"/>
      <c r="AT1944" s="15"/>
      <c r="AU1944" s="15"/>
      <c r="AV1944" s="15"/>
      <c r="AW1944" s="15"/>
      <c r="AX1944" s="15"/>
      <c r="AY1944" s="15"/>
      <c r="AZ1944" s="15"/>
      <c r="BA1944" s="15"/>
      <c r="BB1944" s="15"/>
      <c r="BC1944" s="15"/>
      <c r="BD1944" s="15"/>
      <c r="BE1944" s="15"/>
      <c r="BF1944" s="15"/>
      <c r="BG1944" s="15"/>
      <c r="BH1944" s="15"/>
      <c r="BI1944" s="15"/>
      <c r="BJ1944" s="15"/>
      <c r="BK1944" s="15"/>
    </row>
    <row r="1945" spans="22:63" ht="15.75">
      <c r="V1945" s="15"/>
      <c r="W1945" s="15"/>
      <c r="X1945" s="15"/>
      <c r="Y1945" s="15"/>
      <c r="Z1945" s="15"/>
      <c r="AA1945" s="15"/>
      <c r="AB1945" s="15"/>
      <c r="AC1945" s="15"/>
      <c r="AD1945" s="15"/>
      <c r="AE1945" s="15"/>
      <c r="AF1945" s="15"/>
      <c r="AG1945" s="15"/>
      <c r="AH1945" s="15"/>
      <c r="AI1945" s="15"/>
      <c r="AJ1945" s="15"/>
      <c r="AK1945" s="15"/>
      <c r="AL1945" s="15"/>
      <c r="AM1945" s="15"/>
      <c r="AN1945" s="15"/>
      <c r="AO1945" s="15"/>
      <c r="AP1945" s="15"/>
      <c r="AQ1945" s="15"/>
      <c r="AR1945" s="15"/>
      <c r="AS1945" s="15"/>
      <c r="AT1945" s="15"/>
      <c r="AU1945" s="15"/>
      <c r="AV1945" s="15"/>
      <c r="AW1945" s="15"/>
      <c r="AX1945" s="15"/>
      <c r="AY1945" s="15"/>
      <c r="AZ1945" s="15"/>
      <c r="BA1945" s="15"/>
      <c r="BB1945" s="15"/>
      <c r="BC1945" s="15"/>
      <c r="BD1945" s="15"/>
      <c r="BE1945" s="15"/>
      <c r="BF1945" s="15"/>
      <c r="BG1945" s="15"/>
      <c r="BH1945" s="15"/>
      <c r="BI1945" s="15"/>
      <c r="BJ1945" s="15"/>
      <c r="BK1945" s="15"/>
    </row>
    <row r="1946" spans="22:63" ht="15.75">
      <c r="V1946" s="15"/>
      <c r="W1946" s="15"/>
      <c r="X1946" s="15"/>
      <c r="Y1946" s="15"/>
      <c r="Z1946" s="15"/>
      <c r="AA1946" s="15"/>
      <c r="AB1946" s="15"/>
      <c r="AC1946" s="15"/>
      <c r="AD1946" s="15"/>
      <c r="AE1946" s="15"/>
      <c r="AF1946" s="15"/>
      <c r="AG1946" s="15"/>
      <c r="AH1946" s="15"/>
      <c r="AI1946" s="15"/>
      <c r="AJ1946" s="15"/>
      <c r="AK1946" s="15"/>
      <c r="AL1946" s="15"/>
      <c r="AM1946" s="15"/>
      <c r="AN1946" s="15"/>
      <c r="AO1946" s="15"/>
      <c r="AP1946" s="15"/>
      <c r="AQ1946" s="15"/>
      <c r="AR1946" s="15"/>
      <c r="AS1946" s="15"/>
      <c r="AT1946" s="15"/>
      <c r="AU1946" s="15"/>
      <c r="AV1946" s="15"/>
      <c r="AW1946" s="15"/>
      <c r="AX1946" s="15"/>
      <c r="AY1946" s="15"/>
      <c r="AZ1946" s="15"/>
      <c r="BA1946" s="15"/>
      <c r="BB1946" s="15"/>
      <c r="BC1946" s="15"/>
      <c r="BD1946" s="15"/>
      <c r="BE1946" s="15"/>
      <c r="BF1946" s="15"/>
      <c r="BG1946" s="15"/>
      <c r="BH1946" s="15"/>
      <c r="BI1946" s="15"/>
      <c r="BJ1946" s="15"/>
      <c r="BK1946" s="15"/>
    </row>
    <row r="1947" spans="22:63" ht="15.75">
      <c r="V1947" s="15"/>
      <c r="W1947" s="15"/>
      <c r="X1947" s="15"/>
      <c r="Y1947" s="15"/>
      <c r="Z1947" s="15"/>
      <c r="AA1947" s="15"/>
      <c r="AB1947" s="15"/>
      <c r="AC1947" s="15"/>
      <c r="AD1947" s="15"/>
      <c r="AE1947" s="15"/>
      <c r="AF1947" s="15"/>
      <c r="AG1947" s="15"/>
      <c r="AH1947" s="15"/>
      <c r="AI1947" s="15"/>
      <c r="AJ1947" s="15"/>
      <c r="AK1947" s="15"/>
      <c r="AL1947" s="15"/>
      <c r="AM1947" s="15"/>
      <c r="AN1947" s="15"/>
      <c r="AO1947" s="15"/>
      <c r="AP1947" s="15"/>
      <c r="AQ1947" s="15"/>
      <c r="AR1947" s="15"/>
      <c r="AS1947" s="15"/>
      <c r="AT1947" s="15"/>
      <c r="AU1947" s="15"/>
      <c r="AV1947" s="15"/>
      <c r="AW1947" s="15"/>
      <c r="AX1947" s="15"/>
      <c r="AY1947" s="15"/>
      <c r="AZ1947" s="15"/>
      <c r="BA1947" s="15"/>
      <c r="BB1947" s="15"/>
      <c r="BC1947" s="15"/>
      <c r="BD1947" s="15"/>
      <c r="BE1947" s="15"/>
      <c r="BF1947" s="15"/>
      <c r="BG1947" s="15"/>
      <c r="BH1947" s="15"/>
      <c r="BI1947" s="15"/>
      <c r="BJ1947" s="15"/>
      <c r="BK1947" s="15"/>
    </row>
    <row r="1948" spans="22:63" ht="15.75">
      <c r="V1948" s="15"/>
      <c r="W1948" s="15"/>
      <c r="X1948" s="15"/>
      <c r="Y1948" s="15"/>
      <c r="Z1948" s="15"/>
      <c r="AA1948" s="15"/>
      <c r="AB1948" s="15"/>
      <c r="AC1948" s="15"/>
      <c r="AD1948" s="15"/>
      <c r="AE1948" s="15"/>
      <c r="AF1948" s="15"/>
      <c r="AG1948" s="15"/>
      <c r="AH1948" s="15"/>
      <c r="AI1948" s="15"/>
      <c r="AJ1948" s="15"/>
      <c r="AK1948" s="15"/>
      <c r="AL1948" s="15"/>
      <c r="AM1948" s="15"/>
      <c r="AN1948" s="15"/>
      <c r="AO1948" s="15"/>
      <c r="AP1948" s="15"/>
      <c r="AQ1948" s="15"/>
      <c r="AR1948" s="15"/>
      <c r="AS1948" s="15"/>
      <c r="AT1948" s="15"/>
      <c r="AU1948" s="15"/>
      <c r="AV1948" s="15"/>
      <c r="AW1948" s="15"/>
      <c r="AX1948" s="15"/>
      <c r="AY1948" s="15"/>
      <c r="AZ1948" s="15"/>
      <c r="BA1948" s="15"/>
      <c r="BB1948" s="15"/>
      <c r="BC1948" s="15"/>
      <c r="BD1948" s="15"/>
      <c r="BE1948" s="15"/>
      <c r="BF1948" s="15"/>
      <c r="BG1948" s="15"/>
      <c r="BH1948" s="15"/>
      <c r="BI1948" s="15"/>
      <c r="BJ1948" s="15"/>
      <c r="BK1948" s="15"/>
    </row>
    <row r="1949" spans="22:63" ht="15.75">
      <c r="V1949" s="15"/>
      <c r="W1949" s="15"/>
      <c r="X1949" s="15"/>
      <c r="Y1949" s="15"/>
      <c r="Z1949" s="15"/>
      <c r="AA1949" s="15"/>
      <c r="AB1949" s="15"/>
      <c r="AC1949" s="15"/>
      <c r="AD1949" s="15"/>
      <c r="AE1949" s="15"/>
      <c r="AF1949" s="15"/>
      <c r="AG1949" s="15"/>
      <c r="AH1949" s="15"/>
      <c r="AI1949" s="15"/>
      <c r="AJ1949" s="15"/>
      <c r="AK1949" s="15"/>
      <c r="AL1949" s="15"/>
      <c r="AM1949" s="15"/>
      <c r="AN1949" s="15"/>
      <c r="AO1949" s="15"/>
      <c r="AP1949" s="15"/>
      <c r="AQ1949" s="15"/>
      <c r="AR1949" s="15"/>
      <c r="AS1949" s="15"/>
      <c r="AT1949" s="15"/>
      <c r="AU1949" s="15"/>
      <c r="AV1949" s="15"/>
      <c r="AW1949" s="15"/>
      <c r="AX1949" s="15"/>
      <c r="AY1949" s="15"/>
      <c r="AZ1949" s="15"/>
      <c r="BA1949" s="15"/>
      <c r="BB1949" s="15"/>
      <c r="BC1949" s="15"/>
      <c r="BD1949" s="15"/>
      <c r="BE1949" s="15"/>
      <c r="BF1949" s="15"/>
      <c r="BG1949" s="15"/>
      <c r="BH1949" s="15"/>
      <c r="BI1949" s="15"/>
      <c r="BJ1949" s="15"/>
      <c r="BK1949" s="15"/>
    </row>
    <row r="1950" spans="22:63" ht="15.75">
      <c r="V1950" s="15"/>
      <c r="W1950" s="15"/>
      <c r="X1950" s="15"/>
      <c r="Y1950" s="15"/>
      <c r="Z1950" s="15"/>
      <c r="AA1950" s="15"/>
      <c r="AB1950" s="15"/>
      <c r="AC1950" s="15"/>
      <c r="AD1950" s="15"/>
      <c r="AE1950" s="15"/>
      <c r="AF1950" s="15"/>
      <c r="AG1950" s="15"/>
      <c r="AH1950" s="15"/>
      <c r="AI1950" s="15"/>
      <c r="AJ1950" s="15"/>
      <c r="AK1950" s="15"/>
      <c r="AL1950" s="15"/>
      <c r="AM1950" s="15"/>
      <c r="AN1950" s="15"/>
      <c r="AO1950" s="15"/>
      <c r="AP1950" s="15"/>
      <c r="AQ1950" s="15"/>
      <c r="AR1950" s="15"/>
      <c r="AS1950" s="15"/>
      <c r="AT1950" s="15"/>
      <c r="AU1950" s="15"/>
      <c r="AV1950" s="15"/>
      <c r="AW1950" s="15"/>
      <c r="AX1950" s="15"/>
      <c r="AY1950" s="15"/>
      <c r="AZ1950" s="15"/>
      <c r="BA1950" s="15"/>
      <c r="BB1950" s="15"/>
      <c r="BC1950" s="15"/>
      <c r="BD1950" s="15"/>
      <c r="BE1950" s="15"/>
      <c r="BF1950" s="15"/>
      <c r="BG1950" s="15"/>
      <c r="BH1950" s="15"/>
      <c r="BI1950" s="15"/>
      <c r="BJ1950" s="15"/>
      <c r="BK1950" s="15"/>
    </row>
    <row r="1951" spans="22:63" ht="15.75">
      <c r="V1951" s="15"/>
      <c r="W1951" s="15"/>
      <c r="X1951" s="15"/>
      <c r="Y1951" s="15"/>
      <c r="Z1951" s="15"/>
      <c r="AA1951" s="15"/>
      <c r="AB1951" s="15"/>
      <c r="AC1951" s="15"/>
      <c r="AD1951" s="15"/>
      <c r="AE1951" s="15"/>
      <c r="AF1951" s="15"/>
      <c r="AG1951" s="15"/>
      <c r="AH1951" s="15"/>
      <c r="AI1951" s="15"/>
      <c r="AJ1951" s="15"/>
      <c r="AK1951" s="15"/>
      <c r="AL1951" s="15"/>
      <c r="AM1951" s="15"/>
      <c r="AN1951" s="15"/>
      <c r="AO1951" s="15"/>
      <c r="AP1951" s="15"/>
      <c r="AQ1951" s="15"/>
      <c r="AR1951" s="15"/>
      <c r="AS1951" s="15"/>
      <c r="AT1951" s="15"/>
      <c r="AU1951" s="15"/>
      <c r="AV1951" s="15"/>
      <c r="AW1951" s="15"/>
      <c r="AX1951" s="15"/>
      <c r="AY1951" s="15"/>
      <c r="AZ1951" s="15"/>
      <c r="BA1951" s="15"/>
      <c r="BB1951" s="15"/>
      <c r="BC1951" s="15"/>
      <c r="BD1951" s="15"/>
      <c r="BE1951" s="15"/>
      <c r="BF1951" s="15"/>
      <c r="BG1951" s="15"/>
      <c r="BH1951" s="15"/>
      <c r="BI1951" s="15"/>
      <c r="BJ1951" s="15"/>
      <c r="BK1951" s="15"/>
    </row>
    <row r="1952" spans="22:63" ht="15.75">
      <c r="V1952" s="15"/>
      <c r="W1952" s="15"/>
      <c r="X1952" s="15"/>
      <c r="Y1952" s="15"/>
      <c r="Z1952" s="15"/>
      <c r="AA1952" s="15"/>
      <c r="AB1952" s="15"/>
      <c r="AC1952" s="15"/>
      <c r="AD1952" s="15"/>
      <c r="AE1952" s="15"/>
      <c r="AF1952" s="15"/>
      <c r="AG1952" s="15"/>
      <c r="AH1952" s="15"/>
      <c r="AI1952" s="15"/>
      <c r="AJ1952" s="15"/>
      <c r="AK1952" s="15"/>
      <c r="AL1952" s="15"/>
      <c r="AM1952" s="15"/>
      <c r="AN1952" s="15"/>
      <c r="AO1952" s="15"/>
      <c r="AP1952" s="15"/>
      <c r="AQ1952" s="15"/>
      <c r="AR1952" s="15"/>
      <c r="AS1952" s="15"/>
      <c r="AT1952" s="15"/>
      <c r="AU1952" s="15"/>
      <c r="AV1952" s="15"/>
      <c r="AW1952" s="15"/>
      <c r="AX1952" s="15"/>
      <c r="AY1952" s="15"/>
      <c r="AZ1952" s="15"/>
      <c r="BA1952" s="15"/>
      <c r="BB1952" s="15"/>
      <c r="BC1952" s="15"/>
      <c r="BD1952" s="15"/>
      <c r="BE1952" s="15"/>
      <c r="BF1952" s="15"/>
      <c r="BG1952" s="15"/>
      <c r="BH1952" s="15"/>
      <c r="BI1952" s="15"/>
      <c r="BJ1952" s="15"/>
      <c r="BK1952" s="15"/>
    </row>
    <row r="1953" spans="22:63" ht="15.75">
      <c r="V1953" s="15"/>
      <c r="W1953" s="15"/>
      <c r="X1953" s="15"/>
      <c r="Y1953" s="15"/>
      <c r="Z1953" s="15"/>
      <c r="AA1953" s="15"/>
      <c r="AB1953" s="15"/>
      <c r="AC1953" s="15"/>
      <c r="AD1953" s="15"/>
      <c r="AE1953" s="15"/>
      <c r="AF1953" s="15"/>
      <c r="AG1953" s="15"/>
      <c r="AH1953" s="15"/>
      <c r="AI1953" s="15"/>
      <c r="AJ1953" s="15"/>
      <c r="AK1953" s="15"/>
      <c r="AL1953" s="15"/>
      <c r="AM1953" s="15"/>
      <c r="AN1953" s="15"/>
      <c r="AO1953" s="15"/>
      <c r="AP1953" s="15"/>
      <c r="AQ1953" s="15"/>
      <c r="AR1953" s="15"/>
      <c r="AS1953" s="15"/>
      <c r="AT1953" s="15"/>
      <c r="AU1953" s="15"/>
      <c r="AV1953" s="15"/>
      <c r="AW1953" s="15"/>
      <c r="AX1953" s="15"/>
      <c r="AY1953" s="15"/>
      <c r="AZ1953" s="15"/>
      <c r="BA1953" s="15"/>
      <c r="BB1953" s="15"/>
      <c r="BC1953" s="15"/>
      <c r="BD1953" s="15"/>
      <c r="BE1953" s="15"/>
      <c r="BF1953" s="15"/>
      <c r="BG1953" s="15"/>
      <c r="BH1953" s="15"/>
      <c r="BI1953" s="15"/>
      <c r="BJ1953" s="15"/>
      <c r="BK1953" s="15"/>
    </row>
    <row r="1954" spans="22:63" ht="15.75">
      <c r="V1954" s="15"/>
      <c r="W1954" s="15"/>
      <c r="X1954" s="15"/>
      <c r="Y1954" s="15"/>
      <c r="Z1954" s="15"/>
      <c r="AA1954" s="15"/>
      <c r="AB1954" s="15"/>
      <c r="AC1954" s="15"/>
      <c r="AD1954" s="15"/>
      <c r="AE1954" s="15"/>
      <c r="AF1954" s="15"/>
      <c r="AG1954" s="15"/>
      <c r="AH1954" s="15"/>
      <c r="AI1954" s="15"/>
      <c r="AJ1954" s="15"/>
      <c r="AK1954" s="15"/>
      <c r="AL1954" s="15"/>
      <c r="AM1954" s="15"/>
      <c r="AN1954" s="15"/>
      <c r="AO1954" s="15"/>
      <c r="AP1954" s="15"/>
      <c r="AQ1954" s="15"/>
      <c r="AR1954" s="15"/>
      <c r="AS1954" s="15"/>
      <c r="AT1954" s="15"/>
      <c r="AU1954" s="15"/>
      <c r="AV1954" s="15"/>
      <c r="AW1954" s="15"/>
      <c r="AX1954" s="15"/>
      <c r="AY1954" s="15"/>
      <c r="AZ1954" s="15"/>
      <c r="BA1954" s="15"/>
      <c r="BB1954" s="15"/>
      <c r="BC1954" s="15"/>
      <c r="BD1954" s="15"/>
      <c r="BE1954" s="15"/>
      <c r="BF1954" s="15"/>
      <c r="BG1954" s="15"/>
      <c r="BH1954" s="15"/>
      <c r="BI1954" s="15"/>
      <c r="BJ1954" s="15"/>
      <c r="BK1954" s="15"/>
    </row>
    <row r="1955" spans="22:63" ht="15.75">
      <c r="V1955" s="15"/>
      <c r="W1955" s="15"/>
      <c r="X1955" s="15"/>
      <c r="Y1955" s="15"/>
      <c r="Z1955" s="15"/>
      <c r="AA1955" s="15"/>
      <c r="AB1955" s="15"/>
      <c r="AC1955" s="15"/>
      <c r="AD1955" s="15"/>
      <c r="AE1955" s="15"/>
      <c r="AF1955" s="15"/>
      <c r="AG1955" s="15"/>
      <c r="AH1955" s="15"/>
      <c r="AI1955" s="15"/>
      <c r="AJ1955" s="15"/>
      <c r="AK1955" s="15"/>
      <c r="AL1955" s="15"/>
      <c r="AM1955" s="15"/>
      <c r="AN1955" s="15"/>
      <c r="AO1955" s="15"/>
      <c r="AP1955" s="15"/>
      <c r="AQ1955" s="15"/>
      <c r="AR1955" s="15"/>
      <c r="AS1955" s="15"/>
      <c r="AT1955" s="15"/>
      <c r="AU1955" s="15"/>
      <c r="AV1955" s="15"/>
      <c r="AW1955" s="15"/>
      <c r="AX1955" s="15"/>
      <c r="AY1955" s="15"/>
      <c r="AZ1955" s="15"/>
      <c r="BA1955" s="15"/>
      <c r="BB1955" s="15"/>
      <c r="BC1955" s="15"/>
      <c r="BD1955" s="15"/>
      <c r="BE1955" s="15"/>
      <c r="BF1955" s="15"/>
      <c r="BG1955" s="15"/>
      <c r="BH1955" s="15"/>
      <c r="BI1955" s="15"/>
      <c r="BJ1955" s="15"/>
      <c r="BK1955" s="15"/>
    </row>
    <row r="1956" spans="22:63" ht="15.75">
      <c r="V1956" s="15"/>
      <c r="W1956" s="15"/>
      <c r="X1956" s="15"/>
      <c r="Y1956" s="15"/>
      <c r="Z1956" s="15"/>
      <c r="AA1956" s="15"/>
      <c r="AB1956" s="15"/>
      <c r="AC1956" s="15"/>
      <c r="AD1956" s="15"/>
      <c r="AE1956" s="15"/>
      <c r="AF1956" s="15"/>
      <c r="AG1956" s="15"/>
      <c r="AH1956" s="15"/>
      <c r="AI1956" s="15"/>
      <c r="AJ1956" s="15"/>
      <c r="AK1956" s="15"/>
      <c r="AL1956" s="15"/>
      <c r="AM1956" s="15"/>
      <c r="AN1956" s="15"/>
      <c r="AO1956" s="15"/>
      <c r="AP1956" s="15"/>
      <c r="AQ1956" s="15"/>
      <c r="AR1956" s="15"/>
      <c r="AS1956" s="15"/>
      <c r="AT1956" s="15"/>
      <c r="AU1956" s="15"/>
      <c r="AV1956" s="15"/>
      <c r="AW1956" s="15"/>
      <c r="AX1956" s="15"/>
      <c r="AY1956" s="15"/>
      <c r="AZ1956" s="15"/>
      <c r="BA1956" s="15"/>
      <c r="BB1956" s="15"/>
      <c r="BC1956" s="15"/>
      <c r="BD1956" s="15"/>
      <c r="BE1956" s="15"/>
      <c r="BF1956" s="15"/>
      <c r="BG1956" s="15"/>
      <c r="BH1956" s="15"/>
      <c r="BI1956" s="15"/>
      <c r="BJ1956" s="15"/>
      <c r="BK1956" s="15"/>
    </row>
    <row r="1957" spans="22:63" ht="15.75">
      <c r="V1957" s="15"/>
      <c r="W1957" s="15"/>
      <c r="X1957" s="15"/>
      <c r="Y1957" s="15"/>
      <c r="Z1957" s="15"/>
      <c r="AA1957" s="15"/>
      <c r="AB1957" s="15"/>
      <c r="AC1957" s="15"/>
      <c r="AD1957" s="15"/>
      <c r="AE1957" s="15"/>
      <c r="AF1957" s="15"/>
      <c r="AG1957" s="15"/>
      <c r="AH1957" s="15"/>
      <c r="AI1957" s="15"/>
      <c r="AJ1957" s="15"/>
      <c r="AK1957" s="15"/>
      <c r="AL1957" s="15"/>
      <c r="AM1957" s="15"/>
      <c r="AN1957" s="15"/>
      <c r="AO1957" s="15"/>
      <c r="AP1957" s="15"/>
      <c r="AQ1957" s="15"/>
      <c r="AR1957" s="15"/>
      <c r="AS1957" s="15"/>
      <c r="AT1957" s="15"/>
      <c r="AU1957" s="15"/>
      <c r="AV1957" s="15"/>
      <c r="AW1957" s="15"/>
      <c r="AX1957" s="15"/>
      <c r="AY1957" s="15"/>
      <c r="AZ1957" s="15"/>
      <c r="BA1957" s="15"/>
      <c r="BB1957" s="15"/>
      <c r="BC1957" s="15"/>
      <c r="BD1957" s="15"/>
      <c r="BE1957" s="15"/>
      <c r="BF1957" s="15"/>
      <c r="BG1957" s="15"/>
      <c r="BH1957" s="15"/>
      <c r="BI1957" s="15"/>
      <c r="BJ1957" s="15"/>
      <c r="BK1957" s="15"/>
    </row>
    <row r="1958" spans="22:63" ht="15.75">
      <c r="V1958" s="15"/>
      <c r="W1958" s="15"/>
      <c r="X1958" s="15"/>
      <c r="Y1958" s="15"/>
      <c r="Z1958" s="15"/>
      <c r="AA1958" s="15"/>
      <c r="AB1958" s="15"/>
      <c r="AC1958" s="15"/>
      <c r="AD1958" s="15"/>
      <c r="AE1958" s="15"/>
      <c r="AF1958" s="15"/>
      <c r="AG1958" s="15"/>
      <c r="AH1958" s="15"/>
      <c r="AI1958" s="15"/>
      <c r="AJ1958" s="15"/>
      <c r="AK1958" s="15"/>
      <c r="AL1958" s="15"/>
      <c r="AM1958" s="15"/>
      <c r="AN1958" s="15"/>
      <c r="AO1958" s="15"/>
      <c r="AP1958" s="15"/>
      <c r="AQ1958" s="15"/>
      <c r="AR1958" s="15"/>
      <c r="AS1958" s="15"/>
      <c r="AT1958" s="15"/>
      <c r="AU1958" s="15"/>
      <c r="AV1958" s="15"/>
      <c r="AW1958" s="15"/>
      <c r="AX1958" s="15"/>
      <c r="AY1958" s="15"/>
      <c r="AZ1958" s="15"/>
      <c r="BA1958" s="15"/>
      <c r="BB1958" s="15"/>
      <c r="BC1958" s="15"/>
      <c r="BD1958" s="15"/>
      <c r="BE1958" s="15"/>
      <c r="BF1958" s="15"/>
      <c r="BG1958" s="15"/>
      <c r="BH1958" s="15"/>
      <c r="BI1958" s="15"/>
      <c r="BJ1958" s="15"/>
      <c r="BK1958" s="15"/>
    </row>
    <row r="1959" spans="22:63" ht="15.75">
      <c r="V1959" s="15"/>
      <c r="W1959" s="15"/>
      <c r="X1959" s="15"/>
      <c r="Y1959" s="15"/>
      <c r="Z1959" s="15"/>
      <c r="AA1959" s="15"/>
      <c r="AB1959" s="15"/>
      <c r="AC1959" s="15"/>
      <c r="AD1959" s="15"/>
      <c r="AE1959" s="15"/>
      <c r="AF1959" s="15"/>
      <c r="AG1959" s="15"/>
      <c r="AH1959" s="15"/>
      <c r="AI1959" s="15"/>
      <c r="AJ1959" s="15"/>
      <c r="AK1959" s="15"/>
      <c r="AL1959" s="15"/>
      <c r="AM1959" s="15"/>
      <c r="AN1959" s="15"/>
      <c r="AO1959" s="15"/>
      <c r="AP1959" s="15"/>
      <c r="AQ1959" s="15"/>
      <c r="AR1959" s="15"/>
      <c r="AS1959" s="15"/>
      <c r="AT1959" s="15"/>
      <c r="AU1959" s="15"/>
      <c r="AV1959" s="15"/>
      <c r="AW1959" s="15"/>
      <c r="AX1959" s="15"/>
      <c r="AY1959" s="15"/>
      <c r="AZ1959" s="15"/>
      <c r="BA1959" s="15"/>
      <c r="BB1959" s="15"/>
      <c r="BC1959" s="15"/>
      <c r="BD1959" s="15"/>
      <c r="BE1959" s="15"/>
      <c r="BF1959" s="15"/>
      <c r="BG1959" s="15"/>
      <c r="BH1959" s="15"/>
      <c r="BI1959" s="15"/>
      <c r="BJ1959" s="15"/>
      <c r="BK1959" s="15"/>
    </row>
    <row r="1960" spans="22:63" ht="15.75">
      <c r="V1960" s="15"/>
      <c r="W1960" s="15"/>
      <c r="X1960" s="15"/>
      <c r="Y1960" s="15"/>
      <c r="Z1960" s="15"/>
      <c r="AA1960" s="15"/>
      <c r="AB1960" s="15"/>
      <c r="AC1960" s="15"/>
      <c r="AD1960" s="15"/>
      <c r="AE1960" s="15"/>
      <c r="AF1960" s="15"/>
      <c r="AG1960" s="15"/>
      <c r="AH1960" s="15"/>
      <c r="AI1960" s="15"/>
      <c r="AJ1960" s="15"/>
      <c r="AK1960" s="15"/>
      <c r="AL1960" s="15"/>
      <c r="AM1960" s="15"/>
      <c r="AN1960" s="15"/>
      <c r="AO1960" s="15"/>
      <c r="AP1960" s="15"/>
      <c r="AQ1960" s="15"/>
      <c r="AR1960" s="15"/>
      <c r="AS1960" s="15"/>
      <c r="AT1960" s="15"/>
      <c r="AU1960" s="15"/>
      <c r="AV1960" s="15"/>
      <c r="AW1960" s="15"/>
      <c r="AX1960" s="15"/>
      <c r="AY1960" s="15"/>
      <c r="AZ1960" s="15"/>
      <c r="BA1960" s="15"/>
      <c r="BB1960" s="15"/>
      <c r="BC1960" s="15"/>
      <c r="BD1960" s="15"/>
      <c r="BE1960" s="15"/>
      <c r="BF1960" s="15"/>
      <c r="BG1960" s="15"/>
      <c r="BH1960" s="15"/>
      <c r="BI1960" s="15"/>
      <c r="BJ1960" s="15"/>
      <c r="BK1960" s="15"/>
    </row>
    <row r="1961" spans="22:63" ht="15.75">
      <c r="V1961" s="15"/>
      <c r="W1961" s="15"/>
      <c r="X1961" s="15"/>
      <c r="Y1961" s="15"/>
      <c r="Z1961" s="15"/>
      <c r="AA1961" s="15"/>
      <c r="AB1961" s="15"/>
      <c r="AC1961" s="15"/>
      <c r="AD1961" s="15"/>
      <c r="AE1961" s="15"/>
      <c r="AF1961" s="15"/>
      <c r="AG1961" s="15"/>
      <c r="AH1961" s="15"/>
      <c r="AI1961" s="15"/>
      <c r="AJ1961" s="15"/>
      <c r="AK1961" s="15"/>
      <c r="AL1961" s="15"/>
      <c r="AM1961" s="15"/>
      <c r="AN1961" s="15"/>
      <c r="AO1961" s="15"/>
      <c r="AP1961" s="15"/>
      <c r="AQ1961" s="15"/>
      <c r="AR1961" s="15"/>
      <c r="AS1961" s="15"/>
      <c r="AT1961" s="15"/>
      <c r="AU1961" s="15"/>
      <c r="AV1961" s="15"/>
      <c r="AW1961" s="15"/>
      <c r="AX1961" s="15"/>
      <c r="AY1961" s="15"/>
      <c r="AZ1961" s="15"/>
      <c r="BA1961" s="15"/>
      <c r="BB1961" s="15"/>
      <c r="BC1961" s="15"/>
      <c r="BD1961" s="15"/>
      <c r="BE1961" s="15"/>
      <c r="BF1961" s="15"/>
      <c r="BG1961" s="15"/>
      <c r="BH1961" s="15"/>
      <c r="BI1961" s="15"/>
      <c r="BJ1961" s="15"/>
      <c r="BK1961" s="15"/>
    </row>
    <row r="1962" spans="22:63" ht="15.75">
      <c r="V1962" s="15"/>
      <c r="W1962" s="15"/>
      <c r="X1962" s="15"/>
      <c r="Y1962" s="15"/>
      <c r="Z1962" s="15"/>
      <c r="AA1962" s="15"/>
      <c r="AB1962" s="15"/>
      <c r="AC1962" s="15"/>
      <c r="AD1962" s="15"/>
      <c r="AE1962" s="15"/>
      <c r="AF1962" s="15"/>
      <c r="AG1962" s="15"/>
      <c r="AH1962" s="15"/>
      <c r="AI1962" s="15"/>
      <c r="AJ1962" s="15"/>
      <c r="AK1962" s="15"/>
      <c r="AL1962" s="15"/>
      <c r="AM1962" s="15"/>
      <c r="AN1962" s="15"/>
      <c r="AO1962" s="15"/>
      <c r="AP1962" s="15"/>
      <c r="AQ1962" s="15"/>
      <c r="AR1962" s="15"/>
      <c r="AS1962" s="15"/>
      <c r="AT1962" s="15"/>
      <c r="AU1962" s="15"/>
      <c r="AV1962" s="15"/>
      <c r="AW1962" s="15"/>
      <c r="AX1962" s="15"/>
      <c r="AY1962" s="15"/>
      <c r="AZ1962" s="15"/>
      <c r="BA1962" s="15"/>
      <c r="BB1962" s="15"/>
      <c r="BC1962" s="15"/>
      <c r="BD1962" s="15"/>
      <c r="BE1962" s="15"/>
      <c r="BF1962" s="15"/>
      <c r="BG1962" s="15"/>
      <c r="BH1962" s="15"/>
      <c r="BI1962" s="15"/>
      <c r="BJ1962" s="15"/>
      <c r="BK1962" s="15"/>
    </row>
    <row r="1963" spans="22:63" ht="15.75">
      <c r="V1963" s="15"/>
      <c r="W1963" s="15"/>
      <c r="X1963" s="15"/>
      <c r="Y1963" s="15"/>
      <c r="Z1963" s="15"/>
      <c r="AA1963" s="15"/>
      <c r="AB1963" s="15"/>
      <c r="AC1963" s="15"/>
      <c r="AD1963" s="15"/>
      <c r="AE1963" s="15"/>
      <c r="AF1963" s="15"/>
      <c r="AG1963" s="15"/>
      <c r="AH1963" s="15"/>
      <c r="AI1963" s="15"/>
      <c r="AJ1963" s="15"/>
      <c r="AK1963" s="15"/>
      <c r="AL1963" s="15"/>
      <c r="AM1963" s="15"/>
      <c r="AN1963" s="15"/>
      <c r="AO1963" s="15"/>
      <c r="AP1963" s="15"/>
      <c r="AQ1963" s="15"/>
      <c r="AR1963" s="15"/>
      <c r="AS1963" s="15"/>
      <c r="AT1963" s="15"/>
      <c r="AU1963" s="15"/>
      <c r="AV1963" s="15"/>
      <c r="AW1963" s="15"/>
      <c r="AX1963" s="15"/>
      <c r="AY1963" s="15"/>
      <c r="AZ1963" s="15"/>
      <c r="BA1963" s="15"/>
      <c r="BB1963" s="15"/>
      <c r="BC1963" s="15"/>
      <c r="BD1963" s="15"/>
      <c r="BE1963" s="15"/>
      <c r="BF1963" s="15"/>
      <c r="BG1963" s="15"/>
      <c r="BH1963" s="15"/>
      <c r="BI1963" s="15"/>
      <c r="BJ1963" s="15"/>
      <c r="BK1963" s="15"/>
    </row>
    <row r="1964" spans="22:63" ht="15.75">
      <c r="V1964" s="15"/>
      <c r="W1964" s="15"/>
      <c r="X1964" s="15"/>
      <c r="Y1964" s="15"/>
      <c r="Z1964" s="15"/>
      <c r="AA1964" s="15"/>
      <c r="AB1964" s="15"/>
      <c r="AC1964" s="15"/>
      <c r="AD1964" s="15"/>
      <c r="AE1964" s="15"/>
      <c r="AF1964" s="15"/>
      <c r="AG1964" s="15"/>
      <c r="AH1964" s="15"/>
      <c r="AI1964" s="15"/>
      <c r="AJ1964" s="15"/>
      <c r="AK1964" s="15"/>
      <c r="AL1964" s="15"/>
      <c r="AM1964" s="15"/>
      <c r="AN1964" s="15"/>
      <c r="AO1964" s="15"/>
      <c r="AP1964" s="15"/>
      <c r="AQ1964" s="15"/>
      <c r="AR1964" s="15"/>
      <c r="AS1964" s="15"/>
      <c r="AT1964" s="15"/>
      <c r="AU1964" s="15"/>
      <c r="AV1964" s="15"/>
      <c r="AW1964" s="15"/>
      <c r="AX1964" s="15"/>
      <c r="AY1964" s="15"/>
      <c r="AZ1964" s="15"/>
      <c r="BA1964" s="15"/>
      <c r="BB1964" s="15"/>
      <c r="BC1964" s="15"/>
      <c r="BD1964" s="15"/>
      <c r="BE1964" s="15"/>
      <c r="BF1964" s="15"/>
      <c r="BG1964" s="15"/>
      <c r="BH1964" s="15"/>
      <c r="BI1964" s="15"/>
      <c r="BJ1964" s="15"/>
      <c r="BK1964" s="15"/>
    </row>
    <row r="1965" spans="22:63" ht="15.75">
      <c r="V1965" s="15"/>
      <c r="W1965" s="15"/>
      <c r="X1965" s="15"/>
      <c r="Y1965" s="15"/>
      <c r="Z1965" s="15"/>
      <c r="AA1965" s="15"/>
      <c r="AB1965" s="15"/>
      <c r="AC1965" s="15"/>
      <c r="AD1965" s="15"/>
      <c r="AE1965" s="15"/>
      <c r="AF1965" s="15"/>
      <c r="AG1965" s="15"/>
      <c r="AH1965" s="15"/>
      <c r="AI1965" s="15"/>
      <c r="AJ1965" s="15"/>
      <c r="AK1965" s="15"/>
      <c r="AL1965" s="15"/>
      <c r="AM1965" s="15"/>
      <c r="AN1965" s="15"/>
      <c r="AO1965" s="15"/>
      <c r="AP1965" s="15"/>
      <c r="AQ1965" s="15"/>
      <c r="AR1965" s="15"/>
      <c r="AS1965" s="15"/>
      <c r="AT1965" s="15"/>
      <c r="AU1965" s="15"/>
      <c r="AV1965" s="15"/>
      <c r="AW1965" s="15"/>
      <c r="AX1965" s="15"/>
      <c r="AY1965" s="15"/>
      <c r="AZ1965" s="15"/>
      <c r="BA1965" s="15"/>
      <c r="BB1965" s="15"/>
      <c r="BC1965" s="15"/>
      <c r="BD1965" s="15"/>
      <c r="BE1965" s="15"/>
      <c r="BF1965" s="15"/>
      <c r="BG1965" s="15"/>
      <c r="BH1965" s="15"/>
      <c r="BI1965" s="15"/>
      <c r="BJ1965" s="15"/>
      <c r="BK1965" s="15"/>
    </row>
    <row r="1966" spans="22:63" ht="15.75">
      <c r="V1966" s="15"/>
      <c r="W1966" s="15"/>
      <c r="X1966" s="15"/>
      <c r="Y1966" s="15"/>
      <c r="Z1966" s="15"/>
      <c r="AA1966" s="15"/>
      <c r="AB1966" s="15"/>
      <c r="AC1966" s="15"/>
      <c r="AD1966" s="15"/>
      <c r="AE1966" s="15"/>
      <c r="AF1966" s="15"/>
      <c r="AG1966" s="15"/>
      <c r="AH1966" s="15"/>
      <c r="AI1966" s="15"/>
      <c r="AJ1966" s="15"/>
      <c r="AK1966" s="15"/>
      <c r="AL1966" s="15"/>
      <c r="AM1966" s="15"/>
      <c r="AN1966" s="15"/>
      <c r="AO1966" s="15"/>
      <c r="AP1966" s="15"/>
      <c r="AQ1966" s="15"/>
      <c r="AR1966" s="15"/>
      <c r="AS1966" s="15"/>
      <c r="AT1966" s="15"/>
      <c r="AU1966" s="15"/>
      <c r="AV1966" s="15"/>
      <c r="AW1966" s="15"/>
      <c r="AX1966" s="15"/>
      <c r="AY1966" s="15"/>
      <c r="AZ1966" s="15"/>
      <c r="BA1966" s="15"/>
      <c r="BB1966" s="15"/>
      <c r="BC1966" s="15"/>
      <c r="BD1966" s="15"/>
      <c r="BE1966" s="15"/>
      <c r="BF1966" s="15"/>
      <c r="BG1966" s="15"/>
      <c r="BH1966" s="15"/>
      <c r="BI1966" s="15"/>
      <c r="BJ1966" s="15"/>
      <c r="BK1966" s="15"/>
    </row>
    <row r="1967" spans="22:63" ht="15.75">
      <c r="V1967" s="15"/>
      <c r="W1967" s="15"/>
      <c r="X1967" s="15"/>
      <c r="Y1967" s="15"/>
      <c r="Z1967" s="15"/>
      <c r="AA1967" s="15"/>
      <c r="AB1967" s="15"/>
      <c r="AC1967" s="15"/>
      <c r="AD1967" s="15"/>
      <c r="AE1967" s="15"/>
      <c r="AF1967" s="15"/>
      <c r="AG1967" s="15"/>
      <c r="AH1967" s="15"/>
      <c r="AI1967" s="15"/>
      <c r="AJ1967" s="15"/>
      <c r="AK1967" s="15"/>
      <c r="AL1967" s="15"/>
      <c r="AM1967" s="15"/>
      <c r="AN1967" s="15"/>
      <c r="AO1967" s="15"/>
      <c r="AP1967" s="15"/>
      <c r="AQ1967" s="15"/>
      <c r="AR1967" s="15"/>
      <c r="AS1967" s="15"/>
      <c r="AT1967" s="15"/>
      <c r="AU1967" s="15"/>
      <c r="AV1967" s="15"/>
      <c r="AW1967" s="15"/>
      <c r="AX1967" s="15"/>
      <c r="AY1967" s="15"/>
      <c r="AZ1967" s="15"/>
      <c r="BA1967" s="15"/>
      <c r="BB1967" s="15"/>
      <c r="BC1967" s="15"/>
      <c r="BD1967" s="15"/>
      <c r="BE1967" s="15"/>
      <c r="BF1967" s="15"/>
      <c r="BG1967" s="15"/>
      <c r="BH1967" s="15"/>
      <c r="BI1967" s="15"/>
      <c r="BJ1967" s="15"/>
      <c r="BK1967" s="15"/>
    </row>
    <row r="1968" spans="22:63" ht="15.75">
      <c r="V1968" s="15"/>
      <c r="W1968" s="15"/>
      <c r="X1968" s="15"/>
      <c r="Y1968" s="15"/>
      <c r="Z1968" s="15"/>
      <c r="AA1968" s="15"/>
      <c r="AB1968" s="15"/>
      <c r="AC1968" s="15"/>
      <c r="AD1968" s="15"/>
      <c r="AE1968" s="15"/>
      <c r="AF1968" s="15"/>
      <c r="AG1968" s="15"/>
      <c r="AH1968" s="15"/>
      <c r="AI1968" s="15"/>
      <c r="AJ1968" s="15"/>
      <c r="AK1968" s="15"/>
      <c r="AL1968" s="15"/>
      <c r="AM1968" s="15"/>
      <c r="AN1968" s="15"/>
      <c r="AO1968" s="15"/>
      <c r="AP1968" s="15"/>
      <c r="AQ1968" s="15"/>
      <c r="AR1968" s="15"/>
      <c r="AS1968" s="15"/>
      <c r="AT1968" s="15"/>
      <c r="AU1968" s="15"/>
      <c r="AV1968" s="15"/>
      <c r="AW1968" s="15"/>
      <c r="AX1968" s="15"/>
      <c r="AY1968" s="15"/>
      <c r="AZ1968" s="15"/>
      <c r="BA1968" s="15"/>
      <c r="BB1968" s="15"/>
      <c r="BC1968" s="15"/>
      <c r="BD1968" s="15"/>
      <c r="BE1968" s="15"/>
      <c r="BF1968" s="15"/>
      <c r="BG1968" s="15"/>
      <c r="BH1968" s="15"/>
      <c r="BI1968" s="15"/>
      <c r="BJ1968" s="15"/>
      <c r="BK1968" s="15"/>
    </row>
    <row r="1969" spans="22:63" ht="15.75">
      <c r="V1969" s="15"/>
      <c r="W1969" s="15"/>
      <c r="X1969" s="15"/>
      <c r="Y1969" s="15"/>
      <c r="Z1969" s="15"/>
      <c r="AA1969" s="15"/>
      <c r="AB1969" s="15"/>
      <c r="AC1969" s="15"/>
      <c r="AD1969" s="15"/>
      <c r="AE1969" s="15"/>
      <c r="AF1969" s="15"/>
      <c r="AG1969" s="15"/>
      <c r="AH1969" s="15"/>
      <c r="AI1969" s="15"/>
      <c r="AJ1969" s="15"/>
      <c r="AK1969" s="15"/>
      <c r="AL1969" s="15"/>
      <c r="AM1969" s="15"/>
      <c r="AN1969" s="15"/>
      <c r="AO1969" s="15"/>
      <c r="AP1969" s="15"/>
      <c r="AQ1969" s="15"/>
      <c r="AR1969" s="15"/>
      <c r="AS1969" s="15"/>
      <c r="AT1969" s="15"/>
      <c r="AU1969" s="15"/>
      <c r="AV1969" s="15"/>
      <c r="AW1969" s="15"/>
      <c r="AX1969" s="15"/>
      <c r="AY1969" s="15"/>
      <c r="AZ1969" s="15"/>
      <c r="BA1969" s="15"/>
      <c r="BB1969" s="15"/>
      <c r="BC1969" s="15"/>
      <c r="BD1969" s="15"/>
      <c r="BE1969" s="15"/>
      <c r="BF1969" s="15"/>
      <c r="BG1969" s="15"/>
      <c r="BH1969" s="15"/>
      <c r="BI1969" s="15"/>
      <c r="BJ1969" s="15"/>
      <c r="BK1969" s="15"/>
    </row>
    <row r="1970" spans="22:63" ht="15.75">
      <c r="V1970" s="15"/>
      <c r="W1970" s="15"/>
      <c r="X1970" s="15"/>
      <c r="Y1970" s="15"/>
      <c r="Z1970" s="15"/>
      <c r="AA1970" s="15"/>
      <c r="AB1970" s="15"/>
      <c r="AC1970" s="15"/>
      <c r="AD1970" s="15"/>
      <c r="AE1970" s="15"/>
      <c r="AF1970" s="15"/>
      <c r="AG1970" s="15"/>
      <c r="AH1970" s="15"/>
      <c r="AI1970" s="15"/>
      <c r="AJ1970" s="15"/>
      <c r="AK1970" s="15"/>
      <c r="AL1970" s="15"/>
      <c r="AM1970" s="15"/>
      <c r="AN1970" s="15"/>
      <c r="AO1970" s="15"/>
      <c r="AP1970" s="15"/>
      <c r="AQ1970" s="15"/>
      <c r="AR1970" s="15"/>
      <c r="AS1970" s="15"/>
      <c r="AT1970" s="15"/>
      <c r="AU1970" s="15"/>
      <c r="AV1970" s="15"/>
      <c r="AW1970" s="15"/>
      <c r="AX1970" s="15"/>
      <c r="AY1970" s="15"/>
      <c r="AZ1970" s="15"/>
      <c r="BA1970" s="15"/>
      <c r="BB1970" s="15"/>
      <c r="BC1970" s="15"/>
      <c r="BD1970" s="15"/>
      <c r="BE1970" s="15"/>
      <c r="BF1970" s="15"/>
      <c r="BG1970" s="15"/>
      <c r="BH1970" s="15"/>
      <c r="BI1970" s="15"/>
      <c r="BJ1970" s="15"/>
      <c r="BK1970" s="15"/>
    </row>
    <row r="1971" spans="22:63" ht="15.75">
      <c r="V1971" s="15"/>
      <c r="W1971" s="15"/>
      <c r="X1971" s="15"/>
      <c r="Y1971" s="15"/>
      <c r="Z1971" s="15"/>
      <c r="AA1971" s="15"/>
      <c r="AB1971" s="15"/>
      <c r="AC1971" s="15"/>
      <c r="AD1971" s="15"/>
      <c r="AE1971" s="15"/>
      <c r="AF1971" s="15"/>
      <c r="AG1971" s="15"/>
      <c r="AH1971" s="15"/>
      <c r="AI1971" s="15"/>
      <c r="AJ1971" s="15"/>
      <c r="AK1971" s="15"/>
      <c r="AL1971" s="15"/>
      <c r="AM1971" s="15"/>
      <c r="AN1971" s="15"/>
      <c r="AO1971" s="15"/>
      <c r="AP1971" s="15"/>
      <c r="AQ1971" s="15"/>
      <c r="AR1971" s="15"/>
      <c r="AS1971" s="15"/>
      <c r="AT1971" s="15"/>
      <c r="AU1971" s="15"/>
      <c r="AV1971" s="15"/>
      <c r="AW1971" s="15"/>
      <c r="AX1971" s="15"/>
      <c r="AY1971" s="15"/>
      <c r="AZ1971" s="15"/>
      <c r="BA1971" s="15"/>
      <c r="BB1971" s="15"/>
      <c r="BC1971" s="15"/>
      <c r="BD1971" s="15"/>
      <c r="BE1971" s="15"/>
      <c r="BF1971" s="15"/>
      <c r="BG1971" s="15"/>
      <c r="BH1971" s="15"/>
      <c r="BI1971" s="15"/>
      <c r="BJ1971" s="15"/>
      <c r="BK1971" s="15"/>
    </row>
    <row r="1972" spans="22:63" ht="15.75">
      <c r="V1972" s="15"/>
      <c r="W1972" s="15"/>
      <c r="X1972" s="15"/>
      <c r="Y1972" s="15"/>
      <c r="Z1972" s="15"/>
      <c r="AA1972" s="15"/>
      <c r="AB1972" s="15"/>
      <c r="AC1972" s="15"/>
      <c r="AD1972" s="15"/>
      <c r="AE1972" s="15"/>
      <c r="AF1972" s="15"/>
      <c r="AG1972" s="15"/>
      <c r="AH1972" s="15"/>
      <c r="AI1972" s="15"/>
      <c r="AJ1972" s="15"/>
      <c r="AK1972" s="15"/>
      <c r="AL1972" s="15"/>
      <c r="AM1972" s="15"/>
      <c r="AN1972" s="15"/>
      <c r="AO1972" s="15"/>
      <c r="AP1972" s="15"/>
      <c r="AQ1972" s="15"/>
      <c r="AR1972" s="15"/>
      <c r="AS1972" s="15"/>
      <c r="AT1972" s="15"/>
      <c r="AU1972" s="15"/>
      <c r="AV1972" s="15"/>
      <c r="AW1972" s="15"/>
      <c r="AX1972" s="15"/>
      <c r="AY1972" s="15"/>
      <c r="AZ1972" s="15"/>
      <c r="BA1972" s="15"/>
      <c r="BB1972" s="15"/>
      <c r="BC1972" s="15"/>
      <c r="BD1972" s="15"/>
      <c r="BE1972" s="15"/>
      <c r="BF1972" s="15"/>
      <c r="BG1972" s="15"/>
      <c r="BH1972" s="15"/>
      <c r="BI1972" s="15"/>
      <c r="BJ1972" s="15"/>
      <c r="BK1972" s="15"/>
    </row>
    <row r="1973" spans="22:63" ht="15.75">
      <c r="V1973" s="15"/>
      <c r="W1973" s="15"/>
      <c r="X1973" s="15"/>
      <c r="Y1973" s="15"/>
      <c r="Z1973" s="15"/>
      <c r="AA1973" s="15"/>
      <c r="AB1973" s="15"/>
      <c r="AC1973" s="15"/>
      <c r="AD1973" s="15"/>
      <c r="AE1973" s="15"/>
      <c r="AF1973" s="15"/>
      <c r="AG1973" s="15"/>
      <c r="AH1973" s="15"/>
      <c r="AI1973" s="15"/>
      <c r="AJ1973" s="15"/>
      <c r="AK1973" s="15"/>
      <c r="AL1973" s="15"/>
      <c r="AM1973" s="15"/>
      <c r="AN1973" s="15"/>
      <c r="AO1973" s="15"/>
      <c r="AP1973" s="15"/>
      <c r="AQ1973" s="15"/>
      <c r="AR1973" s="15"/>
      <c r="AS1973" s="15"/>
      <c r="AT1973" s="15"/>
      <c r="AU1973" s="15"/>
      <c r="AV1973" s="15"/>
      <c r="AW1973" s="15"/>
      <c r="AX1973" s="15"/>
      <c r="AY1973" s="15"/>
      <c r="AZ1973" s="15"/>
      <c r="BA1973" s="15"/>
      <c r="BB1973" s="15"/>
      <c r="BC1973" s="15"/>
      <c r="BD1973" s="15"/>
      <c r="BE1973" s="15"/>
      <c r="BF1973" s="15"/>
      <c r="BG1973" s="15"/>
      <c r="BH1973" s="15"/>
      <c r="BI1973" s="15"/>
      <c r="BJ1973" s="15"/>
      <c r="BK1973" s="15"/>
    </row>
    <row r="1974" spans="22:63" ht="15.75">
      <c r="V1974" s="15"/>
      <c r="W1974" s="15"/>
      <c r="X1974" s="15"/>
      <c r="Y1974" s="15"/>
      <c r="Z1974" s="15"/>
      <c r="AA1974" s="15"/>
      <c r="AB1974" s="15"/>
      <c r="AC1974" s="15"/>
      <c r="AD1974" s="15"/>
      <c r="AE1974" s="15"/>
      <c r="AF1974" s="15"/>
      <c r="AG1974" s="15"/>
      <c r="AH1974" s="15"/>
      <c r="AI1974" s="15"/>
      <c r="AJ1974" s="15"/>
      <c r="AK1974" s="15"/>
      <c r="AL1974" s="15"/>
      <c r="AM1974" s="15"/>
      <c r="AN1974" s="15"/>
      <c r="AO1974" s="15"/>
      <c r="AP1974" s="15"/>
      <c r="AQ1974" s="15"/>
      <c r="AR1974" s="15"/>
      <c r="AS1974" s="15"/>
      <c r="AT1974" s="15"/>
      <c r="AU1974" s="15"/>
      <c r="AV1974" s="15"/>
      <c r="AW1974" s="15"/>
      <c r="AX1974" s="15"/>
      <c r="AY1974" s="15"/>
      <c r="AZ1974" s="15"/>
      <c r="BA1974" s="15"/>
      <c r="BB1974" s="15"/>
      <c r="BC1974" s="15"/>
      <c r="BD1974" s="15"/>
      <c r="BE1974" s="15"/>
      <c r="BF1974" s="15"/>
      <c r="BG1974" s="15"/>
      <c r="BH1974" s="15"/>
      <c r="BI1974" s="15"/>
      <c r="BJ1974" s="15"/>
      <c r="BK1974" s="15"/>
    </row>
    <row r="1975" spans="22:63" ht="15.75">
      <c r="V1975" s="15"/>
      <c r="W1975" s="15"/>
      <c r="X1975" s="15"/>
      <c r="Y1975" s="15"/>
      <c r="Z1975" s="15"/>
      <c r="AA1975" s="15"/>
      <c r="AB1975" s="15"/>
      <c r="AC1975" s="15"/>
      <c r="AD1975" s="15"/>
      <c r="AE1975" s="15"/>
      <c r="AF1975" s="15"/>
      <c r="AG1975" s="15"/>
      <c r="AH1975" s="15"/>
      <c r="AI1975" s="15"/>
      <c r="AJ1975" s="15"/>
      <c r="AK1975" s="15"/>
      <c r="AL1975" s="15"/>
      <c r="AM1975" s="15"/>
      <c r="AN1975" s="15"/>
      <c r="AO1975" s="15"/>
      <c r="AP1975" s="15"/>
      <c r="AQ1975" s="15"/>
      <c r="AR1975" s="15"/>
      <c r="AS1975" s="15"/>
      <c r="AT1975" s="15"/>
      <c r="AU1975" s="15"/>
      <c r="AV1975" s="15"/>
      <c r="AW1975" s="15"/>
      <c r="AX1975" s="15"/>
      <c r="AY1975" s="15"/>
      <c r="AZ1975" s="15"/>
      <c r="BA1975" s="15"/>
      <c r="BB1975" s="15"/>
      <c r="BC1975" s="15"/>
      <c r="BD1975" s="15"/>
      <c r="BE1975" s="15"/>
      <c r="BF1975" s="15"/>
      <c r="BG1975" s="15"/>
      <c r="BH1975" s="15"/>
      <c r="BI1975" s="15"/>
      <c r="BJ1975" s="15"/>
      <c r="BK1975" s="15"/>
    </row>
    <row r="1976" spans="22:63" ht="15.75">
      <c r="V1976" s="15"/>
      <c r="W1976" s="15"/>
      <c r="X1976" s="15"/>
      <c r="Y1976" s="15"/>
      <c r="Z1976" s="15"/>
      <c r="AA1976" s="15"/>
      <c r="AB1976" s="15"/>
      <c r="AC1976" s="15"/>
      <c r="AD1976" s="15"/>
      <c r="AE1976" s="15"/>
      <c r="AF1976" s="15"/>
      <c r="AG1976" s="15"/>
      <c r="AH1976" s="15"/>
      <c r="AI1976" s="15"/>
      <c r="AJ1976" s="15"/>
      <c r="AK1976" s="15"/>
      <c r="AL1976" s="15"/>
      <c r="AM1976" s="15"/>
      <c r="AN1976" s="15"/>
      <c r="AO1976" s="15"/>
      <c r="AP1976" s="15"/>
      <c r="AQ1976" s="15"/>
      <c r="AR1976" s="15"/>
      <c r="AS1976" s="15"/>
      <c r="AT1976" s="15"/>
      <c r="AU1976" s="15"/>
      <c r="AV1976" s="15"/>
      <c r="AW1976" s="15"/>
      <c r="AX1976" s="15"/>
      <c r="AY1976" s="15"/>
      <c r="AZ1976" s="15"/>
      <c r="BA1976" s="15"/>
      <c r="BB1976" s="15"/>
      <c r="BC1976" s="15"/>
      <c r="BD1976" s="15"/>
      <c r="BE1976" s="15"/>
      <c r="BF1976" s="15"/>
      <c r="BG1976" s="15"/>
      <c r="BH1976" s="15"/>
      <c r="BI1976" s="15"/>
      <c r="BJ1976" s="15"/>
      <c r="BK1976" s="15"/>
    </row>
    <row r="1977" spans="22:63" ht="15.75">
      <c r="V1977" s="15"/>
      <c r="W1977" s="15"/>
      <c r="X1977" s="15"/>
      <c r="Y1977" s="15"/>
      <c r="Z1977" s="15"/>
      <c r="AA1977" s="15"/>
      <c r="AB1977" s="15"/>
      <c r="AC1977" s="15"/>
      <c r="AD1977" s="15"/>
      <c r="AE1977" s="15"/>
      <c r="AF1977" s="15"/>
      <c r="AG1977" s="15"/>
      <c r="AH1977" s="15"/>
      <c r="AI1977" s="15"/>
      <c r="AJ1977" s="15"/>
      <c r="AK1977" s="15"/>
      <c r="AL1977" s="15"/>
      <c r="AM1977" s="15"/>
      <c r="AN1977" s="15"/>
      <c r="AO1977" s="15"/>
      <c r="AP1977" s="15"/>
      <c r="AQ1977" s="15"/>
      <c r="AR1977" s="15"/>
      <c r="AS1977" s="15"/>
      <c r="AT1977" s="15"/>
      <c r="AU1977" s="15"/>
      <c r="AV1977" s="15"/>
      <c r="AW1977" s="15"/>
      <c r="AX1977" s="15"/>
      <c r="AY1977" s="15"/>
      <c r="AZ1977" s="15"/>
      <c r="BA1977" s="15"/>
      <c r="BB1977" s="15"/>
      <c r="BC1977" s="15"/>
      <c r="BD1977" s="15"/>
      <c r="BE1977" s="15"/>
      <c r="BF1977" s="15"/>
      <c r="BG1977" s="15"/>
      <c r="BH1977" s="15"/>
      <c r="BI1977" s="15"/>
      <c r="BJ1977" s="15"/>
      <c r="BK1977" s="15"/>
    </row>
    <row r="1978" spans="22:63" ht="15.75">
      <c r="V1978" s="15"/>
      <c r="W1978" s="15"/>
      <c r="X1978" s="15"/>
      <c r="Y1978" s="15"/>
      <c r="Z1978" s="15"/>
      <c r="AA1978" s="15"/>
      <c r="AB1978" s="15"/>
      <c r="AC1978" s="15"/>
      <c r="AD1978" s="15"/>
      <c r="AE1978" s="15"/>
      <c r="AF1978" s="15"/>
      <c r="AG1978" s="15"/>
      <c r="AH1978" s="15"/>
      <c r="AI1978" s="15"/>
      <c r="AJ1978" s="15"/>
      <c r="AK1978" s="15"/>
      <c r="AL1978" s="15"/>
      <c r="AM1978" s="15"/>
      <c r="AN1978" s="15"/>
      <c r="AO1978" s="15"/>
      <c r="AP1978" s="15"/>
      <c r="AQ1978" s="15"/>
      <c r="AR1978" s="15"/>
      <c r="AS1978" s="15"/>
      <c r="AT1978" s="15"/>
      <c r="AU1978" s="15"/>
      <c r="AV1978" s="15"/>
      <c r="AW1978" s="15"/>
      <c r="AX1978" s="15"/>
      <c r="AY1978" s="15"/>
      <c r="AZ1978" s="15"/>
      <c r="BA1978" s="15"/>
      <c r="BB1978" s="15"/>
      <c r="BC1978" s="15"/>
      <c r="BD1978" s="15"/>
      <c r="BE1978" s="15"/>
      <c r="BF1978" s="15"/>
      <c r="BG1978" s="15"/>
      <c r="BH1978" s="15"/>
      <c r="BI1978" s="15"/>
      <c r="BJ1978" s="15"/>
      <c r="BK1978" s="15"/>
    </row>
    <row r="1979" spans="22:63" ht="15.75">
      <c r="V1979" s="15"/>
      <c r="W1979" s="15"/>
      <c r="X1979" s="15"/>
      <c r="Y1979" s="15"/>
      <c r="Z1979" s="15"/>
      <c r="AA1979" s="15"/>
      <c r="AB1979" s="15"/>
      <c r="AC1979" s="15"/>
      <c r="AD1979" s="15"/>
      <c r="AE1979" s="15"/>
      <c r="AF1979" s="15"/>
      <c r="AG1979" s="15"/>
      <c r="AH1979" s="15"/>
      <c r="AI1979" s="15"/>
      <c r="AJ1979" s="15"/>
      <c r="AK1979" s="15"/>
      <c r="AL1979" s="15"/>
      <c r="AM1979" s="15"/>
      <c r="AN1979" s="15"/>
      <c r="AO1979" s="15"/>
      <c r="AP1979" s="15"/>
      <c r="AQ1979" s="15"/>
      <c r="AR1979" s="15"/>
      <c r="AS1979" s="15"/>
      <c r="AT1979" s="15"/>
      <c r="AU1979" s="15"/>
      <c r="AV1979" s="15"/>
      <c r="AW1979" s="15"/>
      <c r="AX1979" s="15"/>
      <c r="AY1979" s="15"/>
      <c r="AZ1979" s="15"/>
      <c r="BA1979" s="15"/>
      <c r="BB1979" s="15"/>
      <c r="BC1979" s="15"/>
      <c r="BD1979" s="15"/>
      <c r="BE1979" s="15"/>
      <c r="BF1979" s="15"/>
      <c r="BG1979" s="15"/>
      <c r="BH1979" s="15"/>
      <c r="BI1979" s="15"/>
      <c r="BJ1979" s="15"/>
      <c r="BK1979" s="15"/>
    </row>
    <row r="1980" spans="22:63" ht="15.75">
      <c r="V1980" s="15"/>
      <c r="W1980" s="15"/>
      <c r="X1980" s="15"/>
      <c r="Y1980" s="15"/>
      <c r="Z1980" s="15"/>
      <c r="AA1980" s="15"/>
      <c r="AB1980" s="15"/>
      <c r="AC1980" s="15"/>
      <c r="AD1980" s="15"/>
      <c r="AE1980" s="15"/>
      <c r="AF1980" s="15"/>
      <c r="AG1980" s="15"/>
      <c r="AH1980" s="15"/>
      <c r="AI1980" s="15"/>
      <c r="AJ1980" s="15"/>
      <c r="AK1980" s="15"/>
      <c r="AL1980" s="15"/>
      <c r="AM1980" s="15"/>
      <c r="AN1980" s="15"/>
      <c r="AO1980" s="15"/>
      <c r="AP1980" s="15"/>
      <c r="AQ1980" s="15"/>
      <c r="AR1980" s="15"/>
      <c r="AS1980" s="15"/>
      <c r="AT1980" s="15"/>
      <c r="AU1980" s="15"/>
      <c r="AV1980" s="15"/>
      <c r="AW1980" s="15"/>
      <c r="AX1980" s="15"/>
      <c r="AY1980" s="15"/>
      <c r="AZ1980" s="15"/>
      <c r="BA1980" s="15"/>
      <c r="BB1980" s="15"/>
      <c r="BC1980" s="15"/>
      <c r="BD1980" s="15"/>
      <c r="BE1980" s="15"/>
      <c r="BF1980" s="15"/>
      <c r="BG1980" s="15"/>
      <c r="BH1980" s="15"/>
      <c r="BI1980" s="15"/>
      <c r="BJ1980" s="15"/>
      <c r="BK1980" s="15"/>
    </row>
    <row r="1981" spans="22:63" ht="15.75">
      <c r="V1981" s="15"/>
      <c r="W1981" s="15"/>
      <c r="X1981" s="15"/>
      <c r="Y1981" s="15"/>
      <c r="Z1981" s="15"/>
      <c r="AA1981" s="15"/>
      <c r="AB1981" s="15"/>
      <c r="AC1981" s="15"/>
      <c r="AD1981" s="15"/>
      <c r="AE1981" s="15"/>
      <c r="AF1981" s="15"/>
      <c r="AG1981" s="15"/>
      <c r="AH1981" s="15"/>
      <c r="AI1981" s="15"/>
      <c r="AJ1981" s="15"/>
      <c r="AK1981" s="15"/>
      <c r="AL1981" s="15"/>
      <c r="AM1981" s="15"/>
      <c r="AN1981" s="15"/>
      <c r="AO1981" s="15"/>
      <c r="AP1981" s="15"/>
      <c r="AQ1981" s="15"/>
      <c r="AR1981" s="15"/>
      <c r="AS1981" s="15"/>
      <c r="AT1981" s="15"/>
      <c r="AU1981" s="15"/>
      <c r="AV1981" s="15"/>
      <c r="AW1981" s="15"/>
      <c r="AX1981" s="15"/>
      <c r="AY1981" s="15"/>
      <c r="AZ1981" s="15"/>
      <c r="BA1981" s="15"/>
      <c r="BB1981" s="15"/>
      <c r="BC1981" s="15"/>
      <c r="BD1981" s="15"/>
      <c r="BE1981" s="15"/>
      <c r="BF1981" s="15"/>
      <c r="BG1981" s="15"/>
      <c r="BH1981" s="15"/>
      <c r="BI1981" s="15"/>
      <c r="BJ1981" s="15"/>
      <c r="BK1981" s="15"/>
    </row>
    <row r="1982" spans="22:63" ht="15.75">
      <c r="V1982" s="15"/>
      <c r="W1982" s="15"/>
      <c r="X1982" s="15"/>
      <c r="Y1982" s="15"/>
      <c r="Z1982" s="15"/>
      <c r="AA1982" s="15"/>
      <c r="AB1982" s="15"/>
      <c r="AC1982" s="15"/>
      <c r="AD1982" s="15"/>
      <c r="AE1982" s="15"/>
      <c r="AF1982" s="15"/>
      <c r="AG1982" s="15"/>
      <c r="AH1982" s="15"/>
      <c r="AI1982" s="15"/>
      <c r="AJ1982" s="15"/>
      <c r="AK1982" s="15"/>
      <c r="AL1982" s="15"/>
      <c r="AM1982" s="15"/>
      <c r="AN1982" s="15"/>
      <c r="AO1982" s="15"/>
      <c r="AP1982" s="15"/>
      <c r="AQ1982" s="15"/>
      <c r="AR1982" s="15"/>
      <c r="AS1982" s="15"/>
      <c r="AT1982" s="15"/>
      <c r="AU1982" s="15"/>
      <c r="AV1982" s="15"/>
      <c r="AW1982" s="15"/>
      <c r="AX1982" s="15"/>
      <c r="AY1982" s="15"/>
      <c r="AZ1982" s="15"/>
      <c r="BA1982" s="15"/>
      <c r="BB1982" s="15"/>
      <c r="BC1982" s="15"/>
      <c r="BD1982" s="15"/>
      <c r="BE1982" s="15"/>
      <c r="BF1982" s="15"/>
      <c r="BG1982" s="15"/>
      <c r="BH1982" s="15"/>
      <c r="BI1982" s="15"/>
      <c r="BJ1982" s="15"/>
      <c r="BK1982" s="15"/>
    </row>
    <row r="1983" spans="22:63" ht="15.75">
      <c r="V1983" s="15"/>
      <c r="W1983" s="15"/>
      <c r="X1983" s="15"/>
      <c r="Y1983" s="15"/>
      <c r="Z1983" s="15"/>
      <c r="AA1983" s="15"/>
      <c r="AB1983" s="15"/>
      <c r="AC1983" s="15"/>
      <c r="AD1983" s="15"/>
      <c r="AE1983" s="15"/>
      <c r="AF1983" s="15"/>
      <c r="AG1983" s="15"/>
      <c r="AH1983" s="15"/>
      <c r="AI1983" s="15"/>
      <c r="AJ1983" s="15"/>
      <c r="AK1983" s="15"/>
      <c r="AL1983" s="15"/>
      <c r="AM1983" s="15"/>
      <c r="AN1983" s="15"/>
      <c r="AO1983" s="15"/>
      <c r="AP1983" s="15"/>
      <c r="AQ1983" s="15"/>
      <c r="AR1983" s="15"/>
      <c r="AS1983" s="15"/>
      <c r="AT1983" s="15"/>
      <c r="AU1983" s="15"/>
      <c r="AV1983" s="15"/>
      <c r="AW1983" s="15"/>
      <c r="AX1983" s="15"/>
      <c r="AY1983" s="15"/>
      <c r="AZ1983" s="15"/>
      <c r="BA1983" s="15"/>
      <c r="BB1983" s="15"/>
      <c r="BC1983" s="15"/>
      <c r="BD1983" s="15"/>
      <c r="BE1983" s="15"/>
      <c r="BF1983" s="15"/>
      <c r="BG1983" s="15"/>
      <c r="BH1983" s="15"/>
      <c r="BI1983" s="15"/>
      <c r="BJ1983" s="15"/>
      <c r="BK1983" s="15"/>
    </row>
    <row r="1984" spans="22:63" ht="15.75">
      <c r="V1984" s="15"/>
      <c r="W1984" s="15"/>
      <c r="X1984" s="15"/>
      <c r="Y1984" s="15"/>
      <c r="Z1984" s="15"/>
      <c r="AA1984" s="15"/>
      <c r="AB1984" s="15"/>
      <c r="AC1984" s="15"/>
      <c r="AD1984" s="15"/>
      <c r="AE1984" s="15"/>
      <c r="AF1984" s="15"/>
      <c r="AG1984" s="15"/>
      <c r="AH1984" s="15"/>
      <c r="AI1984" s="15"/>
      <c r="AJ1984" s="15"/>
      <c r="AK1984" s="15"/>
      <c r="AL1984" s="15"/>
      <c r="AM1984" s="15"/>
      <c r="AN1984" s="15"/>
      <c r="AO1984" s="15"/>
      <c r="AP1984" s="15"/>
      <c r="AQ1984" s="15"/>
      <c r="AR1984" s="15"/>
      <c r="AS1984" s="15"/>
      <c r="AT1984" s="15"/>
      <c r="AU1984" s="15"/>
      <c r="AV1984" s="15"/>
      <c r="AW1984" s="15"/>
      <c r="AX1984" s="15"/>
      <c r="AY1984" s="15"/>
      <c r="AZ1984" s="15"/>
      <c r="BA1984" s="15"/>
      <c r="BB1984" s="15"/>
      <c r="BC1984" s="15"/>
      <c r="BD1984" s="15"/>
      <c r="BE1984" s="15"/>
      <c r="BF1984" s="15"/>
      <c r="BG1984" s="15"/>
      <c r="BH1984" s="15"/>
      <c r="BI1984" s="15"/>
      <c r="BJ1984" s="15"/>
      <c r="BK1984" s="15"/>
    </row>
    <row r="1985" spans="22:63" ht="15.75">
      <c r="V1985" s="15"/>
      <c r="W1985" s="15"/>
      <c r="X1985" s="15"/>
      <c r="Y1985" s="15"/>
      <c r="Z1985" s="15"/>
      <c r="AA1985" s="15"/>
      <c r="AB1985" s="15"/>
      <c r="AC1985" s="15"/>
      <c r="AD1985" s="15"/>
      <c r="AE1985" s="15"/>
      <c r="AF1985" s="15"/>
      <c r="AG1985" s="15"/>
      <c r="AH1985" s="15"/>
      <c r="AI1985" s="15"/>
      <c r="AJ1985" s="15"/>
      <c r="AK1985" s="15"/>
      <c r="AL1985" s="15"/>
      <c r="AM1985" s="15"/>
      <c r="AN1985" s="15"/>
      <c r="AO1985" s="15"/>
      <c r="AP1985" s="15"/>
      <c r="AQ1985" s="15"/>
      <c r="AR1985" s="15"/>
      <c r="AS1985" s="15"/>
      <c r="AT1985" s="15"/>
      <c r="AU1985" s="15"/>
      <c r="AV1985" s="15"/>
      <c r="AW1985" s="15"/>
      <c r="AX1985" s="15"/>
      <c r="AY1985" s="15"/>
      <c r="AZ1985" s="15"/>
      <c r="BA1985" s="15"/>
      <c r="BB1985" s="15"/>
      <c r="BC1985" s="15"/>
      <c r="BD1985" s="15"/>
      <c r="BE1985" s="15"/>
      <c r="BF1985" s="15"/>
      <c r="BG1985" s="15"/>
      <c r="BH1985" s="15"/>
      <c r="BI1985" s="15"/>
      <c r="BJ1985" s="15"/>
      <c r="BK1985" s="15"/>
    </row>
    <row r="1986" spans="22:63" ht="15.75">
      <c r="V1986" s="15"/>
      <c r="W1986" s="15"/>
      <c r="X1986" s="15"/>
      <c r="Y1986" s="15"/>
      <c r="Z1986" s="15"/>
      <c r="AA1986" s="15"/>
      <c r="AB1986" s="15"/>
      <c r="AC1986" s="15"/>
      <c r="AD1986" s="15"/>
      <c r="AE1986" s="15"/>
      <c r="AF1986" s="15"/>
      <c r="AG1986" s="15"/>
      <c r="AH1986" s="15"/>
      <c r="AI1986" s="15"/>
      <c r="AJ1986" s="15"/>
      <c r="AK1986" s="15"/>
      <c r="AL1986" s="15"/>
      <c r="AM1986" s="15"/>
      <c r="AN1986" s="15"/>
      <c r="AO1986" s="15"/>
      <c r="AP1986" s="15"/>
      <c r="AQ1986" s="15"/>
      <c r="AR1986" s="15"/>
      <c r="AS1986" s="15"/>
      <c r="AT1986" s="15"/>
      <c r="AU1986" s="15"/>
      <c r="AV1986" s="15"/>
      <c r="AW1986" s="15"/>
      <c r="AX1986" s="15"/>
      <c r="AY1986" s="15"/>
      <c r="AZ1986" s="15"/>
      <c r="BA1986" s="15"/>
      <c r="BB1986" s="15"/>
      <c r="BC1986" s="15"/>
      <c r="BD1986" s="15"/>
      <c r="BE1986" s="15"/>
      <c r="BF1986" s="15"/>
      <c r="BG1986" s="15"/>
      <c r="BH1986" s="15"/>
      <c r="BI1986" s="15"/>
      <c r="BJ1986" s="15"/>
      <c r="BK1986" s="15"/>
    </row>
    <row r="1987" spans="22:63" ht="15.75">
      <c r="V1987" s="15"/>
      <c r="W1987" s="15"/>
      <c r="X1987" s="15"/>
      <c r="Y1987" s="15"/>
      <c r="Z1987" s="15"/>
      <c r="AA1987" s="15"/>
      <c r="AB1987" s="15"/>
      <c r="AC1987" s="15"/>
      <c r="AD1987" s="15"/>
      <c r="AE1987" s="15"/>
      <c r="AF1987" s="15"/>
      <c r="AG1987" s="15"/>
      <c r="AH1987" s="15"/>
      <c r="AI1987" s="15"/>
      <c r="AJ1987" s="15"/>
      <c r="AK1987" s="15"/>
      <c r="AL1987" s="15"/>
      <c r="AM1987" s="15"/>
      <c r="AN1987" s="15"/>
      <c r="AO1987" s="15"/>
      <c r="AP1987" s="15"/>
      <c r="AQ1987" s="15"/>
      <c r="AR1987" s="15"/>
      <c r="AS1987" s="15"/>
      <c r="AT1987" s="15"/>
      <c r="AU1987" s="15"/>
      <c r="AV1987" s="15"/>
      <c r="AW1987" s="15"/>
      <c r="AX1987" s="15"/>
      <c r="AY1987" s="15"/>
      <c r="AZ1987" s="15"/>
      <c r="BA1987" s="15"/>
      <c r="BB1987" s="15"/>
      <c r="BC1987" s="15"/>
      <c r="BD1987" s="15"/>
      <c r="BE1987" s="15"/>
      <c r="BF1987" s="15"/>
      <c r="BG1987" s="15"/>
      <c r="BH1987" s="15"/>
      <c r="BI1987" s="15"/>
      <c r="BJ1987" s="15"/>
      <c r="BK1987" s="15"/>
    </row>
    <row r="1988" spans="22:63" ht="15.75">
      <c r="V1988" s="15"/>
      <c r="W1988" s="15"/>
      <c r="X1988" s="15"/>
      <c r="Y1988" s="15"/>
      <c r="Z1988" s="15"/>
      <c r="AA1988" s="15"/>
      <c r="AB1988" s="15"/>
      <c r="AC1988" s="15"/>
      <c r="AD1988" s="15"/>
      <c r="AE1988" s="15"/>
      <c r="AF1988" s="15"/>
      <c r="AG1988" s="15"/>
      <c r="AH1988" s="15"/>
      <c r="AI1988" s="15"/>
      <c r="AJ1988" s="15"/>
      <c r="AK1988" s="15"/>
      <c r="AL1988" s="15"/>
      <c r="AM1988" s="15"/>
      <c r="AN1988" s="15"/>
      <c r="AO1988" s="15"/>
      <c r="AP1988" s="15"/>
      <c r="AQ1988" s="15"/>
      <c r="AR1988" s="15"/>
      <c r="AS1988" s="15"/>
      <c r="AT1988" s="15"/>
      <c r="AU1988" s="15"/>
      <c r="AV1988" s="15"/>
      <c r="AW1988" s="15"/>
      <c r="AX1988" s="15"/>
      <c r="AY1988" s="15"/>
      <c r="AZ1988" s="15"/>
      <c r="BA1988" s="15"/>
      <c r="BB1988" s="15"/>
      <c r="BC1988" s="15"/>
      <c r="BD1988" s="15"/>
      <c r="BE1988" s="15"/>
      <c r="BF1988" s="15"/>
      <c r="BG1988" s="15"/>
      <c r="BH1988" s="15"/>
      <c r="BI1988" s="15"/>
      <c r="BJ1988" s="15"/>
      <c r="BK1988" s="15"/>
    </row>
    <row r="1989" spans="22:63" ht="15.75">
      <c r="V1989" s="15"/>
      <c r="W1989" s="15"/>
      <c r="X1989" s="15"/>
      <c r="Y1989" s="15"/>
      <c r="Z1989" s="15"/>
      <c r="AA1989" s="15"/>
      <c r="AB1989" s="15"/>
      <c r="AC1989" s="15"/>
      <c r="AD1989" s="15"/>
      <c r="AE1989" s="15"/>
      <c r="AF1989" s="15"/>
      <c r="AG1989" s="15"/>
      <c r="AH1989" s="15"/>
      <c r="AI1989" s="15"/>
      <c r="AJ1989" s="15"/>
      <c r="AK1989" s="15"/>
      <c r="AL1989" s="15"/>
      <c r="AM1989" s="15"/>
      <c r="AN1989" s="15"/>
      <c r="AO1989" s="15"/>
      <c r="AP1989" s="15"/>
      <c r="AQ1989" s="15"/>
      <c r="AR1989" s="15"/>
      <c r="AS1989" s="15"/>
      <c r="AT1989" s="15"/>
      <c r="AU1989" s="15"/>
      <c r="AV1989" s="15"/>
      <c r="AW1989" s="15"/>
      <c r="AX1989" s="15"/>
      <c r="AY1989" s="15"/>
      <c r="AZ1989" s="15"/>
      <c r="BA1989" s="15"/>
      <c r="BB1989" s="15"/>
      <c r="BC1989" s="15"/>
      <c r="BD1989" s="15"/>
      <c r="BE1989" s="15"/>
      <c r="BF1989" s="15"/>
      <c r="BG1989" s="15"/>
      <c r="BH1989" s="15"/>
      <c r="BI1989" s="15"/>
      <c r="BJ1989" s="15"/>
      <c r="BK1989" s="15"/>
    </row>
    <row r="1990" spans="22:63" ht="15.75">
      <c r="V1990" s="15"/>
      <c r="W1990" s="15"/>
      <c r="X1990" s="15"/>
      <c r="Y1990" s="15"/>
      <c r="Z1990" s="15"/>
      <c r="AA1990" s="15"/>
      <c r="AB1990" s="15"/>
      <c r="AC1990" s="15"/>
      <c r="AD1990" s="15"/>
      <c r="AE1990" s="15"/>
      <c r="AF1990" s="15"/>
      <c r="AG1990" s="15"/>
      <c r="AH1990" s="15"/>
      <c r="AI1990" s="15"/>
      <c r="AJ1990" s="15"/>
      <c r="AK1990" s="15"/>
      <c r="AL1990" s="15"/>
      <c r="AM1990" s="15"/>
      <c r="AN1990" s="15"/>
      <c r="AO1990" s="15"/>
      <c r="AP1990" s="15"/>
      <c r="AQ1990" s="15"/>
      <c r="AR1990" s="15"/>
      <c r="AS1990" s="15"/>
      <c r="AT1990" s="15"/>
      <c r="AU1990" s="15"/>
      <c r="AV1990" s="15"/>
      <c r="AW1990" s="15"/>
      <c r="AX1990" s="15"/>
      <c r="AY1990" s="15"/>
      <c r="AZ1990" s="15"/>
      <c r="BA1990" s="15"/>
      <c r="BB1990" s="15"/>
      <c r="BC1990" s="15"/>
      <c r="BD1990" s="15"/>
      <c r="BE1990" s="15"/>
      <c r="BF1990" s="15"/>
      <c r="BG1990" s="15"/>
      <c r="BH1990" s="15"/>
      <c r="BI1990" s="15"/>
      <c r="BJ1990" s="15"/>
      <c r="BK1990" s="15"/>
    </row>
    <row r="1991" spans="22:63" ht="15.75">
      <c r="V1991" s="15"/>
      <c r="W1991" s="15"/>
      <c r="X1991" s="15"/>
      <c r="Y1991" s="15"/>
      <c r="Z1991" s="15"/>
      <c r="AA1991" s="15"/>
      <c r="AB1991" s="15"/>
      <c r="AC1991" s="15"/>
      <c r="AD1991" s="15"/>
      <c r="AE1991" s="15"/>
      <c r="AF1991" s="15"/>
      <c r="AG1991" s="15"/>
      <c r="AH1991" s="15"/>
      <c r="AI1991" s="15"/>
      <c r="AJ1991" s="15"/>
      <c r="AK1991" s="15"/>
      <c r="AL1991" s="15"/>
      <c r="AM1991" s="15"/>
      <c r="AN1991" s="15"/>
      <c r="AO1991" s="15"/>
      <c r="AP1991" s="15"/>
      <c r="AQ1991" s="15"/>
      <c r="AR1991" s="15"/>
      <c r="AS1991" s="15"/>
      <c r="AT1991" s="15"/>
      <c r="AU1991" s="15"/>
      <c r="AV1991" s="15"/>
      <c r="AW1991" s="15"/>
      <c r="AX1991" s="15"/>
      <c r="AY1991" s="15"/>
      <c r="AZ1991" s="15"/>
      <c r="BA1991" s="15"/>
      <c r="BB1991" s="15"/>
      <c r="BC1991" s="15"/>
      <c r="BD1991" s="15"/>
      <c r="BE1991" s="15"/>
      <c r="BF1991" s="15"/>
      <c r="BG1991" s="15"/>
      <c r="BH1991" s="15"/>
      <c r="BI1991" s="15"/>
      <c r="BJ1991" s="15"/>
      <c r="BK1991" s="15"/>
    </row>
    <row r="1992" spans="22:63" ht="15.75">
      <c r="V1992" s="15"/>
      <c r="W1992" s="15"/>
      <c r="X1992" s="15"/>
      <c r="Y1992" s="15"/>
      <c r="Z1992" s="15"/>
      <c r="AA1992" s="15"/>
      <c r="AB1992" s="15"/>
      <c r="AC1992" s="15"/>
      <c r="AD1992" s="15"/>
      <c r="AE1992" s="15"/>
      <c r="AF1992" s="15"/>
      <c r="AG1992" s="15"/>
      <c r="AH1992" s="15"/>
      <c r="AI1992" s="15"/>
      <c r="AJ1992" s="15"/>
      <c r="AK1992" s="15"/>
      <c r="AL1992" s="15"/>
      <c r="AM1992" s="15"/>
      <c r="AN1992" s="15"/>
      <c r="AO1992" s="15"/>
      <c r="AP1992" s="15"/>
      <c r="AQ1992" s="15"/>
      <c r="AR1992" s="15"/>
      <c r="AS1992" s="15"/>
      <c r="AT1992" s="15"/>
      <c r="AU1992" s="15"/>
      <c r="AV1992" s="15"/>
      <c r="AW1992" s="15"/>
      <c r="AX1992" s="15"/>
      <c r="AY1992" s="15"/>
      <c r="AZ1992" s="15"/>
      <c r="BA1992" s="15"/>
      <c r="BB1992" s="15"/>
      <c r="BC1992" s="15"/>
      <c r="BD1992" s="15"/>
      <c r="BE1992" s="15"/>
      <c r="BF1992" s="15"/>
      <c r="BG1992" s="15"/>
      <c r="BH1992" s="15"/>
      <c r="BI1992" s="15"/>
      <c r="BJ1992" s="15"/>
      <c r="BK1992" s="15"/>
    </row>
    <row r="1993" spans="22:63" ht="15.75">
      <c r="V1993" s="15"/>
      <c r="W1993" s="15"/>
      <c r="X1993" s="15"/>
      <c r="Y1993" s="15"/>
      <c r="Z1993" s="15"/>
      <c r="AA1993" s="15"/>
      <c r="AB1993" s="15"/>
      <c r="AC1993" s="15"/>
      <c r="AD1993" s="15"/>
      <c r="AE1993" s="15"/>
      <c r="AF1993" s="15"/>
      <c r="AG1993" s="15"/>
      <c r="AH1993" s="15"/>
      <c r="AI1993" s="15"/>
      <c r="AJ1993" s="15"/>
      <c r="AK1993" s="15"/>
      <c r="AL1993" s="15"/>
      <c r="AM1993" s="15"/>
      <c r="AN1993" s="15"/>
      <c r="AO1993" s="15"/>
      <c r="AP1993" s="15"/>
      <c r="AQ1993" s="15"/>
      <c r="AR1993" s="15"/>
      <c r="AS1993" s="15"/>
      <c r="AT1993" s="15"/>
      <c r="AU1993" s="15"/>
      <c r="AV1993" s="15"/>
      <c r="AW1993" s="15"/>
      <c r="AX1993" s="15"/>
      <c r="AY1993" s="15"/>
      <c r="AZ1993" s="15"/>
      <c r="BA1993" s="15"/>
      <c r="BB1993" s="15"/>
      <c r="BC1993" s="15"/>
      <c r="BD1993" s="15"/>
      <c r="BE1993" s="15"/>
      <c r="BF1993" s="15"/>
      <c r="BG1993" s="15"/>
      <c r="BH1993" s="15"/>
      <c r="BI1993" s="15"/>
      <c r="BJ1993" s="15"/>
      <c r="BK1993" s="15"/>
    </row>
    <row r="1994" spans="22:63" ht="15.75">
      <c r="V1994" s="15"/>
      <c r="W1994" s="15"/>
      <c r="X1994" s="15"/>
      <c r="Y1994" s="15"/>
      <c r="Z1994" s="15"/>
      <c r="AA1994" s="15"/>
      <c r="AB1994" s="15"/>
      <c r="AC1994" s="15"/>
      <c r="AD1994" s="15"/>
      <c r="AE1994" s="15"/>
      <c r="AF1994" s="15"/>
      <c r="AG1994" s="15"/>
      <c r="AH1994" s="15"/>
      <c r="AI1994" s="15"/>
      <c r="AJ1994" s="15"/>
      <c r="AK1994" s="15"/>
      <c r="AL1994" s="15"/>
      <c r="AM1994" s="15"/>
      <c r="AN1994" s="15"/>
      <c r="AO1994" s="15"/>
      <c r="AP1994" s="15"/>
      <c r="AQ1994" s="15"/>
      <c r="AR1994" s="15"/>
      <c r="AS1994" s="15"/>
      <c r="AT1994" s="15"/>
      <c r="AU1994" s="15"/>
      <c r="AV1994" s="15"/>
      <c r="AW1994" s="15"/>
      <c r="AX1994" s="15"/>
      <c r="AY1994" s="15"/>
      <c r="AZ1994" s="15"/>
      <c r="BA1994" s="15"/>
      <c r="BB1994" s="15"/>
      <c r="BC1994" s="15"/>
      <c r="BD1994" s="15"/>
      <c r="BE1994" s="15"/>
      <c r="BF1994" s="15"/>
      <c r="BG1994" s="15"/>
      <c r="BH1994" s="15"/>
      <c r="BI1994" s="15"/>
      <c r="BJ1994" s="15"/>
      <c r="BK1994" s="15"/>
    </row>
    <row r="1995" spans="22:63" ht="15.75">
      <c r="V1995" s="15"/>
      <c r="W1995" s="15"/>
      <c r="X1995" s="15"/>
      <c r="Y1995" s="15"/>
      <c r="Z1995" s="15"/>
      <c r="AA1995" s="15"/>
      <c r="AB1995" s="15"/>
      <c r="AC1995" s="15"/>
      <c r="AD1995" s="15"/>
      <c r="AE1995" s="15"/>
      <c r="AF1995" s="15"/>
      <c r="AG1995" s="15"/>
      <c r="AH1995" s="15"/>
      <c r="AI1995" s="15"/>
      <c r="AJ1995" s="15"/>
      <c r="AK1995" s="15"/>
      <c r="AL1995" s="15"/>
      <c r="AM1995" s="15"/>
      <c r="AN1995" s="15"/>
      <c r="AO1995" s="15"/>
      <c r="AP1995" s="15"/>
      <c r="AQ1995" s="15"/>
      <c r="AR1995" s="15"/>
      <c r="AS1995" s="15"/>
      <c r="AT1995" s="15"/>
      <c r="AU1995" s="15"/>
      <c r="AV1995" s="15"/>
      <c r="AW1995" s="15"/>
      <c r="AX1995" s="15"/>
      <c r="AY1995" s="15"/>
      <c r="AZ1995" s="15"/>
      <c r="BA1995" s="15"/>
      <c r="BB1995" s="15"/>
      <c r="BC1995" s="15"/>
      <c r="BD1995" s="15"/>
      <c r="BE1995" s="15"/>
      <c r="BF1995" s="15"/>
      <c r="BG1995" s="15"/>
      <c r="BH1995" s="15"/>
      <c r="BI1995" s="15"/>
      <c r="BJ1995" s="15"/>
      <c r="BK1995" s="15"/>
    </row>
    <row r="1996" spans="22:63" ht="15.75">
      <c r="V1996" s="15"/>
      <c r="W1996" s="15"/>
      <c r="X1996" s="15"/>
      <c r="Y1996" s="15"/>
      <c r="Z1996" s="15"/>
      <c r="AA1996" s="15"/>
      <c r="AB1996" s="15"/>
      <c r="AC1996" s="15"/>
      <c r="AD1996" s="15"/>
      <c r="AE1996" s="15"/>
      <c r="AF1996" s="15"/>
      <c r="AG1996" s="15"/>
      <c r="AH1996" s="15"/>
      <c r="AI1996" s="15"/>
      <c r="AJ1996" s="15"/>
      <c r="AK1996" s="15"/>
      <c r="AL1996" s="15"/>
      <c r="AM1996" s="15"/>
      <c r="AN1996" s="15"/>
      <c r="AO1996" s="15"/>
      <c r="AP1996" s="15"/>
      <c r="AQ1996" s="15"/>
      <c r="AR1996" s="15"/>
      <c r="AS1996" s="15"/>
      <c r="AT1996" s="15"/>
      <c r="AU1996" s="15"/>
      <c r="AV1996" s="15"/>
      <c r="AW1996" s="15"/>
      <c r="AX1996" s="15"/>
      <c r="AY1996" s="15"/>
      <c r="AZ1996" s="15"/>
      <c r="BA1996" s="15"/>
      <c r="BB1996" s="15"/>
      <c r="BC1996" s="15"/>
      <c r="BD1996" s="15"/>
      <c r="BE1996" s="15"/>
      <c r="BF1996" s="15"/>
      <c r="BG1996" s="15"/>
      <c r="BH1996" s="15"/>
      <c r="BI1996" s="15"/>
      <c r="BJ1996" s="15"/>
      <c r="BK1996" s="15"/>
    </row>
    <row r="1997" spans="22:63" ht="15.75">
      <c r="V1997" s="15"/>
      <c r="W1997" s="15"/>
      <c r="X1997" s="15"/>
      <c r="Y1997" s="15"/>
      <c r="Z1997" s="15"/>
      <c r="AA1997" s="15"/>
      <c r="AB1997" s="15"/>
      <c r="AC1997" s="15"/>
      <c r="AD1997" s="15"/>
      <c r="AE1997" s="15"/>
      <c r="AF1997" s="15"/>
      <c r="AG1997" s="15"/>
      <c r="AH1997" s="15"/>
      <c r="AI1997" s="15"/>
      <c r="AJ1997" s="15"/>
      <c r="AK1997" s="15"/>
      <c r="AL1997" s="15"/>
      <c r="AM1997" s="15"/>
      <c r="AN1997" s="15"/>
      <c r="AO1997" s="15"/>
      <c r="AP1997" s="15"/>
      <c r="AQ1997" s="15"/>
      <c r="AR1997" s="15"/>
      <c r="AS1997" s="15"/>
      <c r="AT1997" s="15"/>
      <c r="AU1997" s="15"/>
      <c r="AV1997" s="15"/>
      <c r="AW1997" s="15"/>
      <c r="AX1997" s="15"/>
      <c r="AY1997" s="15"/>
      <c r="AZ1997" s="15"/>
      <c r="BA1997" s="15"/>
      <c r="BB1997" s="15"/>
      <c r="BC1997" s="15"/>
      <c r="BD1997" s="15"/>
      <c r="BE1997" s="15"/>
      <c r="BF1997" s="15"/>
      <c r="BG1997" s="15"/>
      <c r="BH1997" s="15"/>
      <c r="BI1997" s="15"/>
      <c r="BJ1997" s="15"/>
      <c r="BK1997" s="15"/>
    </row>
    <row r="1998" spans="22:63" ht="15.75">
      <c r="V1998" s="15"/>
      <c r="W1998" s="15"/>
      <c r="X1998" s="15"/>
      <c r="Y1998" s="15"/>
      <c r="Z1998" s="15"/>
      <c r="AA1998" s="15"/>
      <c r="AB1998" s="15"/>
      <c r="AC1998" s="15"/>
      <c r="AD1998" s="15"/>
      <c r="AE1998" s="15"/>
      <c r="AF1998" s="15"/>
      <c r="AG1998" s="15"/>
      <c r="AH1998" s="15"/>
      <c r="AI1998" s="15"/>
      <c r="AJ1998" s="15"/>
      <c r="AK1998" s="15"/>
      <c r="AL1998" s="15"/>
      <c r="AM1998" s="15"/>
      <c r="AN1998" s="15"/>
      <c r="AO1998" s="15"/>
      <c r="AP1998" s="15"/>
      <c r="AQ1998" s="15"/>
      <c r="AR1998" s="15"/>
      <c r="AS1998" s="15"/>
      <c r="AT1998" s="15"/>
      <c r="AU1998" s="15"/>
      <c r="AV1998" s="15"/>
      <c r="AW1998" s="15"/>
      <c r="AX1998" s="15"/>
      <c r="AY1998" s="15"/>
      <c r="AZ1998" s="15"/>
      <c r="BA1998" s="15"/>
      <c r="BB1998" s="15"/>
      <c r="BC1998" s="15"/>
      <c r="BD1998" s="15"/>
      <c r="BE1998" s="15"/>
      <c r="BF1998" s="15"/>
      <c r="BG1998" s="15"/>
      <c r="BH1998" s="15"/>
      <c r="BI1998" s="15"/>
      <c r="BJ1998" s="15"/>
      <c r="BK1998" s="15"/>
    </row>
    <row r="1999" spans="22:63" ht="15.75">
      <c r="V1999" s="15"/>
      <c r="W1999" s="15"/>
      <c r="X1999" s="15"/>
      <c r="Y1999" s="15"/>
      <c r="Z1999" s="15"/>
      <c r="AA1999" s="15"/>
      <c r="AB1999" s="15"/>
      <c r="AC1999" s="15"/>
      <c r="AD1999" s="15"/>
      <c r="AE1999" s="15"/>
      <c r="AF1999" s="15"/>
      <c r="AG1999" s="15"/>
      <c r="AH1999" s="15"/>
      <c r="AI1999" s="15"/>
      <c r="AJ1999" s="15"/>
      <c r="AK1999" s="15"/>
      <c r="AL1999" s="15"/>
      <c r="AM1999" s="15"/>
      <c r="AN1999" s="15"/>
      <c r="AO1999" s="15"/>
      <c r="AP1999" s="15"/>
      <c r="AQ1999" s="15"/>
      <c r="AR1999" s="15"/>
      <c r="AS1999" s="15"/>
      <c r="AT1999" s="15"/>
      <c r="AU1999" s="15"/>
      <c r="AV1999" s="15"/>
      <c r="AW1999" s="15"/>
      <c r="AX1999" s="15"/>
      <c r="AY1999" s="15"/>
      <c r="AZ1999" s="15"/>
      <c r="BA1999" s="15"/>
      <c r="BB1999" s="15"/>
      <c r="BC1999" s="15"/>
      <c r="BD1999" s="15"/>
      <c r="BE1999" s="15"/>
      <c r="BF1999" s="15"/>
      <c r="BG1999" s="15"/>
      <c r="BH1999" s="15"/>
      <c r="BI1999" s="15"/>
      <c r="BJ1999" s="15"/>
      <c r="BK1999" s="15"/>
    </row>
    <row r="2000" spans="22:63" ht="15.75">
      <c r="V2000" s="15"/>
      <c r="W2000" s="15"/>
      <c r="X2000" s="15"/>
      <c r="Y2000" s="15"/>
      <c r="Z2000" s="15"/>
      <c r="AA2000" s="15"/>
      <c r="AB2000" s="15"/>
      <c r="AC2000" s="15"/>
      <c r="AD2000" s="15"/>
      <c r="AE2000" s="15"/>
      <c r="AF2000" s="15"/>
      <c r="AG2000" s="15"/>
      <c r="AH2000" s="15"/>
      <c r="AI2000" s="15"/>
      <c r="AJ2000" s="15"/>
      <c r="AK2000" s="15"/>
      <c r="AL2000" s="15"/>
      <c r="AM2000" s="15"/>
      <c r="AN2000" s="15"/>
      <c r="AO2000" s="15"/>
      <c r="AP2000" s="15"/>
      <c r="AQ2000" s="15"/>
      <c r="AR2000" s="15"/>
      <c r="AS2000" s="15"/>
      <c r="AT2000" s="15"/>
      <c r="AU2000" s="15"/>
      <c r="AV2000" s="15"/>
      <c r="AW2000" s="15"/>
      <c r="AX2000" s="15"/>
      <c r="AY2000" s="15"/>
      <c r="AZ2000" s="15"/>
      <c r="BA2000" s="15"/>
      <c r="BB2000" s="15"/>
      <c r="BC2000" s="15"/>
      <c r="BD2000" s="15"/>
      <c r="BE2000" s="15"/>
      <c r="BF2000" s="15"/>
      <c r="BG2000" s="15"/>
      <c r="BH2000" s="15"/>
      <c r="BI2000" s="15"/>
      <c r="BJ2000" s="15"/>
      <c r="BK2000" s="15"/>
    </row>
    <row r="2001" spans="22:63" ht="15.75">
      <c r="V2001" s="15"/>
      <c r="W2001" s="15"/>
      <c r="X2001" s="15"/>
      <c r="Y2001" s="15"/>
      <c r="Z2001" s="15"/>
      <c r="AA2001" s="15"/>
      <c r="AB2001" s="15"/>
      <c r="AC2001" s="15"/>
      <c r="AD2001" s="15"/>
      <c r="AE2001" s="15"/>
      <c r="AF2001" s="15"/>
      <c r="AG2001" s="15"/>
      <c r="AH2001" s="15"/>
      <c r="AI2001" s="15"/>
      <c r="AJ2001" s="15"/>
      <c r="AK2001" s="15"/>
      <c r="AL2001" s="15"/>
      <c r="AM2001" s="15"/>
      <c r="AN2001" s="15"/>
      <c r="AO2001" s="15"/>
      <c r="AP2001" s="15"/>
      <c r="AQ2001" s="15"/>
      <c r="AR2001" s="15"/>
      <c r="AS2001" s="15"/>
      <c r="AT2001" s="15"/>
      <c r="AU2001" s="15"/>
      <c r="AV2001" s="15"/>
      <c r="AW2001" s="15"/>
      <c r="AX2001" s="15"/>
      <c r="AY2001" s="15"/>
      <c r="AZ2001" s="15"/>
      <c r="BA2001" s="15"/>
      <c r="BB2001" s="15"/>
      <c r="BC2001" s="15"/>
      <c r="BD2001" s="15"/>
      <c r="BE2001" s="15"/>
      <c r="BF2001" s="15"/>
      <c r="BG2001" s="15"/>
      <c r="BH2001" s="15"/>
      <c r="BI2001" s="15"/>
      <c r="BJ2001" s="15"/>
      <c r="BK2001" s="15"/>
    </row>
    <row r="2002" spans="22:63" ht="15.75">
      <c r="V2002" s="15"/>
      <c r="W2002" s="15"/>
      <c r="X2002" s="15"/>
      <c r="Y2002" s="15"/>
      <c r="Z2002" s="15"/>
      <c r="AA2002" s="15"/>
      <c r="AB2002" s="15"/>
      <c r="AC2002" s="15"/>
      <c r="AD2002" s="15"/>
      <c r="AE2002" s="15"/>
      <c r="AF2002" s="15"/>
      <c r="AG2002" s="15"/>
      <c r="AH2002" s="15"/>
      <c r="AI2002" s="15"/>
      <c r="AJ2002" s="15"/>
      <c r="AK2002" s="15"/>
      <c r="AL2002" s="15"/>
      <c r="AM2002" s="15"/>
      <c r="AN2002" s="15"/>
      <c r="AO2002" s="15"/>
      <c r="AP2002" s="15"/>
      <c r="AQ2002" s="15"/>
      <c r="AR2002" s="15"/>
      <c r="AS2002" s="15"/>
      <c r="AT2002" s="15"/>
      <c r="AU2002" s="15"/>
      <c r="AV2002" s="15"/>
      <c r="AW2002" s="15"/>
      <c r="AX2002" s="15"/>
      <c r="AY2002" s="15"/>
      <c r="AZ2002" s="15"/>
      <c r="BA2002" s="15"/>
      <c r="BB2002" s="15"/>
      <c r="BC2002" s="15"/>
      <c r="BD2002" s="15"/>
      <c r="BE2002" s="15"/>
      <c r="BF2002" s="15"/>
      <c r="BG2002" s="15"/>
      <c r="BH2002" s="15"/>
      <c r="BI2002" s="15"/>
      <c r="BJ2002" s="15"/>
      <c r="BK2002" s="15"/>
    </row>
    <row r="2003" spans="22:63" ht="15.75">
      <c r="V2003" s="15"/>
      <c r="W2003" s="15"/>
      <c r="X2003" s="15"/>
      <c r="Y2003" s="15"/>
      <c r="Z2003" s="15"/>
      <c r="AA2003" s="15"/>
      <c r="AB2003" s="15"/>
      <c r="AC2003" s="15"/>
      <c r="AD2003" s="15"/>
      <c r="AE2003" s="15"/>
      <c r="AF2003" s="15"/>
      <c r="AG2003" s="15"/>
      <c r="AH2003" s="15"/>
      <c r="AI2003" s="15"/>
      <c r="AJ2003" s="15"/>
      <c r="AK2003" s="15"/>
      <c r="AL2003" s="15"/>
      <c r="AM2003" s="15"/>
      <c r="AN2003" s="15"/>
      <c r="AO2003" s="15"/>
      <c r="AP2003" s="15"/>
      <c r="AQ2003" s="15"/>
      <c r="AR2003" s="15"/>
      <c r="AS2003" s="15"/>
      <c r="AT2003" s="15"/>
      <c r="AU2003" s="15"/>
      <c r="AV2003" s="15"/>
      <c r="AW2003" s="15"/>
      <c r="AX2003" s="15"/>
      <c r="AY2003" s="15"/>
      <c r="AZ2003" s="15"/>
      <c r="BA2003" s="15"/>
      <c r="BB2003" s="15"/>
      <c r="BC2003" s="15"/>
      <c r="BD2003" s="15"/>
      <c r="BE2003" s="15"/>
      <c r="BF2003" s="15"/>
      <c r="BG2003" s="15"/>
      <c r="BH2003" s="15"/>
      <c r="BI2003" s="15"/>
      <c r="BJ2003" s="15"/>
      <c r="BK2003" s="15"/>
    </row>
    <row r="2004" spans="22:63" ht="15.75">
      <c r="V2004" s="15"/>
      <c r="W2004" s="15"/>
      <c r="X2004" s="15"/>
      <c r="Y2004" s="15"/>
      <c r="Z2004" s="15"/>
      <c r="AA2004" s="15"/>
      <c r="AB2004" s="15"/>
      <c r="AC2004" s="15"/>
      <c r="AD2004" s="15"/>
      <c r="AE2004" s="15"/>
      <c r="AF2004" s="15"/>
      <c r="AG2004" s="15"/>
      <c r="AH2004" s="15"/>
      <c r="AI2004" s="15"/>
      <c r="AJ2004" s="15"/>
      <c r="AK2004" s="15"/>
      <c r="AL2004" s="15"/>
      <c r="AM2004" s="15"/>
      <c r="AN2004" s="15"/>
      <c r="AO2004" s="15"/>
      <c r="AP2004" s="15"/>
      <c r="AQ2004" s="15"/>
      <c r="AR2004" s="15"/>
      <c r="AS2004" s="15"/>
      <c r="AT2004" s="15"/>
      <c r="AU2004" s="15"/>
      <c r="AV2004" s="15"/>
      <c r="AW2004" s="15"/>
      <c r="AX2004" s="15"/>
      <c r="AY2004" s="15"/>
      <c r="AZ2004" s="15"/>
      <c r="BA2004" s="15"/>
      <c r="BB2004" s="15"/>
      <c r="BC2004" s="15"/>
      <c r="BD2004" s="15"/>
      <c r="BE2004" s="15"/>
      <c r="BF2004" s="15"/>
      <c r="BG2004" s="15"/>
      <c r="BH2004" s="15"/>
      <c r="BI2004" s="15"/>
      <c r="BJ2004" s="15"/>
      <c r="BK2004" s="15"/>
    </row>
    <row r="2005" spans="22:63" ht="15.75">
      <c r="V2005" s="15"/>
      <c r="W2005" s="15"/>
      <c r="X2005" s="15"/>
      <c r="Y2005" s="15"/>
      <c r="Z2005" s="15"/>
      <c r="AA2005" s="15"/>
      <c r="AB2005" s="15"/>
      <c r="AC2005" s="15"/>
      <c r="AD2005" s="15"/>
      <c r="AE2005" s="15"/>
      <c r="AF2005" s="15"/>
      <c r="AG2005" s="15"/>
      <c r="AH2005" s="15"/>
      <c r="AI2005" s="15"/>
      <c r="AJ2005" s="15"/>
      <c r="AK2005" s="15"/>
      <c r="AL2005" s="15"/>
      <c r="AM2005" s="15"/>
      <c r="AN2005" s="15"/>
      <c r="AO2005" s="15"/>
      <c r="AP2005" s="15"/>
      <c r="AQ2005" s="15"/>
      <c r="AR2005" s="15"/>
      <c r="AS2005" s="15"/>
      <c r="AT2005" s="15"/>
      <c r="AU2005" s="15"/>
      <c r="AV2005" s="15"/>
      <c r="AW2005" s="15"/>
      <c r="AX2005" s="15"/>
      <c r="AY2005" s="15"/>
      <c r="AZ2005" s="15"/>
      <c r="BA2005" s="15"/>
      <c r="BB2005" s="15"/>
      <c r="BC2005" s="15"/>
      <c r="BD2005" s="15"/>
      <c r="BE2005" s="15"/>
      <c r="BF2005" s="15"/>
      <c r="BG2005" s="15"/>
      <c r="BH2005" s="15"/>
      <c r="BI2005" s="15"/>
      <c r="BJ2005" s="15"/>
      <c r="BK2005" s="15"/>
    </row>
    <row r="2006" spans="22:63" ht="15.75">
      <c r="V2006" s="15"/>
      <c r="W2006" s="15"/>
      <c r="X2006" s="15"/>
      <c r="Y2006" s="15"/>
      <c r="Z2006" s="15"/>
      <c r="AA2006" s="15"/>
      <c r="AB2006" s="15"/>
      <c r="AC2006" s="15"/>
      <c r="AD2006" s="15"/>
      <c r="AE2006" s="15"/>
      <c r="AF2006" s="15"/>
      <c r="AG2006" s="15"/>
      <c r="AH2006" s="15"/>
      <c r="AI2006" s="15"/>
      <c r="AJ2006" s="15"/>
      <c r="AK2006" s="15"/>
      <c r="AL2006" s="15"/>
      <c r="AM2006" s="15"/>
      <c r="AN2006" s="15"/>
      <c r="AO2006" s="15"/>
      <c r="AP2006" s="15"/>
      <c r="AQ2006" s="15"/>
      <c r="AR2006" s="15"/>
      <c r="AS2006" s="15"/>
      <c r="AT2006" s="15"/>
      <c r="AU2006" s="15"/>
      <c r="AV2006" s="15"/>
      <c r="AW2006" s="15"/>
      <c r="AX2006" s="15"/>
      <c r="AY2006" s="15"/>
      <c r="AZ2006" s="15"/>
      <c r="BA2006" s="15"/>
      <c r="BB2006" s="15"/>
      <c r="BC2006" s="15"/>
      <c r="BD2006" s="15"/>
      <c r="BE2006" s="15"/>
      <c r="BF2006" s="15"/>
      <c r="BG2006" s="15"/>
      <c r="BH2006" s="15"/>
      <c r="BI2006" s="15"/>
      <c r="BJ2006" s="15"/>
      <c r="BK2006" s="15"/>
    </row>
    <row r="2007" spans="22:63" ht="15.75">
      <c r="V2007" s="15"/>
      <c r="W2007" s="15"/>
      <c r="X2007" s="15"/>
      <c r="Y2007" s="15"/>
      <c r="Z2007" s="15"/>
      <c r="AA2007" s="15"/>
      <c r="AB2007" s="15"/>
      <c r="AC2007" s="15"/>
      <c r="AD2007" s="15"/>
      <c r="AE2007" s="15"/>
      <c r="AF2007" s="15"/>
      <c r="AG2007" s="15"/>
      <c r="AH2007" s="15"/>
      <c r="AI2007" s="15"/>
      <c r="AJ2007" s="15"/>
      <c r="AK2007" s="15"/>
      <c r="AL2007" s="15"/>
      <c r="AM2007" s="15"/>
      <c r="AN2007" s="15"/>
      <c r="AO2007" s="15"/>
      <c r="AP2007" s="15"/>
      <c r="AQ2007" s="15"/>
      <c r="AR2007" s="15"/>
      <c r="AS2007" s="15"/>
      <c r="AT2007" s="15"/>
      <c r="AU2007" s="15"/>
      <c r="AV2007" s="15"/>
      <c r="AW2007" s="15"/>
      <c r="AX2007" s="15"/>
      <c r="AY2007" s="15"/>
      <c r="AZ2007" s="15"/>
      <c r="BA2007" s="15"/>
      <c r="BB2007" s="15"/>
      <c r="BC2007" s="15"/>
      <c r="BD2007" s="15"/>
      <c r="BE2007" s="15"/>
      <c r="BF2007" s="15"/>
      <c r="BG2007" s="15"/>
      <c r="BH2007" s="15"/>
      <c r="BI2007" s="15"/>
      <c r="BJ2007" s="15"/>
      <c r="BK2007" s="15"/>
    </row>
    <row r="2008" spans="22:63" ht="15.75">
      <c r="V2008" s="15"/>
      <c r="W2008" s="15"/>
      <c r="X2008" s="15"/>
      <c r="Y2008" s="15"/>
      <c r="Z2008" s="15"/>
      <c r="AA2008" s="15"/>
      <c r="AB2008" s="15"/>
      <c r="AC2008" s="15"/>
      <c r="AD2008" s="15"/>
      <c r="AE2008" s="15"/>
      <c r="AF2008" s="15"/>
      <c r="AG2008" s="15"/>
      <c r="AH2008" s="15"/>
      <c r="AI2008" s="15"/>
      <c r="AJ2008" s="15"/>
      <c r="AK2008" s="15"/>
      <c r="AL2008" s="15"/>
      <c r="AM2008" s="15"/>
      <c r="AN2008" s="15"/>
      <c r="AO2008" s="15"/>
      <c r="AP2008" s="15"/>
      <c r="AQ2008" s="15"/>
      <c r="AR2008" s="15"/>
      <c r="AS2008" s="15"/>
      <c r="AT2008" s="15"/>
      <c r="AU2008" s="15"/>
      <c r="AV2008" s="15"/>
      <c r="AW2008" s="15"/>
      <c r="AX2008" s="15"/>
      <c r="AY2008" s="15"/>
      <c r="AZ2008" s="15"/>
      <c r="BA2008" s="15"/>
      <c r="BB2008" s="15"/>
      <c r="BC2008" s="15"/>
      <c r="BD2008" s="15"/>
      <c r="BE2008" s="15"/>
      <c r="BF2008" s="15"/>
      <c r="BG2008" s="15"/>
      <c r="BH2008" s="15"/>
      <c r="BI2008" s="15"/>
      <c r="BJ2008" s="15"/>
      <c r="BK2008" s="15"/>
    </row>
    <row r="2009" spans="22:63" ht="15.75">
      <c r="V2009" s="15"/>
      <c r="W2009" s="15"/>
      <c r="X2009" s="15"/>
      <c r="Y2009" s="15"/>
      <c r="Z2009" s="15"/>
      <c r="AA2009" s="15"/>
      <c r="AB2009" s="15"/>
      <c r="AC2009" s="15"/>
      <c r="AD2009" s="15"/>
      <c r="AE2009" s="15"/>
      <c r="AF2009" s="15"/>
      <c r="AG2009" s="15"/>
      <c r="AH2009" s="15"/>
      <c r="AI2009" s="15"/>
      <c r="AJ2009" s="15"/>
      <c r="AK2009" s="15"/>
      <c r="AL2009" s="15"/>
      <c r="AM2009" s="15"/>
      <c r="AN2009" s="15"/>
      <c r="AO2009" s="15"/>
      <c r="AP2009" s="15"/>
      <c r="AQ2009" s="15"/>
      <c r="AR2009" s="15"/>
      <c r="AS2009" s="15"/>
      <c r="AT2009" s="15"/>
      <c r="AU2009" s="15"/>
      <c r="AV2009" s="15"/>
      <c r="AW2009" s="15"/>
      <c r="AX2009" s="15"/>
      <c r="AY2009" s="15"/>
      <c r="AZ2009" s="15"/>
      <c r="BA2009" s="15"/>
      <c r="BB2009" s="15"/>
      <c r="BC2009" s="15"/>
      <c r="BD2009" s="15"/>
      <c r="BE2009" s="15"/>
      <c r="BF2009" s="15"/>
      <c r="BG2009" s="15"/>
      <c r="BH2009" s="15"/>
      <c r="BI2009" s="15"/>
      <c r="BJ2009" s="15"/>
      <c r="BK2009" s="15"/>
    </row>
    <row r="2010" spans="22:63" ht="15.75">
      <c r="V2010" s="15"/>
      <c r="W2010" s="15"/>
      <c r="X2010" s="15"/>
      <c r="Y2010" s="15"/>
      <c r="Z2010" s="15"/>
      <c r="AA2010" s="15"/>
      <c r="AB2010" s="15"/>
      <c r="AC2010" s="15"/>
      <c r="AD2010" s="15"/>
      <c r="AE2010" s="15"/>
      <c r="AF2010" s="15"/>
      <c r="AG2010" s="15"/>
      <c r="AH2010" s="15"/>
      <c r="AI2010" s="15"/>
      <c r="AJ2010" s="15"/>
      <c r="AK2010" s="15"/>
      <c r="AL2010" s="15"/>
      <c r="AM2010" s="15"/>
      <c r="AN2010" s="15"/>
      <c r="AO2010" s="15"/>
      <c r="AP2010" s="15"/>
      <c r="AQ2010" s="15"/>
      <c r="AR2010" s="15"/>
      <c r="AS2010" s="15"/>
      <c r="AT2010" s="15"/>
      <c r="AU2010" s="15"/>
      <c r="AV2010" s="15"/>
      <c r="AW2010" s="15"/>
      <c r="AX2010" s="15"/>
      <c r="AY2010" s="15"/>
      <c r="AZ2010" s="15"/>
      <c r="BA2010" s="15"/>
      <c r="BB2010" s="15"/>
      <c r="BC2010" s="15"/>
      <c r="BD2010" s="15"/>
      <c r="BE2010" s="15"/>
      <c r="BF2010" s="15"/>
      <c r="BG2010" s="15"/>
      <c r="BH2010" s="15"/>
      <c r="BI2010" s="15"/>
      <c r="BJ2010" s="15"/>
      <c r="BK2010" s="15"/>
    </row>
    <row r="2011" spans="22:63" ht="15.75">
      <c r="V2011" s="15"/>
      <c r="W2011" s="15"/>
      <c r="X2011" s="15"/>
      <c r="Y2011" s="15"/>
      <c r="Z2011" s="15"/>
      <c r="AA2011" s="15"/>
      <c r="AB2011" s="15"/>
      <c r="AC2011" s="15"/>
      <c r="AD2011" s="15"/>
      <c r="AE2011" s="15"/>
      <c r="AF2011" s="15"/>
      <c r="AG2011" s="15"/>
      <c r="AH2011" s="15"/>
      <c r="AI2011" s="15"/>
      <c r="AJ2011" s="15"/>
      <c r="AK2011" s="15"/>
      <c r="AL2011" s="15"/>
      <c r="AM2011" s="15"/>
      <c r="AN2011" s="15"/>
      <c r="AO2011" s="15"/>
      <c r="AP2011" s="15"/>
      <c r="AQ2011" s="15"/>
      <c r="AR2011" s="15"/>
      <c r="AS2011" s="15"/>
      <c r="AT2011" s="15"/>
      <c r="AU2011" s="15"/>
      <c r="AV2011" s="15"/>
      <c r="AW2011" s="15"/>
      <c r="AX2011" s="15"/>
      <c r="AY2011" s="15"/>
      <c r="AZ2011" s="15"/>
      <c r="BA2011" s="15"/>
      <c r="BB2011" s="15"/>
      <c r="BC2011" s="15"/>
      <c r="BD2011" s="15"/>
      <c r="BE2011" s="15"/>
      <c r="BF2011" s="15"/>
      <c r="BG2011" s="15"/>
      <c r="BH2011" s="15"/>
      <c r="BI2011" s="15"/>
      <c r="BJ2011" s="15"/>
      <c r="BK2011" s="15"/>
    </row>
    <row r="2012" spans="22:63" ht="15.75">
      <c r="V2012" s="15"/>
      <c r="W2012" s="15"/>
      <c r="X2012" s="15"/>
      <c r="Y2012" s="15"/>
      <c r="Z2012" s="15"/>
      <c r="AA2012" s="15"/>
      <c r="AB2012" s="15"/>
      <c r="AC2012" s="15"/>
      <c r="AD2012" s="15"/>
      <c r="AE2012" s="15"/>
      <c r="AF2012" s="15"/>
      <c r="AG2012" s="15"/>
      <c r="AH2012" s="15"/>
      <c r="AI2012" s="15"/>
      <c r="AJ2012" s="15"/>
      <c r="AK2012" s="15"/>
      <c r="AL2012" s="15"/>
      <c r="AM2012" s="15"/>
      <c r="AN2012" s="15"/>
      <c r="AO2012" s="15"/>
      <c r="AP2012" s="15"/>
      <c r="AQ2012" s="15"/>
      <c r="AR2012" s="15"/>
      <c r="AS2012" s="15"/>
      <c r="AT2012" s="15"/>
      <c r="AU2012" s="15"/>
      <c r="AV2012" s="15"/>
      <c r="AW2012" s="15"/>
      <c r="AX2012" s="15"/>
      <c r="AY2012" s="15"/>
      <c r="AZ2012" s="15"/>
      <c r="BA2012" s="15"/>
      <c r="BB2012" s="15"/>
      <c r="BC2012" s="15"/>
      <c r="BD2012" s="15"/>
      <c r="BE2012" s="15"/>
      <c r="BF2012" s="15"/>
      <c r="BG2012" s="15"/>
      <c r="BH2012" s="15"/>
      <c r="BI2012" s="15"/>
      <c r="BJ2012" s="15"/>
      <c r="BK2012" s="15"/>
    </row>
    <row r="2013" spans="22:63" ht="15.75">
      <c r="V2013" s="15"/>
      <c r="W2013" s="15"/>
      <c r="X2013" s="15"/>
      <c r="Y2013" s="15"/>
      <c r="Z2013" s="15"/>
      <c r="AA2013" s="15"/>
      <c r="AB2013" s="15"/>
      <c r="AC2013" s="15"/>
      <c r="AD2013" s="15"/>
      <c r="AE2013" s="15"/>
      <c r="AF2013" s="15"/>
      <c r="AG2013" s="15"/>
      <c r="AH2013" s="15"/>
      <c r="AI2013" s="15"/>
      <c r="AJ2013" s="15"/>
      <c r="AK2013" s="15"/>
      <c r="AL2013" s="15"/>
      <c r="AM2013" s="15"/>
      <c r="AN2013" s="15"/>
      <c r="AO2013" s="15"/>
      <c r="AP2013" s="15"/>
      <c r="AQ2013" s="15"/>
      <c r="AR2013" s="15"/>
      <c r="AS2013" s="15"/>
      <c r="AT2013" s="15"/>
      <c r="AU2013" s="15"/>
      <c r="AV2013" s="15"/>
      <c r="AW2013" s="15"/>
      <c r="AX2013" s="15"/>
      <c r="AY2013" s="15"/>
      <c r="AZ2013" s="15"/>
      <c r="BA2013" s="15"/>
      <c r="BB2013" s="15"/>
      <c r="BC2013" s="15"/>
      <c r="BD2013" s="15"/>
      <c r="BE2013" s="15"/>
      <c r="BF2013" s="15"/>
      <c r="BG2013" s="15"/>
      <c r="BH2013" s="15"/>
      <c r="BI2013" s="15"/>
      <c r="BJ2013" s="15"/>
      <c r="BK2013" s="15"/>
    </row>
    <row r="2014" spans="22:63" ht="15.75">
      <c r="V2014" s="15"/>
      <c r="W2014" s="15"/>
      <c r="X2014" s="15"/>
      <c r="Y2014" s="15"/>
      <c r="Z2014" s="15"/>
      <c r="AA2014" s="15"/>
      <c r="AB2014" s="15"/>
      <c r="AC2014" s="15"/>
      <c r="AD2014" s="15"/>
      <c r="AE2014" s="15"/>
      <c r="AF2014" s="15"/>
      <c r="AG2014" s="15"/>
      <c r="AH2014" s="15"/>
      <c r="AI2014" s="15"/>
      <c r="AJ2014" s="15"/>
      <c r="AK2014" s="15"/>
      <c r="AL2014" s="15"/>
      <c r="AM2014" s="15"/>
      <c r="AN2014" s="15"/>
      <c r="AO2014" s="15"/>
      <c r="AP2014" s="15"/>
      <c r="AQ2014" s="15"/>
      <c r="AR2014" s="15"/>
      <c r="AS2014" s="15"/>
      <c r="AT2014" s="15"/>
      <c r="AU2014" s="15"/>
      <c r="AV2014" s="15"/>
      <c r="AW2014" s="15"/>
      <c r="AX2014" s="15"/>
      <c r="AY2014" s="15"/>
      <c r="AZ2014" s="15"/>
      <c r="BA2014" s="15"/>
      <c r="BB2014" s="15"/>
      <c r="BC2014" s="15"/>
      <c r="BD2014" s="15"/>
      <c r="BE2014" s="15"/>
      <c r="BF2014" s="15"/>
      <c r="BG2014" s="15"/>
      <c r="BH2014" s="15"/>
      <c r="BI2014" s="15"/>
      <c r="BJ2014" s="15"/>
      <c r="BK2014" s="15"/>
    </row>
    <row r="2015" spans="22:63" ht="15.75">
      <c r="V2015" s="15"/>
      <c r="W2015" s="15"/>
      <c r="X2015" s="15"/>
      <c r="Y2015" s="15"/>
      <c r="Z2015" s="15"/>
      <c r="AA2015" s="15"/>
      <c r="AB2015" s="15"/>
      <c r="AC2015" s="15"/>
      <c r="AD2015" s="15"/>
      <c r="AE2015" s="15"/>
      <c r="AF2015" s="15"/>
      <c r="AG2015" s="15"/>
      <c r="AH2015" s="15"/>
      <c r="AI2015" s="15"/>
      <c r="AJ2015" s="15"/>
      <c r="AK2015" s="15"/>
      <c r="AL2015" s="15"/>
      <c r="AM2015" s="15"/>
      <c r="AN2015" s="15"/>
      <c r="AO2015" s="15"/>
      <c r="AP2015" s="15"/>
      <c r="AQ2015" s="15"/>
      <c r="AR2015" s="15"/>
      <c r="AS2015" s="15"/>
      <c r="AT2015" s="15"/>
      <c r="AU2015" s="15"/>
      <c r="AV2015" s="15"/>
      <c r="AW2015" s="15"/>
      <c r="AX2015" s="15"/>
      <c r="AY2015" s="15"/>
      <c r="AZ2015" s="15"/>
      <c r="BA2015" s="15"/>
      <c r="BB2015" s="15"/>
      <c r="BC2015" s="15"/>
      <c r="BD2015" s="15"/>
      <c r="BE2015" s="15"/>
      <c r="BF2015" s="15"/>
      <c r="BG2015" s="15"/>
      <c r="BH2015" s="15"/>
      <c r="BI2015" s="15"/>
      <c r="BJ2015" s="15"/>
      <c r="BK2015" s="15"/>
    </row>
    <row r="2016" spans="22:63" ht="15.75">
      <c r="V2016" s="15"/>
      <c r="W2016" s="15"/>
      <c r="X2016" s="15"/>
      <c r="Y2016" s="15"/>
      <c r="Z2016" s="15"/>
      <c r="AA2016" s="15"/>
      <c r="AB2016" s="15"/>
      <c r="AC2016" s="15"/>
      <c r="AD2016" s="15"/>
      <c r="AE2016" s="15"/>
      <c r="AF2016" s="15"/>
      <c r="AG2016" s="15"/>
      <c r="AH2016" s="15"/>
      <c r="AI2016" s="15"/>
      <c r="AJ2016" s="15"/>
      <c r="AK2016" s="15"/>
      <c r="AL2016" s="15"/>
      <c r="AM2016" s="15"/>
      <c r="AN2016" s="15"/>
      <c r="AO2016" s="15"/>
      <c r="AP2016" s="15"/>
      <c r="AQ2016" s="15"/>
      <c r="AR2016" s="15"/>
      <c r="AS2016" s="15"/>
      <c r="AT2016" s="15"/>
      <c r="AU2016" s="15"/>
      <c r="AV2016" s="15"/>
      <c r="AW2016" s="15"/>
      <c r="AX2016" s="15"/>
      <c r="AY2016" s="15"/>
      <c r="AZ2016" s="15"/>
      <c r="BA2016" s="15"/>
      <c r="BB2016" s="15"/>
      <c r="BC2016" s="15"/>
      <c r="BD2016" s="15"/>
      <c r="BE2016" s="15"/>
      <c r="BF2016" s="15"/>
      <c r="BG2016" s="15"/>
      <c r="BH2016" s="15"/>
      <c r="BI2016" s="15"/>
      <c r="BJ2016" s="15"/>
      <c r="BK2016" s="15"/>
    </row>
    <row r="2017" spans="22:63" ht="15.75">
      <c r="V2017" s="15"/>
      <c r="W2017" s="15"/>
      <c r="X2017" s="15"/>
      <c r="Y2017" s="15"/>
      <c r="Z2017" s="15"/>
      <c r="AA2017" s="15"/>
      <c r="AB2017" s="15"/>
      <c r="AC2017" s="15"/>
      <c r="AD2017" s="15"/>
      <c r="AE2017" s="15"/>
      <c r="AF2017" s="15"/>
      <c r="AG2017" s="15"/>
      <c r="AH2017" s="15"/>
      <c r="AI2017" s="15"/>
      <c r="AJ2017" s="15"/>
      <c r="AK2017" s="15"/>
      <c r="AL2017" s="15"/>
      <c r="AM2017" s="15"/>
      <c r="AN2017" s="15"/>
      <c r="AO2017" s="15"/>
      <c r="AP2017" s="15"/>
      <c r="AQ2017" s="15"/>
      <c r="AR2017" s="15"/>
      <c r="AS2017" s="15"/>
      <c r="AT2017" s="15"/>
      <c r="AU2017" s="15"/>
      <c r="AV2017" s="15"/>
      <c r="AW2017" s="15"/>
      <c r="AX2017" s="15"/>
      <c r="AY2017" s="15"/>
      <c r="AZ2017" s="15"/>
      <c r="BA2017" s="15"/>
      <c r="BB2017" s="15"/>
      <c r="BC2017" s="15"/>
      <c r="BD2017" s="15"/>
      <c r="BE2017" s="15"/>
      <c r="BF2017" s="15"/>
      <c r="BG2017" s="15"/>
      <c r="BH2017" s="15"/>
      <c r="BI2017" s="15"/>
      <c r="BJ2017" s="15"/>
      <c r="BK2017" s="15"/>
    </row>
    <row r="2018" spans="22:63" ht="15.75">
      <c r="V2018" s="15"/>
      <c r="W2018" s="15"/>
      <c r="X2018" s="15"/>
      <c r="Y2018" s="15"/>
      <c r="Z2018" s="15"/>
      <c r="AA2018" s="15"/>
      <c r="AB2018" s="15"/>
      <c r="AC2018" s="15"/>
      <c r="AD2018" s="15"/>
      <c r="AE2018" s="15"/>
      <c r="AF2018" s="15"/>
      <c r="AG2018" s="15"/>
      <c r="AH2018" s="15"/>
      <c r="AI2018" s="15"/>
      <c r="AJ2018" s="15"/>
      <c r="AK2018" s="15"/>
      <c r="AL2018" s="15"/>
      <c r="AM2018" s="15"/>
      <c r="AN2018" s="15"/>
      <c r="AO2018" s="15"/>
      <c r="AP2018" s="15"/>
      <c r="AQ2018" s="15"/>
      <c r="AR2018" s="15"/>
      <c r="AS2018" s="15"/>
      <c r="AT2018" s="15"/>
      <c r="AU2018" s="15"/>
      <c r="AV2018" s="15"/>
      <c r="AW2018" s="15"/>
      <c r="AX2018" s="15"/>
      <c r="AY2018" s="15"/>
      <c r="AZ2018" s="15"/>
      <c r="BA2018" s="15"/>
      <c r="BB2018" s="15"/>
      <c r="BC2018" s="15"/>
      <c r="BD2018" s="15"/>
      <c r="BE2018" s="15"/>
      <c r="BF2018" s="15"/>
      <c r="BG2018" s="15"/>
      <c r="BH2018" s="15"/>
      <c r="BI2018" s="15"/>
      <c r="BJ2018" s="15"/>
      <c r="BK2018" s="15"/>
    </row>
    <row r="2019" spans="22:63" ht="15.75">
      <c r="V2019" s="15"/>
      <c r="W2019" s="15"/>
      <c r="X2019" s="15"/>
      <c r="Y2019" s="15"/>
      <c r="Z2019" s="15"/>
      <c r="AA2019" s="15"/>
      <c r="AB2019" s="15"/>
      <c r="AC2019" s="15"/>
      <c r="AD2019" s="15"/>
      <c r="AE2019" s="15"/>
      <c r="AF2019" s="15"/>
      <c r="AG2019" s="15"/>
      <c r="AH2019" s="15"/>
      <c r="AI2019" s="15"/>
      <c r="AJ2019" s="15"/>
      <c r="AK2019" s="15"/>
      <c r="AL2019" s="15"/>
      <c r="AM2019" s="15"/>
      <c r="AN2019" s="15"/>
      <c r="AO2019" s="15"/>
      <c r="AP2019" s="15"/>
      <c r="AQ2019" s="15"/>
      <c r="AR2019" s="15"/>
      <c r="AS2019" s="15"/>
      <c r="AT2019" s="15"/>
      <c r="AU2019" s="15"/>
      <c r="AV2019" s="15"/>
      <c r="AW2019" s="15"/>
      <c r="AX2019" s="15"/>
      <c r="AY2019" s="15"/>
      <c r="AZ2019" s="15"/>
      <c r="BA2019" s="15"/>
      <c r="BB2019" s="15"/>
      <c r="BC2019" s="15"/>
      <c r="BD2019" s="15"/>
      <c r="BE2019" s="15"/>
      <c r="BF2019" s="15"/>
      <c r="BG2019" s="15"/>
      <c r="BH2019" s="15"/>
      <c r="BI2019" s="15"/>
      <c r="BJ2019" s="15"/>
      <c r="BK2019" s="15"/>
    </row>
    <row r="2020" spans="22:63" ht="15.75">
      <c r="V2020" s="15"/>
      <c r="W2020" s="15"/>
      <c r="X2020" s="15"/>
      <c r="Y2020" s="15"/>
      <c r="Z2020" s="15"/>
      <c r="AA2020" s="15"/>
      <c r="AB2020" s="15"/>
      <c r="AC2020" s="15"/>
      <c r="AD2020" s="15"/>
      <c r="AE2020" s="15"/>
      <c r="AF2020" s="15"/>
      <c r="AG2020" s="15"/>
      <c r="AH2020" s="15"/>
      <c r="AI2020" s="15"/>
      <c r="AJ2020" s="15"/>
      <c r="AK2020" s="15"/>
      <c r="AL2020" s="15"/>
      <c r="AM2020" s="15"/>
      <c r="AN2020" s="15"/>
      <c r="AO2020" s="15"/>
      <c r="AP2020" s="15"/>
      <c r="AQ2020" s="15"/>
      <c r="AR2020" s="15"/>
      <c r="AS2020" s="15"/>
      <c r="AT2020" s="15"/>
      <c r="AU2020" s="15"/>
      <c r="AV2020" s="15"/>
      <c r="AW2020" s="15"/>
      <c r="AX2020" s="15"/>
      <c r="AY2020" s="15"/>
      <c r="AZ2020" s="15"/>
      <c r="BA2020" s="15"/>
      <c r="BB2020" s="15"/>
      <c r="BC2020" s="15"/>
      <c r="BD2020" s="15"/>
      <c r="BE2020" s="15"/>
      <c r="BF2020" s="15"/>
      <c r="BG2020" s="15"/>
      <c r="BH2020" s="15"/>
      <c r="BI2020" s="15"/>
      <c r="BJ2020" s="15"/>
      <c r="BK2020" s="15"/>
    </row>
    <row r="2021" spans="22:63" ht="15.75">
      <c r="V2021" s="15"/>
      <c r="W2021" s="15"/>
      <c r="X2021" s="15"/>
      <c r="Y2021" s="15"/>
      <c r="Z2021" s="15"/>
      <c r="AA2021" s="15"/>
      <c r="AB2021" s="15"/>
      <c r="AC2021" s="15"/>
      <c r="AD2021" s="15"/>
      <c r="AE2021" s="15"/>
      <c r="AF2021" s="15"/>
      <c r="AG2021" s="15"/>
      <c r="AH2021" s="15"/>
      <c r="AI2021" s="15"/>
      <c r="AJ2021" s="15"/>
      <c r="AK2021" s="15"/>
      <c r="AL2021" s="15"/>
      <c r="AM2021" s="15"/>
      <c r="AN2021" s="15"/>
      <c r="AO2021" s="15"/>
      <c r="AP2021" s="15"/>
      <c r="AQ2021" s="15"/>
      <c r="AR2021" s="15"/>
      <c r="AS2021" s="15"/>
      <c r="AT2021" s="15"/>
      <c r="AU2021" s="15"/>
      <c r="AV2021" s="15"/>
      <c r="AW2021" s="15"/>
      <c r="AX2021" s="15"/>
      <c r="AY2021" s="15"/>
      <c r="AZ2021" s="15"/>
      <c r="BA2021" s="15"/>
      <c r="BB2021" s="15"/>
      <c r="BC2021" s="15"/>
      <c r="BD2021" s="15"/>
      <c r="BE2021" s="15"/>
      <c r="BF2021" s="15"/>
      <c r="BG2021" s="15"/>
      <c r="BH2021" s="15"/>
      <c r="BI2021" s="15"/>
      <c r="BJ2021" s="15"/>
      <c r="BK2021" s="15"/>
    </row>
    <row r="2022" spans="22:63" ht="15.75">
      <c r="V2022" s="15"/>
      <c r="W2022" s="15"/>
      <c r="X2022" s="15"/>
      <c r="Y2022" s="15"/>
      <c r="Z2022" s="15"/>
      <c r="AA2022" s="15"/>
      <c r="AB2022" s="15"/>
      <c r="AC2022" s="15"/>
      <c r="AD2022" s="15"/>
      <c r="AE2022" s="15"/>
      <c r="AF2022" s="15"/>
      <c r="AG2022" s="15"/>
      <c r="AH2022" s="15"/>
      <c r="AI2022" s="15"/>
      <c r="AJ2022" s="15"/>
      <c r="AK2022" s="15"/>
      <c r="AL2022" s="15"/>
      <c r="AM2022" s="15"/>
      <c r="AN2022" s="15"/>
      <c r="AO2022" s="15"/>
      <c r="AP2022" s="15"/>
      <c r="AQ2022" s="15"/>
      <c r="AR2022" s="15"/>
      <c r="AS2022" s="15"/>
      <c r="AT2022" s="15"/>
      <c r="AU2022" s="15"/>
      <c r="AV2022" s="15"/>
      <c r="AW2022" s="15"/>
      <c r="AX2022" s="15"/>
      <c r="AY2022" s="15"/>
      <c r="AZ2022" s="15"/>
      <c r="BA2022" s="15"/>
      <c r="BB2022" s="15"/>
      <c r="BC2022" s="15"/>
      <c r="BD2022" s="15"/>
      <c r="BE2022" s="15"/>
      <c r="BF2022" s="15"/>
      <c r="BG2022" s="15"/>
      <c r="BH2022" s="15"/>
      <c r="BI2022" s="15"/>
      <c r="BJ2022" s="15"/>
      <c r="BK2022" s="15"/>
    </row>
    <row r="2023" spans="22:63" ht="15.75">
      <c r="V2023" s="15"/>
      <c r="W2023" s="15"/>
      <c r="X2023" s="15"/>
      <c r="Y2023" s="15"/>
      <c r="Z2023" s="15"/>
      <c r="AA2023" s="15"/>
      <c r="AB2023" s="15"/>
      <c r="AC2023" s="15"/>
      <c r="AD2023" s="15"/>
      <c r="AE2023" s="15"/>
      <c r="AF2023" s="15"/>
      <c r="AG2023" s="15"/>
      <c r="AH2023" s="15"/>
      <c r="AI2023" s="15"/>
      <c r="AJ2023" s="15"/>
      <c r="AK2023" s="15"/>
      <c r="AL2023" s="15"/>
      <c r="AM2023" s="15"/>
      <c r="AN2023" s="15"/>
      <c r="AO2023" s="15"/>
      <c r="AP2023" s="15"/>
      <c r="AQ2023" s="15"/>
      <c r="AR2023" s="15"/>
      <c r="AS2023" s="15"/>
      <c r="AT2023" s="15"/>
      <c r="AU2023" s="15"/>
      <c r="AV2023" s="15"/>
      <c r="AW2023" s="15"/>
      <c r="AX2023" s="15"/>
      <c r="AY2023" s="15"/>
      <c r="AZ2023" s="15"/>
      <c r="BA2023" s="15"/>
      <c r="BB2023" s="15"/>
      <c r="BC2023" s="15"/>
      <c r="BD2023" s="15"/>
      <c r="BE2023" s="15"/>
      <c r="BF2023" s="15"/>
      <c r="BG2023" s="15"/>
      <c r="BH2023" s="15"/>
      <c r="BI2023" s="15"/>
      <c r="BJ2023" s="15"/>
      <c r="BK2023" s="15"/>
    </row>
    <row r="2024" spans="22:63" ht="15.75">
      <c r="V2024" s="15"/>
      <c r="W2024" s="15"/>
      <c r="X2024" s="15"/>
      <c r="Y2024" s="15"/>
      <c r="Z2024" s="15"/>
      <c r="AA2024" s="15"/>
      <c r="AB2024" s="15"/>
      <c r="AC2024" s="15"/>
      <c r="AD2024" s="15"/>
      <c r="AE2024" s="15"/>
      <c r="AF2024" s="15"/>
      <c r="AG2024" s="15"/>
      <c r="AH2024" s="15"/>
      <c r="AI2024" s="15"/>
      <c r="AJ2024" s="15"/>
      <c r="AK2024" s="15"/>
      <c r="AL2024" s="15"/>
      <c r="AM2024" s="15"/>
      <c r="AN2024" s="15"/>
      <c r="AO2024" s="15"/>
      <c r="AP2024" s="15"/>
      <c r="AQ2024" s="15"/>
      <c r="AR2024" s="15"/>
      <c r="AS2024" s="15"/>
      <c r="AT2024" s="15"/>
      <c r="AU2024" s="15"/>
      <c r="AV2024" s="15"/>
      <c r="AW2024" s="15"/>
      <c r="AX2024" s="15"/>
      <c r="AY2024" s="15"/>
      <c r="AZ2024" s="15"/>
      <c r="BA2024" s="15"/>
      <c r="BB2024" s="15"/>
      <c r="BC2024" s="15"/>
      <c r="BD2024" s="15"/>
      <c r="BE2024" s="15"/>
      <c r="BF2024" s="15"/>
      <c r="BG2024" s="15"/>
      <c r="BH2024" s="15"/>
      <c r="BI2024" s="15"/>
      <c r="BJ2024" s="15"/>
      <c r="BK2024" s="15"/>
    </row>
    <row r="2025" spans="22:63" ht="15.75">
      <c r="V2025" s="15"/>
      <c r="W2025" s="15"/>
      <c r="X2025" s="15"/>
      <c r="Y2025" s="15"/>
      <c r="Z2025" s="15"/>
      <c r="AA2025" s="15"/>
      <c r="AB2025" s="15"/>
      <c r="AC2025" s="15"/>
      <c r="AD2025" s="15"/>
      <c r="AE2025" s="15"/>
      <c r="AF2025" s="15"/>
      <c r="AG2025" s="15"/>
      <c r="AH2025" s="15"/>
      <c r="AI2025" s="15"/>
      <c r="AJ2025" s="15"/>
      <c r="AK2025" s="15"/>
      <c r="AL2025" s="15"/>
      <c r="AM2025" s="15"/>
      <c r="AN2025" s="15"/>
      <c r="AO2025" s="15"/>
      <c r="AP2025" s="15"/>
      <c r="AQ2025" s="15"/>
      <c r="AR2025" s="15"/>
      <c r="AS2025" s="15"/>
      <c r="AT2025" s="15"/>
      <c r="AU2025" s="15"/>
      <c r="AV2025" s="15"/>
      <c r="AW2025" s="15"/>
      <c r="AX2025" s="15"/>
      <c r="AY2025" s="15"/>
      <c r="AZ2025" s="15"/>
      <c r="BA2025" s="15"/>
      <c r="BB2025" s="15"/>
      <c r="BC2025" s="15"/>
      <c r="BD2025" s="15"/>
      <c r="BE2025" s="15"/>
      <c r="BF2025" s="15"/>
      <c r="BG2025" s="15"/>
      <c r="BH2025" s="15"/>
      <c r="BI2025" s="15"/>
      <c r="BJ2025" s="15"/>
      <c r="BK2025" s="15"/>
    </row>
    <row r="2026" spans="22:63" ht="15.75">
      <c r="V2026" s="15"/>
      <c r="W2026" s="15"/>
      <c r="X2026" s="15"/>
      <c r="Y2026" s="15"/>
      <c r="Z2026" s="15"/>
      <c r="AA2026" s="15"/>
      <c r="AB2026" s="15"/>
      <c r="AC2026" s="15"/>
      <c r="AD2026" s="15"/>
      <c r="AE2026" s="15"/>
      <c r="AF2026" s="15"/>
      <c r="AG2026" s="15"/>
      <c r="AH2026" s="15"/>
      <c r="AI2026" s="15"/>
      <c r="AJ2026" s="15"/>
      <c r="AK2026" s="15"/>
      <c r="AL2026" s="15"/>
      <c r="AM2026" s="15"/>
      <c r="AN2026" s="15"/>
      <c r="AO2026" s="15"/>
      <c r="AP2026" s="15"/>
      <c r="AQ2026" s="15"/>
      <c r="AR2026" s="15"/>
      <c r="AS2026" s="15"/>
      <c r="AT2026" s="15"/>
      <c r="AU2026" s="15"/>
      <c r="AV2026" s="15"/>
      <c r="AW2026" s="15"/>
      <c r="AX2026" s="15"/>
      <c r="AY2026" s="15"/>
      <c r="AZ2026" s="15"/>
      <c r="BA2026" s="15"/>
      <c r="BB2026" s="15"/>
      <c r="BC2026" s="15"/>
      <c r="BD2026" s="15"/>
      <c r="BE2026" s="15"/>
      <c r="BF2026" s="15"/>
      <c r="BG2026" s="15"/>
      <c r="BH2026" s="15"/>
      <c r="BI2026" s="15"/>
      <c r="BJ2026" s="15"/>
      <c r="BK2026" s="15"/>
    </row>
    <row r="2027" spans="22:63" ht="15.75">
      <c r="V2027" s="15"/>
      <c r="W2027" s="15"/>
      <c r="X2027" s="15"/>
      <c r="Y2027" s="15"/>
      <c r="Z2027" s="15"/>
      <c r="AA2027" s="15"/>
      <c r="AB2027" s="15"/>
      <c r="AC2027" s="15"/>
      <c r="AD2027" s="15"/>
      <c r="AE2027" s="15"/>
      <c r="AF2027" s="15"/>
      <c r="AG2027" s="15"/>
      <c r="AH2027" s="15"/>
      <c r="AI2027" s="15"/>
      <c r="AJ2027" s="15"/>
      <c r="AK2027" s="15"/>
      <c r="AL2027" s="15"/>
      <c r="AM2027" s="15"/>
      <c r="AN2027" s="15"/>
      <c r="AO2027" s="15"/>
      <c r="AP2027" s="15"/>
      <c r="AQ2027" s="15"/>
      <c r="AR2027" s="15"/>
      <c r="AS2027" s="15"/>
      <c r="AT2027" s="15"/>
      <c r="AU2027" s="15"/>
      <c r="AV2027" s="15"/>
      <c r="AW2027" s="15"/>
      <c r="AX2027" s="15"/>
      <c r="AY2027" s="15"/>
      <c r="AZ2027" s="15"/>
      <c r="BA2027" s="15"/>
      <c r="BB2027" s="15"/>
      <c r="BC2027" s="15"/>
      <c r="BD2027" s="15"/>
      <c r="BE2027" s="15"/>
      <c r="BF2027" s="15"/>
      <c r="BG2027" s="15"/>
      <c r="BH2027" s="15"/>
      <c r="BI2027" s="15"/>
      <c r="BJ2027" s="15"/>
      <c r="BK2027" s="15"/>
    </row>
    <row r="2028" spans="22:63" ht="15.75">
      <c r="V2028" s="15"/>
      <c r="W2028" s="15"/>
      <c r="X2028" s="15"/>
      <c r="Y2028" s="15"/>
      <c r="Z2028" s="15"/>
      <c r="AA2028" s="15"/>
      <c r="AB2028" s="15"/>
      <c r="AC2028" s="15"/>
      <c r="AD2028" s="15"/>
      <c r="AE2028" s="15"/>
      <c r="AF2028" s="15"/>
      <c r="AG2028" s="15"/>
      <c r="AH2028" s="15"/>
      <c r="AI2028" s="15"/>
      <c r="AJ2028" s="15"/>
      <c r="AK2028" s="15"/>
      <c r="AL2028" s="15"/>
      <c r="AM2028" s="15"/>
      <c r="AN2028" s="15"/>
      <c r="AO2028" s="15"/>
      <c r="AP2028" s="15"/>
      <c r="AQ2028" s="15"/>
      <c r="AR2028" s="15"/>
      <c r="AS2028" s="15"/>
      <c r="AT2028" s="15"/>
      <c r="AU2028" s="15"/>
      <c r="AV2028" s="15"/>
      <c r="AW2028" s="15"/>
      <c r="AX2028" s="15"/>
      <c r="AY2028" s="15"/>
      <c r="AZ2028" s="15"/>
      <c r="BA2028" s="15"/>
      <c r="BB2028" s="15"/>
      <c r="BC2028" s="15"/>
      <c r="BD2028" s="15"/>
      <c r="BE2028" s="15"/>
      <c r="BF2028" s="15"/>
      <c r="BG2028" s="15"/>
      <c r="BH2028" s="15"/>
      <c r="BI2028" s="15"/>
      <c r="BJ2028" s="15"/>
      <c r="BK2028" s="15"/>
    </row>
    <row r="2029" spans="22:63" ht="15.75">
      <c r="V2029" s="15"/>
      <c r="W2029" s="15"/>
      <c r="X2029" s="15"/>
      <c r="Y2029" s="15"/>
      <c r="Z2029" s="15"/>
      <c r="AA2029" s="15"/>
      <c r="AB2029" s="15"/>
      <c r="AC2029" s="15"/>
      <c r="AD2029" s="15"/>
      <c r="AE2029" s="15"/>
      <c r="AF2029" s="15"/>
      <c r="AG2029" s="15"/>
      <c r="AH2029" s="15"/>
      <c r="AI2029" s="15"/>
      <c r="AJ2029" s="15"/>
      <c r="AK2029" s="15"/>
      <c r="AL2029" s="15"/>
      <c r="AM2029" s="15"/>
      <c r="AN2029" s="15"/>
      <c r="AO2029" s="15"/>
      <c r="AP2029" s="15"/>
      <c r="AQ2029" s="15"/>
      <c r="AR2029" s="15"/>
      <c r="AS2029" s="15"/>
      <c r="AT2029" s="15"/>
      <c r="AU2029" s="15"/>
      <c r="AV2029" s="15"/>
      <c r="AW2029" s="15"/>
      <c r="AX2029" s="15"/>
      <c r="AY2029" s="15"/>
      <c r="AZ2029" s="15"/>
      <c r="BA2029" s="15"/>
      <c r="BB2029" s="15"/>
      <c r="BC2029" s="15"/>
      <c r="BD2029" s="15"/>
      <c r="BE2029" s="15"/>
      <c r="BF2029" s="15"/>
      <c r="BG2029" s="15"/>
      <c r="BH2029" s="15"/>
      <c r="BI2029" s="15"/>
      <c r="BJ2029" s="15"/>
      <c r="BK2029" s="15"/>
    </row>
    <row r="2030" spans="22:63" ht="15.75">
      <c r="V2030" s="15"/>
      <c r="W2030" s="15"/>
      <c r="X2030" s="15"/>
      <c r="Y2030" s="15"/>
      <c r="Z2030" s="15"/>
      <c r="AA2030" s="15"/>
      <c r="AB2030" s="15"/>
      <c r="AC2030" s="15"/>
      <c r="AD2030" s="15"/>
      <c r="AE2030" s="15"/>
      <c r="AF2030" s="15"/>
      <c r="AG2030" s="15"/>
      <c r="AH2030" s="15"/>
      <c r="AI2030" s="15"/>
      <c r="AJ2030" s="15"/>
      <c r="AK2030" s="15"/>
      <c r="AL2030" s="15"/>
      <c r="AM2030" s="15"/>
      <c r="AN2030" s="15"/>
      <c r="AO2030" s="15"/>
      <c r="AP2030" s="15"/>
      <c r="AQ2030" s="15"/>
      <c r="AR2030" s="15"/>
      <c r="AS2030" s="15"/>
      <c r="AT2030" s="15"/>
      <c r="AU2030" s="15"/>
      <c r="AV2030" s="15"/>
      <c r="AW2030" s="15"/>
      <c r="AX2030" s="15"/>
      <c r="AY2030" s="15"/>
      <c r="AZ2030" s="15"/>
      <c r="BA2030" s="15"/>
      <c r="BB2030" s="15"/>
      <c r="BC2030" s="15"/>
      <c r="BD2030" s="15"/>
      <c r="BE2030" s="15"/>
      <c r="BF2030" s="15"/>
      <c r="BG2030" s="15"/>
      <c r="BH2030" s="15"/>
      <c r="BI2030" s="15"/>
      <c r="BJ2030" s="15"/>
      <c r="BK2030" s="15"/>
    </row>
    <row r="2031" spans="22:63" ht="15.75">
      <c r="V2031" s="15"/>
      <c r="W2031" s="15"/>
      <c r="X2031" s="15"/>
      <c r="Y2031" s="15"/>
      <c r="Z2031" s="15"/>
      <c r="AA2031" s="15"/>
      <c r="AB2031" s="15"/>
      <c r="AC2031" s="15"/>
      <c r="AD2031" s="15"/>
      <c r="AE2031" s="15"/>
      <c r="AF2031" s="15"/>
      <c r="AG2031" s="15"/>
      <c r="AH2031" s="15"/>
      <c r="AI2031" s="15"/>
      <c r="AJ2031" s="15"/>
      <c r="AK2031" s="15"/>
      <c r="AL2031" s="15"/>
      <c r="AM2031" s="15"/>
      <c r="AN2031" s="15"/>
      <c r="AO2031" s="15"/>
      <c r="AP2031" s="15"/>
      <c r="AQ2031" s="15"/>
      <c r="AR2031" s="15"/>
      <c r="AS2031" s="15"/>
      <c r="AT2031" s="15"/>
      <c r="AU2031" s="15"/>
      <c r="AV2031" s="15"/>
      <c r="AW2031" s="15"/>
      <c r="AX2031" s="15"/>
      <c r="AY2031" s="15"/>
      <c r="AZ2031" s="15"/>
      <c r="BA2031" s="15"/>
      <c r="BB2031" s="15"/>
      <c r="BC2031" s="15"/>
      <c r="BD2031" s="15"/>
      <c r="BE2031" s="15"/>
      <c r="BF2031" s="15"/>
      <c r="BG2031" s="15"/>
      <c r="BH2031" s="15"/>
      <c r="BI2031" s="15"/>
      <c r="BJ2031" s="15"/>
      <c r="BK2031" s="15"/>
    </row>
    <row r="2032" spans="22:63" ht="15.75">
      <c r="V2032" s="15"/>
      <c r="W2032" s="15"/>
      <c r="X2032" s="15"/>
      <c r="Y2032" s="15"/>
      <c r="Z2032" s="15"/>
      <c r="AA2032" s="15"/>
      <c r="AB2032" s="15"/>
      <c r="AC2032" s="15"/>
      <c r="AD2032" s="15"/>
      <c r="AE2032" s="15"/>
      <c r="AF2032" s="15"/>
      <c r="AG2032" s="15"/>
      <c r="AH2032" s="15"/>
      <c r="AI2032" s="15"/>
      <c r="AJ2032" s="15"/>
      <c r="AK2032" s="15"/>
      <c r="AL2032" s="15"/>
      <c r="AM2032" s="15"/>
      <c r="AN2032" s="15"/>
      <c r="AO2032" s="15"/>
      <c r="AP2032" s="15"/>
      <c r="AQ2032" s="15"/>
      <c r="AR2032" s="15"/>
      <c r="AS2032" s="15"/>
      <c r="AT2032" s="15"/>
      <c r="AU2032" s="15"/>
      <c r="AV2032" s="15"/>
      <c r="AW2032" s="15"/>
      <c r="AX2032" s="15"/>
      <c r="AY2032" s="15"/>
      <c r="AZ2032" s="15"/>
      <c r="BA2032" s="15"/>
      <c r="BB2032" s="15"/>
      <c r="BC2032" s="15"/>
      <c r="BD2032" s="15"/>
      <c r="BE2032" s="15"/>
      <c r="BF2032" s="15"/>
      <c r="BG2032" s="15"/>
      <c r="BH2032" s="15"/>
      <c r="BI2032" s="15"/>
      <c r="BJ2032" s="15"/>
      <c r="BK2032" s="15"/>
    </row>
    <row r="2033" spans="22:63" ht="15.75">
      <c r="V2033" s="15"/>
      <c r="W2033" s="15"/>
      <c r="X2033" s="15"/>
      <c r="Y2033" s="15"/>
      <c r="Z2033" s="15"/>
      <c r="AA2033" s="15"/>
      <c r="AB2033" s="15"/>
      <c r="AC2033" s="15"/>
      <c r="AD2033" s="15"/>
      <c r="AE2033" s="15"/>
      <c r="AF2033" s="15"/>
      <c r="AG2033" s="15"/>
      <c r="AH2033" s="15"/>
      <c r="AI2033" s="15"/>
      <c r="AJ2033" s="15"/>
      <c r="AK2033" s="15"/>
      <c r="AL2033" s="15"/>
      <c r="AM2033" s="15"/>
      <c r="AN2033" s="15"/>
      <c r="AO2033" s="15"/>
      <c r="AP2033" s="15"/>
      <c r="AQ2033" s="15"/>
      <c r="AR2033" s="15"/>
      <c r="AS2033" s="15"/>
      <c r="AT2033" s="15"/>
      <c r="AU2033" s="15"/>
      <c r="AV2033" s="15"/>
      <c r="AW2033" s="15"/>
      <c r="AX2033" s="15"/>
      <c r="AY2033" s="15"/>
      <c r="AZ2033" s="15"/>
      <c r="BA2033" s="15"/>
      <c r="BB2033" s="15"/>
      <c r="BC2033" s="15"/>
      <c r="BD2033" s="15"/>
      <c r="BE2033" s="15"/>
      <c r="BF2033" s="15"/>
      <c r="BG2033" s="15"/>
      <c r="BH2033" s="15"/>
      <c r="BI2033" s="15"/>
      <c r="BJ2033" s="15"/>
      <c r="BK2033" s="15"/>
    </row>
    <row r="2034" spans="22:63" ht="15.75">
      <c r="V2034" s="15"/>
      <c r="W2034" s="15"/>
      <c r="X2034" s="15"/>
      <c r="Y2034" s="15"/>
      <c r="Z2034" s="15"/>
      <c r="AA2034" s="15"/>
      <c r="AB2034" s="15"/>
      <c r="AC2034" s="15"/>
      <c r="AD2034" s="15"/>
      <c r="AE2034" s="15"/>
      <c r="AF2034" s="15"/>
      <c r="AG2034" s="15"/>
      <c r="AH2034" s="15"/>
      <c r="AI2034" s="15"/>
      <c r="AJ2034" s="15"/>
      <c r="AK2034" s="15"/>
      <c r="AL2034" s="15"/>
      <c r="AM2034" s="15"/>
      <c r="AN2034" s="15"/>
      <c r="AO2034" s="15"/>
      <c r="AP2034" s="15"/>
      <c r="AQ2034" s="15"/>
      <c r="AR2034" s="15"/>
      <c r="AS2034" s="15"/>
      <c r="AT2034" s="15"/>
      <c r="AU2034" s="15"/>
      <c r="AV2034" s="15"/>
      <c r="AW2034" s="15"/>
      <c r="AX2034" s="15"/>
      <c r="AY2034" s="15"/>
      <c r="AZ2034" s="15"/>
      <c r="BA2034" s="15"/>
      <c r="BB2034" s="15"/>
      <c r="BC2034" s="15"/>
      <c r="BD2034" s="15"/>
      <c r="BE2034" s="15"/>
      <c r="BF2034" s="15"/>
      <c r="BG2034" s="15"/>
      <c r="BH2034" s="15"/>
      <c r="BI2034" s="15"/>
      <c r="BJ2034" s="15"/>
      <c r="BK2034" s="15"/>
    </row>
    <row r="2035" spans="22:63" ht="15.75">
      <c r="V2035" s="15"/>
      <c r="W2035" s="15"/>
      <c r="X2035" s="15"/>
      <c r="Y2035" s="15"/>
      <c r="Z2035" s="15"/>
      <c r="AA2035" s="15"/>
      <c r="AB2035" s="15"/>
      <c r="AC2035" s="15"/>
      <c r="AD2035" s="15"/>
      <c r="AE2035" s="15"/>
      <c r="AF2035" s="15"/>
      <c r="AG2035" s="15"/>
      <c r="AH2035" s="15"/>
      <c r="AI2035" s="15"/>
      <c r="AJ2035" s="15"/>
      <c r="AK2035" s="15"/>
      <c r="AL2035" s="15"/>
      <c r="AM2035" s="15"/>
      <c r="AN2035" s="15"/>
      <c r="AO2035" s="15"/>
      <c r="AP2035" s="15"/>
      <c r="AQ2035" s="15"/>
      <c r="AR2035" s="15"/>
      <c r="AS2035" s="15"/>
      <c r="AT2035" s="15"/>
      <c r="AU2035" s="15"/>
      <c r="AV2035" s="15"/>
      <c r="AW2035" s="15"/>
      <c r="AX2035" s="15"/>
      <c r="AY2035" s="15"/>
      <c r="AZ2035" s="15"/>
      <c r="BA2035" s="15"/>
      <c r="BB2035" s="15"/>
      <c r="BC2035" s="15"/>
      <c r="BD2035" s="15"/>
      <c r="BE2035" s="15"/>
      <c r="BF2035" s="15"/>
      <c r="BG2035" s="15"/>
      <c r="BH2035" s="15"/>
      <c r="BI2035" s="15"/>
      <c r="BJ2035" s="15"/>
      <c r="BK2035" s="15"/>
    </row>
    <row r="2036" spans="22:63" ht="15.75">
      <c r="V2036" s="15"/>
      <c r="W2036" s="15"/>
      <c r="X2036" s="15"/>
      <c r="Y2036" s="15"/>
      <c r="Z2036" s="15"/>
      <c r="AA2036" s="15"/>
      <c r="AB2036" s="15"/>
      <c r="AC2036" s="15"/>
      <c r="AD2036" s="15"/>
      <c r="AE2036" s="15"/>
      <c r="AF2036" s="15"/>
      <c r="AG2036" s="15"/>
      <c r="AH2036" s="15"/>
      <c r="AI2036" s="15"/>
      <c r="AJ2036" s="15"/>
      <c r="AK2036" s="15"/>
      <c r="AL2036" s="15"/>
      <c r="AM2036" s="15"/>
      <c r="AN2036" s="15"/>
      <c r="AO2036" s="15"/>
      <c r="AP2036" s="15"/>
      <c r="AQ2036" s="15"/>
      <c r="AR2036" s="15"/>
      <c r="AS2036" s="15"/>
      <c r="AT2036" s="15"/>
      <c r="AU2036" s="15"/>
      <c r="AV2036" s="15"/>
      <c r="AW2036" s="15"/>
      <c r="AX2036" s="15"/>
      <c r="AY2036" s="15"/>
      <c r="AZ2036" s="15"/>
      <c r="BA2036" s="15"/>
      <c r="BB2036" s="15"/>
      <c r="BC2036" s="15"/>
      <c r="BD2036" s="15"/>
      <c r="BE2036" s="15"/>
      <c r="BF2036" s="15"/>
      <c r="BG2036" s="15"/>
      <c r="BH2036" s="15"/>
      <c r="BI2036" s="15"/>
      <c r="BJ2036" s="15"/>
      <c r="BK2036" s="15"/>
    </row>
    <row r="2037" spans="22:63" ht="15.75">
      <c r="V2037" s="15"/>
      <c r="W2037" s="15"/>
      <c r="X2037" s="15"/>
      <c r="Y2037" s="15"/>
      <c r="Z2037" s="15"/>
      <c r="AA2037" s="15"/>
      <c r="AB2037" s="15"/>
      <c r="AC2037" s="15"/>
      <c r="AD2037" s="15"/>
      <c r="AE2037" s="15"/>
      <c r="AF2037" s="15"/>
      <c r="AG2037" s="15"/>
      <c r="AH2037" s="15"/>
      <c r="AI2037" s="15"/>
      <c r="AJ2037" s="15"/>
      <c r="AK2037" s="15"/>
      <c r="AL2037" s="15"/>
      <c r="AM2037" s="15"/>
      <c r="AN2037" s="15"/>
      <c r="AO2037" s="15"/>
      <c r="AP2037" s="15"/>
      <c r="AQ2037" s="15"/>
      <c r="AR2037" s="15"/>
      <c r="AS2037" s="15"/>
      <c r="AT2037" s="15"/>
      <c r="AU2037" s="15"/>
      <c r="AV2037" s="15"/>
      <c r="AW2037" s="15"/>
      <c r="AX2037" s="15"/>
      <c r="AY2037" s="15"/>
      <c r="AZ2037" s="15"/>
      <c r="BA2037" s="15"/>
      <c r="BB2037" s="15"/>
      <c r="BC2037" s="15"/>
      <c r="BD2037" s="15"/>
      <c r="BE2037" s="15"/>
      <c r="BF2037" s="15"/>
      <c r="BG2037" s="15"/>
      <c r="BH2037" s="15"/>
      <c r="BI2037" s="15"/>
      <c r="BJ2037" s="15"/>
      <c r="BK2037" s="15"/>
    </row>
    <row r="2038" spans="22:63" ht="15.75">
      <c r="V2038" s="15"/>
      <c r="W2038" s="15"/>
      <c r="X2038" s="15"/>
      <c r="Y2038" s="15"/>
      <c r="Z2038" s="15"/>
      <c r="AA2038" s="15"/>
      <c r="AB2038" s="15"/>
      <c r="AC2038" s="15"/>
      <c r="AD2038" s="15"/>
      <c r="AE2038" s="15"/>
      <c r="AF2038" s="15"/>
      <c r="AG2038" s="15"/>
      <c r="AH2038" s="15"/>
      <c r="AI2038" s="15"/>
      <c r="AJ2038" s="15"/>
      <c r="AK2038" s="15"/>
      <c r="AL2038" s="15"/>
      <c r="AM2038" s="15"/>
      <c r="AN2038" s="15"/>
      <c r="AO2038" s="15"/>
      <c r="AP2038" s="15"/>
      <c r="AQ2038" s="15"/>
      <c r="AR2038" s="15"/>
      <c r="AS2038" s="15"/>
      <c r="AT2038" s="15"/>
      <c r="AU2038" s="15"/>
      <c r="AV2038" s="15"/>
      <c r="AW2038" s="15"/>
      <c r="AX2038" s="15"/>
      <c r="AY2038" s="15"/>
      <c r="AZ2038" s="15"/>
      <c r="BA2038" s="15"/>
      <c r="BB2038" s="15"/>
      <c r="BC2038" s="15"/>
      <c r="BD2038" s="15"/>
      <c r="BE2038" s="15"/>
      <c r="BF2038" s="15"/>
      <c r="BG2038" s="15"/>
      <c r="BH2038" s="15"/>
      <c r="BI2038" s="15"/>
      <c r="BJ2038" s="15"/>
      <c r="BK2038" s="15"/>
    </row>
    <row r="2039" spans="22:63" ht="15.75">
      <c r="V2039" s="15"/>
      <c r="W2039" s="15"/>
      <c r="X2039" s="15"/>
      <c r="Y2039" s="15"/>
      <c r="Z2039" s="15"/>
      <c r="AA2039" s="15"/>
      <c r="AB2039" s="15"/>
      <c r="AC2039" s="15"/>
      <c r="AD2039" s="15"/>
      <c r="AE2039" s="15"/>
      <c r="AF2039" s="15"/>
      <c r="AG2039" s="15"/>
      <c r="AH2039" s="15"/>
      <c r="AI2039" s="15"/>
      <c r="AJ2039" s="15"/>
      <c r="AK2039" s="15"/>
      <c r="AL2039" s="15"/>
      <c r="AM2039" s="15"/>
      <c r="AN2039" s="15"/>
      <c r="AO2039" s="15"/>
      <c r="AP2039" s="15"/>
      <c r="AQ2039" s="15"/>
      <c r="AR2039" s="15"/>
      <c r="AS2039" s="15"/>
      <c r="AT2039" s="15"/>
      <c r="AU2039" s="15"/>
      <c r="AV2039" s="15"/>
      <c r="AW2039" s="15"/>
      <c r="AX2039" s="15"/>
      <c r="AY2039" s="15"/>
      <c r="AZ2039" s="15"/>
      <c r="BA2039" s="15"/>
      <c r="BB2039" s="15"/>
      <c r="BC2039" s="15"/>
      <c r="BD2039" s="15"/>
      <c r="BE2039" s="15"/>
      <c r="BF2039" s="15"/>
      <c r="BG2039" s="15"/>
      <c r="BH2039" s="15"/>
      <c r="BI2039" s="15"/>
      <c r="BJ2039" s="15"/>
      <c r="BK2039" s="15"/>
    </row>
    <row r="2040" spans="22:63" ht="15.75">
      <c r="V2040" s="15"/>
      <c r="W2040" s="15"/>
      <c r="X2040" s="15"/>
      <c r="Y2040" s="15"/>
      <c r="Z2040" s="15"/>
      <c r="AA2040" s="15"/>
      <c r="AB2040" s="15"/>
      <c r="AC2040" s="15"/>
      <c r="AD2040" s="15"/>
      <c r="AE2040" s="15"/>
      <c r="AF2040" s="15"/>
      <c r="AG2040" s="15"/>
      <c r="AH2040" s="15"/>
      <c r="AI2040" s="15"/>
      <c r="AJ2040" s="15"/>
      <c r="AK2040" s="15"/>
      <c r="AL2040" s="15"/>
      <c r="AM2040" s="15"/>
      <c r="AN2040" s="15"/>
      <c r="AO2040" s="15"/>
      <c r="AP2040" s="15"/>
      <c r="AQ2040" s="15"/>
      <c r="AR2040" s="15"/>
      <c r="AS2040" s="15"/>
      <c r="AT2040" s="15"/>
      <c r="AU2040" s="15"/>
      <c r="AV2040" s="15"/>
      <c r="AW2040" s="15"/>
      <c r="AX2040" s="15"/>
      <c r="AY2040" s="15"/>
      <c r="AZ2040" s="15"/>
      <c r="BA2040" s="15"/>
      <c r="BB2040" s="15"/>
      <c r="BC2040" s="15"/>
      <c r="BD2040" s="15"/>
      <c r="BE2040" s="15"/>
      <c r="BF2040" s="15"/>
      <c r="BG2040" s="15"/>
      <c r="BH2040" s="15"/>
      <c r="BI2040" s="15"/>
      <c r="BJ2040" s="15"/>
      <c r="BK2040" s="15"/>
    </row>
    <row r="2041" spans="22:63" ht="15.75">
      <c r="V2041" s="15"/>
      <c r="W2041" s="15"/>
      <c r="X2041" s="15"/>
      <c r="Y2041" s="15"/>
      <c r="Z2041" s="15"/>
      <c r="AA2041" s="15"/>
      <c r="AB2041" s="15"/>
      <c r="AC2041" s="15"/>
      <c r="AD2041" s="15"/>
      <c r="AE2041" s="15"/>
      <c r="AF2041" s="15"/>
      <c r="AG2041" s="15"/>
      <c r="AH2041" s="15"/>
      <c r="AI2041" s="15"/>
      <c r="AJ2041" s="15"/>
      <c r="AK2041" s="15"/>
      <c r="AL2041" s="15"/>
      <c r="AM2041" s="15"/>
      <c r="AN2041" s="15"/>
      <c r="AO2041" s="15"/>
      <c r="AP2041" s="15"/>
      <c r="AQ2041" s="15"/>
      <c r="AR2041" s="15"/>
      <c r="AS2041" s="15"/>
      <c r="AT2041" s="15"/>
      <c r="AU2041" s="15"/>
      <c r="AV2041" s="15"/>
      <c r="AW2041" s="15"/>
      <c r="AX2041" s="15"/>
      <c r="AY2041" s="15"/>
      <c r="AZ2041" s="15"/>
      <c r="BA2041" s="15"/>
      <c r="BB2041" s="15"/>
      <c r="BC2041" s="15"/>
      <c r="BD2041" s="15"/>
      <c r="BE2041" s="15"/>
      <c r="BF2041" s="15"/>
      <c r="BG2041" s="15"/>
      <c r="BH2041" s="15"/>
      <c r="BI2041" s="15"/>
      <c r="BJ2041" s="15"/>
      <c r="BK2041" s="15"/>
    </row>
    <row r="2042" spans="22:63" ht="15.75">
      <c r="V2042" s="15"/>
      <c r="W2042" s="15"/>
      <c r="X2042" s="15"/>
      <c r="Y2042" s="15"/>
      <c r="Z2042" s="15"/>
      <c r="AA2042" s="15"/>
      <c r="AB2042" s="15"/>
      <c r="AC2042" s="15"/>
      <c r="AD2042" s="15"/>
      <c r="AE2042" s="15"/>
      <c r="AF2042" s="15"/>
      <c r="AG2042" s="15"/>
      <c r="AH2042" s="15"/>
      <c r="AI2042" s="15"/>
      <c r="AJ2042" s="15"/>
      <c r="AK2042" s="15"/>
      <c r="AL2042" s="15"/>
      <c r="AM2042" s="15"/>
      <c r="AN2042" s="15"/>
      <c r="AO2042" s="15"/>
      <c r="AP2042" s="15"/>
      <c r="AQ2042" s="15"/>
      <c r="AR2042" s="15"/>
      <c r="AS2042" s="15"/>
      <c r="AT2042" s="15"/>
      <c r="AU2042" s="15"/>
      <c r="AV2042" s="15"/>
      <c r="AW2042" s="15"/>
      <c r="AX2042" s="15"/>
      <c r="AY2042" s="15"/>
      <c r="AZ2042" s="15"/>
      <c r="BA2042" s="15"/>
      <c r="BB2042" s="15"/>
      <c r="BC2042" s="15"/>
      <c r="BD2042" s="15"/>
      <c r="BE2042" s="15"/>
      <c r="BF2042" s="15"/>
      <c r="BG2042" s="15"/>
      <c r="BH2042" s="15"/>
      <c r="BI2042" s="15"/>
      <c r="BJ2042" s="15"/>
      <c r="BK2042" s="15"/>
    </row>
    <row r="2043" spans="22:63" ht="15.75">
      <c r="V2043" s="15"/>
      <c r="W2043" s="15"/>
      <c r="X2043" s="15"/>
      <c r="Y2043" s="15"/>
      <c r="Z2043" s="15"/>
      <c r="AA2043" s="15"/>
      <c r="AB2043" s="15"/>
      <c r="AC2043" s="15"/>
      <c r="AD2043" s="15"/>
      <c r="AE2043" s="15"/>
      <c r="AF2043" s="15"/>
      <c r="AG2043" s="15"/>
      <c r="AH2043" s="15"/>
      <c r="AI2043" s="15"/>
      <c r="AJ2043" s="15"/>
      <c r="AK2043" s="15"/>
      <c r="AL2043" s="15"/>
      <c r="AM2043" s="15"/>
      <c r="AN2043" s="15"/>
      <c r="AO2043" s="15"/>
      <c r="AP2043" s="15"/>
      <c r="AQ2043" s="15"/>
      <c r="AR2043" s="15"/>
      <c r="AS2043" s="15"/>
      <c r="AT2043" s="15"/>
      <c r="AU2043" s="15"/>
      <c r="AV2043" s="15"/>
      <c r="AW2043" s="15"/>
      <c r="AX2043" s="15"/>
      <c r="AY2043" s="15"/>
      <c r="AZ2043" s="15"/>
      <c r="BA2043" s="15"/>
      <c r="BB2043" s="15"/>
      <c r="BC2043" s="15"/>
      <c r="BD2043" s="15"/>
      <c r="BE2043" s="15"/>
      <c r="BF2043" s="15"/>
      <c r="BG2043" s="15"/>
      <c r="BH2043" s="15"/>
      <c r="BI2043" s="15"/>
      <c r="BJ2043" s="15"/>
      <c r="BK2043" s="15"/>
    </row>
    <row r="2044" spans="22:63" ht="15.75">
      <c r="V2044" s="15"/>
      <c r="W2044" s="15"/>
      <c r="X2044" s="15"/>
      <c r="Y2044" s="15"/>
      <c r="Z2044" s="15"/>
      <c r="AA2044" s="15"/>
      <c r="AB2044" s="15"/>
      <c r="AC2044" s="15"/>
      <c r="AD2044" s="15"/>
      <c r="AE2044" s="15"/>
      <c r="AF2044" s="15"/>
      <c r="AG2044" s="15"/>
      <c r="AH2044" s="15"/>
      <c r="AI2044" s="15"/>
      <c r="AJ2044" s="15"/>
      <c r="AK2044" s="15"/>
      <c r="AL2044" s="15"/>
      <c r="AM2044" s="15"/>
      <c r="AN2044" s="15"/>
      <c r="AO2044" s="15"/>
      <c r="AP2044" s="15"/>
      <c r="AQ2044" s="15"/>
      <c r="AR2044" s="15"/>
      <c r="AS2044" s="15"/>
      <c r="AT2044" s="15"/>
      <c r="AU2044" s="15"/>
      <c r="AV2044" s="15"/>
      <c r="AW2044" s="15"/>
      <c r="AX2044" s="15"/>
      <c r="AY2044" s="15"/>
      <c r="AZ2044" s="15"/>
      <c r="BA2044" s="15"/>
      <c r="BB2044" s="15"/>
      <c r="BC2044" s="15"/>
      <c r="BD2044" s="15"/>
      <c r="BE2044" s="15"/>
      <c r="BF2044" s="15"/>
      <c r="BG2044" s="15"/>
      <c r="BH2044" s="15"/>
      <c r="BI2044" s="15"/>
      <c r="BJ2044" s="15"/>
      <c r="BK2044" s="15"/>
    </row>
    <row r="2045" spans="22:63" ht="15.75">
      <c r="V2045" s="15"/>
      <c r="W2045" s="15"/>
      <c r="X2045" s="15"/>
      <c r="Y2045" s="15"/>
      <c r="Z2045" s="15"/>
      <c r="AA2045" s="15"/>
      <c r="AB2045" s="15"/>
      <c r="AC2045" s="15"/>
      <c r="AD2045" s="15"/>
      <c r="AE2045" s="15"/>
      <c r="AF2045" s="15"/>
      <c r="AG2045" s="15"/>
      <c r="AH2045" s="15"/>
      <c r="AI2045" s="15"/>
      <c r="AJ2045" s="15"/>
      <c r="AK2045" s="15"/>
      <c r="AL2045" s="15"/>
      <c r="AM2045" s="15"/>
      <c r="AN2045" s="15"/>
      <c r="AO2045" s="15"/>
      <c r="AP2045" s="15"/>
      <c r="AQ2045" s="15"/>
      <c r="AR2045" s="15"/>
      <c r="AS2045" s="15"/>
      <c r="AT2045" s="15"/>
      <c r="AU2045" s="15"/>
      <c r="AV2045" s="15"/>
      <c r="AW2045" s="15"/>
      <c r="AX2045" s="15"/>
      <c r="AY2045" s="15"/>
      <c r="AZ2045" s="15"/>
      <c r="BA2045" s="15"/>
      <c r="BB2045" s="15"/>
      <c r="BC2045" s="15"/>
      <c r="BD2045" s="15"/>
      <c r="BE2045" s="15"/>
      <c r="BF2045" s="15"/>
      <c r="BG2045" s="15"/>
      <c r="BH2045" s="15"/>
      <c r="BI2045" s="15"/>
      <c r="BJ2045" s="15"/>
      <c r="BK2045" s="15"/>
    </row>
    <row r="2046" spans="22:63" ht="15.75">
      <c r="V2046" s="15"/>
      <c r="W2046" s="15"/>
      <c r="X2046" s="15"/>
      <c r="Y2046" s="15"/>
      <c r="Z2046" s="15"/>
      <c r="AA2046" s="15"/>
      <c r="AB2046" s="15"/>
      <c r="AC2046" s="15"/>
      <c r="AD2046" s="15"/>
      <c r="AE2046" s="15"/>
      <c r="AF2046" s="15"/>
      <c r="AG2046" s="15"/>
      <c r="AH2046" s="15"/>
      <c r="AI2046" s="15"/>
      <c r="AJ2046" s="15"/>
      <c r="AK2046" s="15"/>
      <c r="AL2046" s="15"/>
      <c r="AM2046" s="15"/>
      <c r="AN2046" s="15"/>
      <c r="AO2046" s="15"/>
      <c r="AP2046" s="15"/>
      <c r="AQ2046" s="15"/>
      <c r="AR2046" s="15"/>
      <c r="AS2046" s="15"/>
      <c r="AT2046" s="15"/>
      <c r="AU2046" s="15"/>
      <c r="AV2046" s="15"/>
      <c r="AW2046" s="15"/>
      <c r="AX2046" s="15"/>
      <c r="AY2046" s="15"/>
      <c r="AZ2046" s="15"/>
      <c r="BA2046" s="15"/>
      <c r="BB2046" s="15"/>
      <c r="BC2046" s="15"/>
      <c r="BD2046" s="15"/>
      <c r="BE2046" s="15"/>
      <c r="BF2046" s="15"/>
      <c r="BG2046" s="15"/>
      <c r="BH2046" s="15"/>
      <c r="BI2046" s="15"/>
      <c r="BJ2046" s="15"/>
      <c r="BK2046" s="15"/>
    </row>
    <row r="2047" spans="22:63" ht="15.75">
      <c r="V2047" s="15"/>
      <c r="W2047" s="15"/>
      <c r="X2047" s="15"/>
      <c r="Y2047" s="15"/>
      <c r="Z2047" s="15"/>
      <c r="AA2047" s="15"/>
      <c r="AB2047" s="15"/>
      <c r="AC2047" s="15"/>
      <c r="AD2047" s="15"/>
      <c r="AE2047" s="15"/>
      <c r="AF2047" s="15"/>
      <c r="AG2047" s="15"/>
      <c r="AH2047" s="15"/>
      <c r="AI2047" s="15"/>
      <c r="AJ2047" s="15"/>
      <c r="AK2047" s="15"/>
      <c r="AL2047" s="15"/>
      <c r="AM2047" s="15"/>
      <c r="AN2047" s="15"/>
      <c r="AO2047" s="15"/>
      <c r="AP2047" s="15"/>
      <c r="AQ2047" s="15"/>
      <c r="AR2047" s="15"/>
      <c r="AS2047" s="15"/>
      <c r="AT2047" s="15"/>
      <c r="AU2047" s="15"/>
      <c r="AV2047" s="15"/>
      <c r="AW2047" s="15"/>
      <c r="AX2047" s="15"/>
      <c r="AY2047" s="15"/>
      <c r="AZ2047" s="15"/>
      <c r="BA2047" s="15"/>
      <c r="BB2047" s="15"/>
      <c r="BC2047" s="15"/>
      <c r="BD2047" s="15"/>
      <c r="BE2047" s="15"/>
      <c r="BF2047" s="15"/>
      <c r="BG2047" s="15"/>
      <c r="BH2047" s="15"/>
      <c r="BI2047" s="15"/>
      <c r="BJ2047" s="15"/>
      <c r="BK2047" s="15"/>
    </row>
    <row r="2048" spans="22:63" ht="15.75">
      <c r="V2048" s="15"/>
      <c r="W2048" s="15"/>
      <c r="X2048" s="15"/>
      <c r="Y2048" s="15"/>
      <c r="Z2048" s="15"/>
      <c r="AA2048" s="15"/>
      <c r="AB2048" s="15"/>
      <c r="AC2048" s="15"/>
      <c r="AD2048" s="15"/>
      <c r="AE2048" s="15"/>
      <c r="AF2048" s="15"/>
      <c r="AG2048" s="15"/>
      <c r="AH2048" s="15"/>
      <c r="AI2048" s="15"/>
      <c r="AJ2048" s="15"/>
      <c r="AK2048" s="15"/>
      <c r="AL2048" s="15"/>
      <c r="AM2048" s="15"/>
      <c r="AN2048" s="15"/>
      <c r="AO2048" s="15"/>
      <c r="AP2048" s="15"/>
      <c r="AQ2048" s="15"/>
      <c r="AR2048" s="15"/>
      <c r="AS2048" s="15"/>
      <c r="AT2048" s="15"/>
      <c r="AU2048" s="15"/>
      <c r="AV2048" s="15"/>
      <c r="AW2048" s="15"/>
      <c r="AX2048" s="15"/>
      <c r="AY2048" s="15"/>
      <c r="AZ2048" s="15"/>
      <c r="BA2048" s="15"/>
      <c r="BB2048" s="15"/>
      <c r="BC2048" s="15"/>
      <c r="BD2048" s="15"/>
      <c r="BE2048" s="15"/>
      <c r="BF2048" s="15"/>
      <c r="BG2048" s="15"/>
      <c r="BH2048" s="15"/>
      <c r="BI2048" s="15"/>
      <c r="BJ2048" s="15"/>
      <c r="BK2048" s="15"/>
    </row>
    <row r="2049" spans="22:63" ht="15.75">
      <c r="V2049" s="15"/>
      <c r="W2049" s="15"/>
      <c r="X2049" s="15"/>
      <c r="Y2049" s="15"/>
      <c r="Z2049" s="15"/>
      <c r="AA2049" s="15"/>
      <c r="AB2049" s="15"/>
      <c r="AC2049" s="15"/>
      <c r="AD2049" s="15"/>
      <c r="AE2049" s="15"/>
      <c r="AF2049" s="15"/>
      <c r="AG2049" s="15"/>
      <c r="AH2049" s="15"/>
      <c r="AI2049" s="15"/>
      <c r="AJ2049" s="15"/>
      <c r="AK2049" s="15"/>
      <c r="AL2049" s="15"/>
      <c r="AM2049" s="15"/>
      <c r="AN2049" s="15"/>
      <c r="AO2049" s="15"/>
      <c r="AP2049" s="15"/>
      <c r="AQ2049" s="15"/>
      <c r="AR2049" s="15"/>
      <c r="AS2049" s="15"/>
      <c r="AT2049" s="15"/>
      <c r="AU2049" s="15"/>
      <c r="AV2049" s="15"/>
      <c r="AW2049" s="15"/>
      <c r="AX2049" s="15"/>
      <c r="AY2049" s="15"/>
      <c r="AZ2049" s="15"/>
      <c r="BA2049" s="15"/>
      <c r="BB2049" s="15"/>
      <c r="BC2049" s="15"/>
      <c r="BD2049" s="15"/>
      <c r="BE2049" s="15"/>
      <c r="BF2049" s="15"/>
      <c r="BG2049" s="15"/>
      <c r="BH2049" s="15"/>
      <c r="BI2049" s="15"/>
      <c r="BJ2049" s="15"/>
      <c r="BK2049" s="15"/>
    </row>
    <row r="2050" spans="22:63" ht="15.75">
      <c r="V2050" s="15"/>
      <c r="W2050" s="15"/>
      <c r="X2050" s="15"/>
      <c r="Y2050" s="15"/>
      <c r="Z2050" s="15"/>
      <c r="AA2050" s="15"/>
      <c r="AB2050" s="15"/>
      <c r="AC2050" s="15"/>
      <c r="AD2050" s="15"/>
      <c r="AE2050" s="15"/>
      <c r="AF2050" s="15"/>
      <c r="AG2050" s="15"/>
      <c r="AH2050" s="15"/>
      <c r="AI2050" s="15"/>
      <c r="AJ2050" s="15"/>
      <c r="AK2050" s="15"/>
      <c r="AL2050" s="15"/>
      <c r="AM2050" s="15"/>
      <c r="AN2050" s="15"/>
      <c r="AO2050" s="15"/>
      <c r="AP2050" s="15"/>
      <c r="AQ2050" s="15"/>
      <c r="AR2050" s="15"/>
      <c r="AS2050" s="15"/>
      <c r="AT2050" s="15"/>
      <c r="AU2050" s="15"/>
      <c r="AV2050" s="15"/>
      <c r="AW2050" s="15"/>
      <c r="AX2050" s="15"/>
      <c r="AY2050" s="15"/>
      <c r="AZ2050" s="15"/>
      <c r="BA2050" s="15"/>
      <c r="BB2050" s="15"/>
      <c r="BC2050" s="15"/>
      <c r="BD2050" s="15"/>
      <c r="BE2050" s="15"/>
      <c r="BF2050" s="15"/>
      <c r="BG2050" s="15"/>
      <c r="BH2050" s="15"/>
      <c r="BI2050" s="15"/>
      <c r="BJ2050" s="15"/>
      <c r="BK2050" s="15"/>
    </row>
    <row r="2051" spans="22:63" ht="15.75">
      <c r="V2051" s="15"/>
      <c r="W2051" s="15"/>
      <c r="X2051" s="15"/>
      <c r="Y2051" s="15"/>
      <c r="Z2051" s="15"/>
      <c r="AA2051" s="15"/>
      <c r="AB2051" s="15"/>
      <c r="AC2051" s="15"/>
      <c r="AD2051" s="15"/>
      <c r="AE2051" s="15"/>
      <c r="AF2051" s="15"/>
      <c r="AG2051" s="15"/>
      <c r="AH2051" s="15"/>
      <c r="AI2051" s="15"/>
      <c r="AJ2051" s="15"/>
      <c r="AK2051" s="15"/>
      <c r="AL2051" s="15"/>
      <c r="AM2051" s="15"/>
      <c r="AN2051" s="15"/>
      <c r="AO2051" s="15"/>
      <c r="AP2051" s="15"/>
      <c r="AQ2051" s="15"/>
      <c r="AR2051" s="15"/>
      <c r="AS2051" s="15"/>
      <c r="AT2051" s="15"/>
      <c r="AU2051" s="15"/>
      <c r="AV2051" s="15"/>
      <c r="AW2051" s="15"/>
      <c r="AX2051" s="15"/>
      <c r="AY2051" s="15"/>
      <c r="AZ2051" s="15"/>
      <c r="BA2051" s="15"/>
      <c r="BB2051" s="15"/>
      <c r="BC2051" s="15"/>
      <c r="BD2051" s="15"/>
      <c r="BE2051" s="15"/>
      <c r="BF2051" s="15"/>
      <c r="BG2051" s="15"/>
      <c r="BH2051" s="15"/>
      <c r="BI2051" s="15"/>
      <c r="BJ2051" s="15"/>
      <c r="BK2051" s="15"/>
    </row>
    <row r="2052" spans="22:63" ht="15.75">
      <c r="V2052" s="15"/>
      <c r="W2052" s="15"/>
      <c r="X2052" s="15"/>
      <c r="Y2052" s="15"/>
      <c r="Z2052" s="15"/>
      <c r="AA2052" s="15"/>
      <c r="AB2052" s="15"/>
      <c r="AC2052" s="15"/>
      <c r="AD2052" s="15"/>
      <c r="AE2052" s="15"/>
      <c r="AF2052" s="15"/>
      <c r="AG2052" s="15"/>
      <c r="AH2052" s="15"/>
      <c r="AI2052" s="15"/>
      <c r="AJ2052" s="15"/>
      <c r="AK2052" s="15"/>
      <c r="AL2052" s="15"/>
      <c r="AM2052" s="15"/>
      <c r="AN2052" s="15"/>
      <c r="AO2052" s="15"/>
      <c r="AP2052" s="15"/>
      <c r="AQ2052" s="15"/>
      <c r="AR2052" s="15"/>
      <c r="AS2052" s="15"/>
      <c r="AT2052" s="15"/>
      <c r="AU2052" s="15"/>
      <c r="AV2052" s="15"/>
      <c r="AW2052" s="15"/>
      <c r="AX2052" s="15"/>
      <c r="AY2052" s="15"/>
      <c r="AZ2052" s="15"/>
      <c r="BA2052" s="15"/>
      <c r="BB2052" s="15"/>
      <c r="BC2052" s="15"/>
      <c r="BD2052" s="15"/>
      <c r="BE2052" s="15"/>
      <c r="BF2052" s="15"/>
      <c r="BG2052" s="15"/>
      <c r="BH2052" s="15"/>
      <c r="BI2052" s="15"/>
      <c r="BJ2052" s="15"/>
      <c r="BK2052" s="15"/>
    </row>
    <row r="2053" spans="22:63" ht="15.75">
      <c r="V2053" s="15"/>
      <c r="W2053" s="15"/>
      <c r="X2053" s="15"/>
      <c r="Y2053" s="15"/>
      <c r="Z2053" s="15"/>
      <c r="AA2053" s="15"/>
      <c r="AB2053" s="15"/>
      <c r="AC2053" s="15"/>
      <c r="AD2053" s="15"/>
      <c r="AE2053" s="15"/>
      <c r="AF2053" s="15"/>
      <c r="AG2053" s="15"/>
      <c r="AH2053" s="15"/>
      <c r="AI2053" s="15"/>
      <c r="AJ2053" s="15"/>
      <c r="AK2053" s="15"/>
      <c r="AL2053" s="15"/>
      <c r="AM2053" s="15"/>
      <c r="AN2053" s="15"/>
      <c r="AO2053" s="15"/>
      <c r="AP2053" s="15"/>
      <c r="AQ2053" s="15"/>
      <c r="AR2053" s="15"/>
      <c r="AS2053" s="15"/>
      <c r="AT2053" s="15"/>
      <c r="AU2053" s="15"/>
      <c r="AV2053" s="15"/>
      <c r="AW2053" s="15"/>
      <c r="AX2053" s="15"/>
      <c r="AY2053" s="15"/>
      <c r="AZ2053" s="15"/>
      <c r="BA2053" s="15"/>
      <c r="BB2053" s="15"/>
      <c r="BC2053" s="15"/>
      <c r="BD2053" s="15"/>
      <c r="BE2053" s="15"/>
      <c r="BF2053" s="15"/>
      <c r="BG2053" s="15"/>
      <c r="BH2053" s="15"/>
      <c r="BI2053" s="15"/>
      <c r="BJ2053" s="15"/>
      <c r="BK2053" s="15"/>
    </row>
    <row r="2054" spans="22:63" ht="15.75">
      <c r="V2054" s="15"/>
      <c r="W2054" s="15"/>
      <c r="X2054" s="15"/>
      <c r="Y2054" s="15"/>
      <c r="Z2054" s="15"/>
      <c r="AA2054" s="15"/>
      <c r="AB2054" s="15"/>
      <c r="AC2054" s="15"/>
      <c r="AD2054" s="15"/>
      <c r="AE2054" s="15"/>
      <c r="AF2054" s="15"/>
      <c r="AG2054" s="15"/>
      <c r="AH2054" s="15"/>
      <c r="AI2054" s="15"/>
      <c r="AJ2054" s="15"/>
      <c r="AK2054" s="15"/>
      <c r="AL2054" s="15"/>
      <c r="AM2054" s="15"/>
      <c r="AN2054" s="15"/>
      <c r="AO2054" s="15"/>
      <c r="AP2054" s="15"/>
      <c r="AQ2054" s="15"/>
      <c r="AR2054" s="15"/>
      <c r="AS2054" s="15"/>
      <c r="AT2054" s="15"/>
      <c r="AU2054" s="15"/>
      <c r="AV2054" s="15"/>
      <c r="AW2054" s="15"/>
      <c r="AX2054" s="15"/>
      <c r="AY2054" s="15"/>
      <c r="AZ2054" s="15"/>
      <c r="BA2054" s="15"/>
      <c r="BB2054" s="15"/>
      <c r="BC2054" s="15"/>
      <c r="BD2054" s="15"/>
      <c r="BE2054" s="15"/>
      <c r="BF2054" s="15"/>
      <c r="BG2054" s="15"/>
      <c r="BH2054" s="15"/>
      <c r="BI2054" s="15"/>
      <c r="BJ2054" s="15"/>
      <c r="BK2054" s="15"/>
    </row>
    <row r="2055" spans="22:63" ht="15.75">
      <c r="V2055" s="15"/>
      <c r="W2055" s="15"/>
      <c r="X2055" s="15"/>
      <c r="Y2055" s="15"/>
      <c r="Z2055" s="15"/>
      <c r="AA2055" s="15"/>
      <c r="AB2055" s="15"/>
      <c r="AC2055" s="15"/>
      <c r="AD2055" s="15"/>
      <c r="AE2055" s="15"/>
      <c r="AF2055" s="15"/>
      <c r="AG2055" s="15"/>
      <c r="AH2055" s="15"/>
      <c r="AI2055" s="15"/>
      <c r="AJ2055" s="15"/>
      <c r="AK2055" s="15"/>
      <c r="AL2055" s="15"/>
      <c r="AM2055" s="15"/>
      <c r="AN2055" s="15"/>
      <c r="AO2055" s="15"/>
      <c r="AP2055" s="15"/>
      <c r="AQ2055" s="15"/>
      <c r="AR2055" s="15"/>
      <c r="AS2055" s="15"/>
      <c r="AT2055" s="15"/>
      <c r="AU2055" s="15"/>
      <c r="AV2055" s="15"/>
      <c r="AW2055" s="15"/>
      <c r="AX2055" s="15"/>
      <c r="AY2055" s="15"/>
      <c r="AZ2055" s="15"/>
      <c r="BA2055" s="15"/>
      <c r="BB2055" s="15"/>
      <c r="BC2055" s="15"/>
      <c r="BD2055" s="15"/>
      <c r="BE2055" s="15"/>
      <c r="BF2055" s="15"/>
      <c r="BG2055" s="15"/>
      <c r="BH2055" s="15"/>
      <c r="BI2055" s="15"/>
      <c r="BJ2055" s="15"/>
      <c r="BK2055" s="15"/>
    </row>
    <row r="2056" spans="22:63" ht="15.75">
      <c r="V2056" s="15"/>
      <c r="W2056" s="15"/>
      <c r="X2056" s="15"/>
      <c r="Y2056" s="15"/>
      <c r="Z2056" s="15"/>
      <c r="AA2056" s="15"/>
      <c r="AB2056" s="15"/>
      <c r="AC2056" s="15"/>
      <c r="AD2056" s="15"/>
      <c r="AE2056" s="15"/>
      <c r="AF2056" s="15"/>
      <c r="AG2056" s="15"/>
      <c r="AH2056" s="15"/>
      <c r="AI2056" s="15"/>
      <c r="AJ2056" s="15"/>
      <c r="AK2056" s="15"/>
      <c r="AL2056" s="15"/>
      <c r="AM2056" s="15"/>
      <c r="AN2056" s="15"/>
      <c r="AO2056" s="15"/>
      <c r="AP2056" s="15"/>
      <c r="AQ2056" s="15"/>
      <c r="AR2056" s="15"/>
      <c r="AS2056" s="15"/>
      <c r="AT2056" s="15"/>
      <c r="AU2056" s="15"/>
      <c r="AV2056" s="15"/>
      <c r="AW2056" s="15"/>
      <c r="AX2056" s="15"/>
      <c r="AY2056" s="15"/>
      <c r="AZ2056" s="15"/>
      <c r="BA2056" s="15"/>
      <c r="BB2056" s="15"/>
      <c r="BC2056" s="15"/>
      <c r="BD2056" s="15"/>
      <c r="BE2056" s="15"/>
      <c r="BF2056" s="15"/>
      <c r="BG2056" s="15"/>
      <c r="BH2056" s="15"/>
      <c r="BI2056" s="15"/>
      <c r="BJ2056" s="15"/>
      <c r="BK2056" s="15"/>
    </row>
    <row r="2057" spans="22:63" ht="15.75">
      <c r="V2057" s="15"/>
      <c r="W2057" s="15"/>
      <c r="X2057" s="15"/>
      <c r="Y2057" s="15"/>
      <c r="Z2057" s="15"/>
      <c r="AA2057" s="15"/>
      <c r="AB2057" s="15"/>
      <c r="AC2057" s="15"/>
      <c r="AD2057" s="15"/>
      <c r="AE2057" s="15"/>
      <c r="AF2057" s="15"/>
      <c r="AG2057" s="15"/>
      <c r="AH2057" s="15"/>
      <c r="AI2057" s="15"/>
      <c r="AJ2057" s="15"/>
      <c r="AK2057" s="15"/>
      <c r="AL2057" s="15"/>
      <c r="AM2057" s="15"/>
      <c r="AN2057" s="15"/>
      <c r="AO2057" s="15"/>
      <c r="AP2057" s="15"/>
      <c r="AQ2057" s="15"/>
      <c r="AR2057" s="15"/>
      <c r="AS2057" s="15"/>
      <c r="AT2057" s="15"/>
      <c r="AU2057" s="15"/>
      <c r="AV2057" s="15"/>
      <c r="AW2057" s="15"/>
      <c r="AX2057" s="15"/>
      <c r="AY2057" s="15"/>
      <c r="AZ2057" s="15"/>
      <c r="BA2057" s="15"/>
      <c r="BB2057" s="15"/>
      <c r="BC2057" s="15"/>
      <c r="BD2057" s="15"/>
      <c r="BE2057" s="15"/>
      <c r="BF2057" s="15"/>
      <c r="BG2057" s="15"/>
      <c r="BH2057" s="15"/>
      <c r="BI2057" s="15"/>
      <c r="BJ2057" s="15"/>
      <c r="BK2057" s="15"/>
    </row>
    <row r="2058" spans="22:63" ht="15.75">
      <c r="V2058" s="15"/>
      <c r="W2058" s="15"/>
      <c r="X2058" s="15"/>
      <c r="Y2058" s="15"/>
      <c r="Z2058" s="15"/>
      <c r="AA2058" s="15"/>
      <c r="AB2058" s="15"/>
      <c r="AC2058" s="15"/>
      <c r="AD2058" s="15"/>
      <c r="AE2058" s="15"/>
      <c r="AF2058" s="15"/>
      <c r="AG2058" s="15"/>
      <c r="AH2058" s="15"/>
      <c r="AI2058" s="15"/>
      <c r="AJ2058" s="15"/>
      <c r="AK2058" s="15"/>
      <c r="AL2058" s="15"/>
      <c r="AM2058" s="15"/>
      <c r="AN2058" s="15"/>
      <c r="AO2058" s="15"/>
      <c r="AP2058" s="15"/>
      <c r="AQ2058" s="15"/>
      <c r="AR2058" s="15"/>
      <c r="AS2058" s="15"/>
      <c r="AT2058" s="15"/>
      <c r="AU2058" s="15"/>
      <c r="AV2058" s="15"/>
      <c r="AW2058" s="15"/>
      <c r="AX2058" s="15"/>
      <c r="AY2058" s="15"/>
      <c r="AZ2058" s="15"/>
      <c r="BA2058" s="15"/>
      <c r="BB2058" s="15"/>
      <c r="BC2058" s="15"/>
      <c r="BD2058" s="15"/>
      <c r="BE2058" s="15"/>
      <c r="BF2058" s="15"/>
      <c r="BG2058" s="15"/>
      <c r="BH2058" s="15"/>
      <c r="BI2058" s="15"/>
      <c r="BJ2058" s="15"/>
      <c r="BK2058" s="15"/>
    </row>
    <row r="2059" spans="22:63" ht="15.75">
      <c r="V2059" s="15"/>
      <c r="W2059" s="15"/>
      <c r="X2059" s="15"/>
      <c r="Y2059" s="15"/>
      <c r="Z2059" s="15"/>
      <c r="AA2059" s="15"/>
      <c r="AB2059" s="15"/>
      <c r="AC2059" s="15"/>
      <c r="AD2059" s="15"/>
      <c r="AE2059" s="15"/>
      <c r="AF2059" s="15"/>
      <c r="AG2059" s="15"/>
      <c r="AH2059" s="15"/>
      <c r="AI2059" s="15"/>
      <c r="AJ2059" s="15"/>
      <c r="AK2059" s="15"/>
      <c r="AL2059" s="15"/>
      <c r="AM2059" s="15"/>
      <c r="AN2059" s="15"/>
      <c r="AO2059" s="15"/>
      <c r="AP2059" s="15"/>
      <c r="AQ2059" s="15"/>
      <c r="AR2059" s="15"/>
      <c r="AS2059" s="15"/>
      <c r="AT2059" s="15"/>
      <c r="AU2059" s="15"/>
      <c r="AV2059" s="15"/>
      <c r="AW2059" s="15"/>
      <c r="AX2059" s="15"/>
      <c r="AY2059" s="15"/>
      <c r="AZ2059" s="15"/>
      <c r="BA2059" s="15"/>
      <c r="BB2059" s="15"/>
      <c r="BC2059" s="15"/>
      <c r="BD2059" s="15"/>
      <c r="BE2059" s="15"/>
      <c r="BF2059" s="15"/>
      <c r="BG2059" s="15"/>
      <c r="BH2059" s="15"/>
      <c r="BI2059" s="15"/>
      <c r="BJ2059" s="15"/>
      <c r="BK2059" s="15"/>
    </row>
    <row r="2060" spans="22:63" ht="15.75">
      <c r="V2060" s="15"/>
      <c r="W2060" s="15"/>
      <c r="X2060" s="15"/>
      <c r="Y2060" s="15"/>
      <c r="Z2060" s="15"/>
      <c r="AA2060" s="15"/>
      <c r="AB2060" s="15"/>
      <c r="AC2060" s="15"/>
      <c r="AD2060" s="15"/>
      <c r="AE2060" s="15"/>
      <c r="AF2060" s="15"/>
      <c r="AG2060" s="15"/>
      <c r="AH2060" s="15"/>
      <c r="AI2060" s="15"/>
      <c r="AJ2060" s="15"/>
      <c r="AK2060" s="15"/>
      <c r="AL2060" s="15"/>
      <c r="AM2060" s="15"/>
      <c r="AN2060" s="15"/>
      <c r="AO2060" s="15"/>
      <c r="AP2060" s="15"/>
      <c r="AQ2060" s="15"/>
      <c r="AR2060" s="15"/>
      <c r="AS2060" s="15"/>
      <c r="AT2060" s="15"/>
      <c r="AU2060" s="15"/>
      <c r="AV2060" s="15"/>
      <c r="AW2060" s="15"/>
      <c r="AX2060" s="15"/>
      <c r="AY2060" s="15"/>
      <c r="AZ2060" s="15"/>
      <c r="BA2060" s="15"/>
      <c r="BB2060" s="15"/>
      <c r="BC2060" s="15"/>
      <c r="BD2060" s="15"/>
      <c r="BE2060" s="15"/>
      <c r="BF2060" s="15"/>
      <c r="BG2060" s="15"/>
      <c r="BH2060" s="15"/>
      <c r="BI2060" s="15"/>
      <c r="BJ2060" s="15"/>
      <c r="BK2060" s="15"/>
    </row>
    <row r="2061" spans="22:63" ht="15.75">
      <c r="V2061" s="15"/>
      <c r="W2061" s="15"/>
      <c r="X2061" s="15"/>
      <c r="Y2061" s="15"/>
      <c r="Z2061" s="15"/>
      <c r="AA2061" s="15"/>
      <c r="AB2061" s="15"/>
      <c r="AC2061" s="15"/>
      <c r="AD2061" s="15"/>
      <c r="AE2061" s="15"/>
      <c r="AF2061" s="15"/>
      <c r="AG2061" s="15"/>
      <c r="AH2061" s="15"/>
      <c r="AI2061" s="15"/>
      <c r="AJ2061" s="15"/>
      <c r="AK2061" s="15"/>
      <c r="AL2061" s="15"/>
      <c r="AM2061" s="15"/>
      <c r="AN2061" s="15"/>
      <c r="AO2061" s="15"/>
      <c r="AP2061" s="15"/>
      <c r="AQ2061" s="15"/>
      <c r="AR2061" s="15"/>
      <c r="AS2061" s="15"/>
      <c r="AT2061" s="15"/>
      <c r="AU2061" s="15"/>
      <c r="AV2061" s="15"/>
      <c r="AW2061" s="15"/>
      <c r="AX2061" s="15"/>
      <c r="AY2061" s="15"/>
      <c r="AZ2061" s="15"/>
      <c r="BA2061" s="15"/>
      <c r="BB2061" s="15"/>
      <c r="BC2061" s="15"/>
      <c r="BD2061" s="15"/>
      <c r="BE2061" s="15"/>
      <c r="BF2061" s="15"/>
      <c r="BG2061" s="15"/>
      <c r="BH2061" s="15"/>
      <c r="BI2061" s="15"/>
      <c r="BJ2061" s="15"/>
      <c r="BK2061" s="15"/>
    </row>
    <row r="2062" spans="22:63" ht="15.75">
      <c r="V2062" s="15"/>
      <c r="W2062" s="15"/>
      <c r="X2062" s="15"/>
      <c r="Y2062" s="15"/>
      <c r="Z2062" s="15"/>
      <c r="AA2062" s="15"/>
      <c r="AB2062" s="15"/>
      <c r="AC2062" s="15"/>
      <c r="AD2062" s="15"/>
      <c r="AE2062" s="15"/>
      <c r="AF2062" s="15"/>
      <c r="AG2062" s="15"/>
      <c r="AH2062" s="15"/>
      <c r="AI2062" s="15"/>
      <c r="AJ2062" s="15"/>
      <c r="AK2062" s="15"/>
      <c r="AL2062" s="15"/>
      <c r="AM2062" s="15"/>
      <c r="AN2062" s="15"/>
      <c r="AO2062" s="15"/>
      <c r="AP2062" s="15"/>
      <c r="AQ2062" s="15"/>
      <c r="AR2062" s="15"/>
      <c r="AS2062" s="15"/>
      <c r="AT2062" s="15"/>
      <c r="AU2062" s="15"/>
      <c r="AV2062" s="15"/>
      <c r="AW2062" s="15"/>
      <c r="AX2062" s="15"/>
      <c r="AY2062" s="15"/>
      <c r="AZ2062" s="15"/>
      <c r="BA2062" s="15"/>
      <c r="BB2062" s="15"/>
      <c r="BC2062" s="15"/>
      <c r="BD2062" s="15"/>
      <c r="BE2062" s="15"/>
      <c r="BF2062" s="15"/>
      <c r="BG2062" s="15"/>
      <c r="BH2062" s="15"/>
      <c r="BI2062" s="15"/>
      <c r="BJ2062" s="15"/>
      <c r="BK2062" s="15"/>
    </row>
    <row r="2063" spans="22:63" ht="15.75">
      <c r="V2063" s="15"/>
      <c r="W2063" s="15"/>
      <c r="X2063" s="15"/>
      <c r="Y2063" s="15"/>
      <c r="Z2063" s="15"/>
      <c r="AA2063" s="15"/>
      <c r="AB2063" s="15"/>
      <c r="AC2063" s="15"/>
      <c r="AD2063" s="15"/>
      <c r="AE2063" s="15"/>
      <c r="AF2063" s="15"/>
      <c r="AG2063" s="15"/>
      <c r="AH2063" s="15"/>
      <c r="AI2063" s="15"/>
      <c r="AJ2063" s="15"/>
      <c r="AK2063" s="15"/>
      <c r="AL2063" s="15"/>
      <c r="AM2063" s="15"/>
      <c r="AN2063" s="15"/>
      <c r="AO2063" s="15"/>
      <c r="AP2063" s="15"/>
      <c r="AQ2063" s="15"/>
      <c r="AR2063" s="15"/>
      <c r="AS2063" s="15"/>
      <c r="AT2063" s="15"/>
      <c r="AU2063" s="15"/>
      <c r="AV2063" s="15"/>
      <c r="AW2063" s="15"/>
      <c r="AX2063" s="15"/>
      <c r="AY2063" s="15"/>
      <c r="AZ2063" s="15"/>
      <c r="BA2063" s="15"/>
      <c r="BB2063" s="15"/>
      <c r="BC2063" s="15"/>
      <c r="BD2063" s="15"/>
      <c r="BE2063" s="15"/>
      <c r="BF2063" s="15"/>
      <c r="BG2063" s="15"/>
      <c r="BH2063" s="15"/>
      <c r="BI2063" s="15"/>
      <c r="BJ2063" s="15"/>
      <c r="BK2063" s="15"/>
    </row>
    <row r="2064" spans="22:63" ht="15.75">
      <c r="V2064" s="15"/>
      <c r="W2064" s="15"/>
      <c r="X2064" s="15"/>
      <c r="Y2064" s="15"/>
      <c r="Z2064" s="15"/>
      <c r="AA2064" s="15"/>
      <c r="AB2064" s="15"/>
      <c r="AC2064" s="15"/>
      <c r="AD2064" s="15"/>
      <c r="AE2064" s="15"/>
      <c r="AF2064" s="15"/>
      <c r="AG2064" s="15"/>
      <c r="AH2064" s="15"/>
      <c r="AI2064" s="15"/>
      <c r="AJ2064" s="15"/>
      <c r="AK2064" s="15"/>
      <c r="AL2064" s="15"/>
      <c r="AM2064" s="15"/>
      <c r="AN2064" s="15"/>
      <c r="AO2064" s="15"/>
      <c r="AP2064" s="15"/>
      <c r="AQ2064" s="15"/>
      <c r="AR2064" s="15"/>
      <c r="AS2064" s="15"/>
      <c r="AT2064" s="15"/>
      <c r="AU2064" s="15"/>
      <c r="AV2064" s="15"/>
      <c r="AW2064" s="15"/>
      <c r="AX2064" s="15"/>
      <c r="AY2064" s="15"/>
      <c r="AZ2064" s="15"/>
      <c r="BA2064" s="15"/>
      <c r="BB2064" s="15"/>
      <c r="BC2064" s="15"/>
      <c r="BD2064" s="15"/>
      <c r="BE2064" s="15"/>
      <c r="BF2064" s="15"/>
      <c r="BG2064" s="15"/>
      <c r="BH2064" s="15"/>
      <c r="BI2064" s="15"/>
      <c r="BJ2064" s="15"/>
      <c r="BK2064" s="15"/>
    </row>
    <row r="2065" spans="22:63" ht="15.75">
      <c r="V2065" s="15"/>
      <c r="W2065" s="15"/>
      <c r="X2065" s="15"/>
      <c r="Y2065" s="15"/>
      <c r="Z2065" s="15"/>
      <c r="AA2065" s="15"/>
      <c r="AB2065" s="15"/>
      <c r="AC2065" s="15"/>
      <c r="AD2065" s="15"/>
      <c r="AE2065" s="15"/>
      <c r="AF2065" s="15"/>
      <c r="AG2065" s="15"/>
      <c r="AH2065" s="15"/>
      <c r="AI2065" s="15"/>
      <c r="AJ2065" s="15"/>
      <c r="AK2065" s="15"/>
      <c r="AL2065" s="15"/>
      <c r="AM2065" s="15"/>
      <c r="AN2065" s="15"/>
      <c r="AO2065" s="15"/>
      <c r="AP2065" s="15"/>
      <c r="AQ2065" s="15"/>
      <c r="AR2065" s="15"/>
      <c r="AS2065" s="15"/>
      <c r="AT2065" s="15"/>
      <c r="AU2065" s="15"/>
      <c r="AV2065" s="15"/>
      <c r="AW2065" s="15"/>
      <c r="AX2065" s="15"/>
      <c r="AY2065" s="15"/>
      <c r="AZ2065" s="15"/>
      <c r="BA2065" s="15"/>
      <c r="BB2065" s="15"/>
      <c r="BC2065" s="15"/>
      <c r="BD2065" s="15"/>
      <c r="BE2065" s="15"/>
      <c r="BF2065" s="15"/>
      <c r="BG2065" s="15"/>
      <c r="BH2065" s="15"/>
      <c r="BI2065" s="15"/>
      <c r="BJ2065" s="15"/>
      <c r="BK2065" s="15"/>
    </row>
    <row r="2066" spans="22:63" ht="15.75">
      <c r="V2066" s="15"/>
      <c r="W2066" s="15"/>
      <c r="X2066" s="15"/>
      <c r="Y2066" s="15"/>
      <c r="Z2066" s="15"/>
      <c r="AA2066" s="15"/>
      <c r="AB2066" s="15"/>
      <c r="AC2066" s="15"/>
      <c r="AD2066" s="15"/>
      <c r="AE2066" s="15"/>
      <c r="AF2066" s="15"/>
      <c r="AG2066" s="15"/>
      <c r="AH2066" s="15"/>
      <c r="AI2066" s="15"/>
      <c r="AJ2066" s="15"/>
      <c r="AK2066" s="15"/>
      <c r="AL2066" s="15"/>
      <c r="AM2066" s="15"/>
      <c r="AN2066" s="15"/>
      <c r="AO2066" s="15"/>
      <c r="AP2066" s="15"/>
      <c r="AQ2066" s="15"/>
      <c r="AR2066" s="15"/>
      <c r="AS2066" s="15"/>
      <c r="AT2066" s="15"/>
      <c r="AU2066" s="15"/>
      <c r="AV2066" s="15"/>
      <c r="AW2066" s="15"/>
      <c r="AX2066" s="15"/>
      <c r="AY2066" s="15"/>
      <c r="AZ2066" s="15"/>
      <c r="BA2066" s="15"/>
      <c r="BB2066" s="15"/>
      <c r="BC2066" s="15"/>
      <c r="BD2066" s="15"/>
      <c r="BE2066" s="15"/>
      <c r="BF2066" s="15"/>
      <c r="BG2066" s="15"/>
      <c r="BH2066" s="15"/>
      <c r="BI2066" s="15"/>
      <c r="BJ2066" s="15"/>
      <c r="BK2066" s="15"/>
    </row>
    <row r="2067" spans="22:63" ht="15.75">
      <c r="V2067" s="15"/>
      <c r="W2067" s="15"/>
      <c r="X2067" s="15"/>
      <c r="Y2067" s="15"/>
      <c r="Z2067" s="15"/>
      <c r="AA2067" s="15"/>
      <c r="AB2067" s="15"/>
      <c r="AC2067" s="15"/>
      <c r="AD2067" s="15"/>
      <c r="AE2067" s="15"/>
      <c r="AF2067" s="15"/>
      <c r="AG2067" s="15"/>
      <c r="AH2067" s="15"/>
      <c r="AI2067" s="15"/>
      <c r="AJ2067" s="15"/>
      <c r="AK2067" s="15"/>
      <c r="AL2067" s="15"/>
      <c r="AM2067" s="15"/>
      <c r="AN2067" s="15"/>
      <c r="AO2067" s="15"/>
      <c r="AP2067" s="15"/>
      <c r="AQ2067" s="15"/>
      <c r="AR2067" s="15"/>
      <c r="AS2067" s="15"/>
      <c r="AT2067" s="15"/>
      <c r="AU2067" s="15"/>
      <c r="AV2067" s="15"/>
      <c r="AW2067" s="15"/>
      <c r="AX2067" s="15"/>
      <c r="AY2067" s="15"/>
      <c r="AZ2067" s="15"/>
      <c r="BA2067" s="15"/>
      <c r="BB2067" s="15"/>
      <c r="BC2067" s="15"/>
      <c r="BD2067" s="15"/>
      <c r="BE2067" s="15"/>
      <c r="BF2067" s="15"/>
      <c r="BG2067" s="15"/>
      <c r="BH2067" s="15"/>
      <c r="BI2067" s="15"/>
      <c r="BJ2067" s="15"/>
      <c r="BK2067" s="15"/>
    </row>
    <row r="2068" spans="22:63" ht="15.75">
      <c r="V2068" s="15"/>
      <c r="W2068" s="15"/>
      <c r="X2068" s="15"/>
      <c r="Y2068" s="15"/>
      <c r="Z2068" s="15"/>
      <c r="AA2068" s="15"/>
      <c r="AB2068" s="15"/>
      <c r="AC2068" s="15"/>
      <c r="AD2068" s="15"/>
      <c r="AE2068" s="15"/>
      <c r="AF2068" s="15"/>
      <c r="AG2068" s="15"/>
      <c r="AH2068" s="15"/>
      <c r="AI2068" s="15"/>
      <c r="AJ2068" s="15"/>
      <c r="AK2068" s="15"/>
      <c r="AL2068" s="15"/>
      <c r="AM2068" s="15"/>
      <c r="AN2068" s="15"/>
      <c r="AO2068" s="15"/>
      <c r="AP2068" s="15"/>
      <c r="AQ2068" s="15"/>
      <c r="AR2068" s="15"/>
      <c r="AS2068" s="15"/>
      <c r="AT2068" s="15"/>
      <c r="AU2068" s="15"/>
      <c r="AV2068" s="15"/>
      <c r="AW2068" s="15"/>
      <c r="AX2068" s="15"/>
      <c r="AY2068" s="15"/>
      <c r="AZ2068" s="15"/>
      <c r="BA2068" s="15"/>
      <c r="BB2068" s="15"/>
      <c r="BC2068" s="15"/>
      <c r="BD2068" s="15"/>
      <c r="BE2068" s="15"/>
      <c r="BF2068" s="15"/>
      <c r="BG2068" s="15"/>
      <c r="BH2068" s="15"/>
      <c r="BI2068" s="15"/>
      <c r="BJ2068" s="15"/>
      <c r="BK2068" s="15"/>
    </row>
    <row r="2069" spans="22:63" ht="15.75">
      <c r="V2069" s="15"/>
      <c r="W2069" s="15"/>
      <c r="X2069" s="15"/>
      <c r="Y2069" s="15"/>
      <c r="Z2069" s="15"/>
      <c r="AA2069" s="15"/>
      <c r="AB2069" s="15"/>
      <c r="AC2069" s="15"/>
      <c r="AD2069" s="15"/>
      <c r="AE2069" s="15"/>
      <c r="AF2069" s="15"/>
      <c r="AG2069" s="15"/>
      <c r="AH2069" s="15"/>
      <c r="AI2069" s="15"/>
      <c r="AJ2069" s="15"/>
      <c r="AK2069" s="15"/>
      <c r="AL2069" s="15"/>
      <c r="AM2069" s="15"/>
      <c r="AN2069" s="15"/>
      <c r="AO2069" s="15"/>
      <c r="AP2069" s="15"/>
      <c r="AQ2069" s="15"/>
      <c r="AR2069" s="15"/>
      <c r="AS2069" s="15"/>
      <c r="AT2069" s="15"/>
      <c r="AU2069" s="15"/>
      <c r="AV2069" s="15"/>
      <c r="AW2069" s="15"/>
      <c r="AX2069" s="15"/>
      <c r="AY2069" s="15"/>
      <c r="AZ2069" s="15"/>
      <c r="BA2069" s="15"/>
      <c r="BB2069" s="15"/>
      <c r="BC2069" s="15"/>
      <c r="BD2069" s="15"/>
      <c r="BE2069" s="15"/>
      <c r="BF2069" s="15"/>
      <c r="BG2069" s="15"/>
      <c r="BH2069" s="15"/>
      <c r="BI2069" s="15"/>
      <c r="BJ2069" s="15"/>
      <c r="BK2069" s="15"/>
    </row>
    <row r="2070" spans="22:63" ht="15.75">
      <c r="V2070" s="15"/>
      <c r="W2070" s="15"/>
      <c r="X2070" s="15"/>
      <c r="Y2070" s="15"/>
      <c r="Z2070" s="15"/>
      <c r="AA2070" s="15"/>
      <c r="AB2070" s="15"/>
      <c r="AC2070" s="15"/>
      <c r="AD2070" s="15"/>
      <c r="AE2070" s="15"/>
      <c r="AF2070" s="15"/>
      <c r="AG2070" s="15"/>
      <c r="AH2070" s="15"/>
      <c r="AI2070" s="15"/>
      <c r="AJ2070" s="15"/>
      <c r="AK2070" s="15"/>
      <c r="AL2070" s="15"/>
      <c r="AM2070" s="15"/>
      <c r="AN2070" s="15"/>
      <c r="AO2070" s="15"/>
      <c r="AP2070" s="15"/>
      <c r="AQ2070" s="15"/>
      <c r="AR2070" s="15"/>
      <c r="AS2070" s="15"/>
      <c r="AT2070" s="15"/>
      <c r="AU2070" s="15"/>
      <c r="AV2070" s="15"/>
      <c r="AW2070" s="15"/>
      <c r="AX2070" s="15"/>
      <c r="AY2070" s="15"/>
      <c r="AZ2070" s="15"/>
      <c r="BA2070" s="15"/>
      <c r="BB2070" s="15"/>
      <c r="BC2070" s="15"/>
      <c r="BD2070" s="15"/>
      <c r="BE2070" s="15"/>
      <c r="BF2070" s="15"/>
      <c r="BG2070" s="15"/>
      <c r="BH2070" s="15"/>
      <c r="BI2070" s="15"/>
      <c r="BJ2070" s="15"/>
      <c r="BK2070" s="15"/>
    </row>
    <row r="2071" spans="22:63" ht="15.75">
      <c r="V2071" s="15"/>
      <c r="W2071" s="15"/>
      <c r="X2071" s="15"/>
      <c r="Y2071" s="15"/>
      <c r="Z2071" s="15"/>
      <c r="AA2071" s="15"/>
      <c r="AB2071" s="15"/>
      <c r="AC2071" s="15"/>
      <c r="AD2071" s="15"/>
      <c r="AE2071" s="15"/>
      <c r="AF2071" s="15"/>
      <c r="AG2071" s="15"/>
      <c r="AH2071" s="15"/>
      <c r="AI2071" s="15"/>
      <c r="AJ2071" s="15"/>
      <c r="AK2071" s="15"/>
      <c r="AL2071" s="15"/>
      <c r="AM2071" s="15"/>
      <c r="AN2071" s="15"/>
      <c r="AO2071" s="15"/>
      <c r="AP2071" s="15"/>
      <c r="AQ2071" s="15"/>
      <c r="AR2071" s="15"/>
      <c r="AS2071" s="15"/>
      <c r="AT2071" s="15"/>
      <c r="AU2071" s="15"/>
      <c r="AV2071" s="15"/>
      <c r="AW2071" s="15"/>
      <c r="AX2071" s="15"/>
      <c r="AY2071" s="15"/>
      <c r="AZ2071" s="15"/>
      <c r="BA2071" s="15"/>
      <c r="BB2071" s="15"/>
      <c r="BC2071" s="15"/>
      <c r="BD2071" s="15"/>
      <c r="BE2071" s="15"/>
      <c r="BF2071" s="15"/>
      <c r="BG2071" s="15"/>
      <c r="BH2071" s="15"/>
      <c r="BI2071" s="15"/>
      <c r="BJ2071" s="15"/>
      <c r="BK2071" s="15"/>
    </row>
    <row r="2072" spans="22:63" ht="15.75">
      <c r="V2072" s="15"/>
      <c r="W2072" s="15"/>
      <c r="X2072" s="15"/>
      <c r="Y2072" s="15"/>
      <c r="Z2072" s="15"/>
      <c r="AA2072" s="15"/>
      <c r="AB2072" s="15"/>
      <c r="AC2072" s="15"/>
      <c r="AD2072" s="15"/>
      <c r="AE2072" s="15"/>
      <c r="AF2072" s="15"/>
      <c r="AG2072" s="15"/>
      <c r="AH2072" s="15"/>
      <c r="AI2072" s="15"/>
      <c r="AJ2072" s="15"/>
      <c r="AK2072" s="15"/>
      <c r="AL2072" s="15"/>
      <c r="AM2072" s="15"/>
      <c r="AN2072" s="15"/>
      <c r="AO2072" s="15"/>
      <c r="AP2072" s="15"/>
      <c r="AQ2072" s="15"/>
      <c r="AR2072" s="15"/>
      <c r="AS2072" s="15"/>
      <c r="AT2072" s="15"/>
      <c r="AU2072" s="15"/>
      <c r="AV2072" s="15"/>
      <c r="AW2072" s="15"/>
      <c r="AX2072" s="15"/>
      <c r="AY2072" s="15"/>
      <c r="AZ2072" s="15"/>
      <c r="BA2072" s="15"/>
      <c r="BB2072" s="15"/>
      <c r="BC2072" s="15"/>
      <c r="BD2072" s="15"/>
      <c r="BE2072" s="15"/>
      <c r="BF2072" s="15"/>
      <c r="BG2072" s="15"/>
      <c r="BH2072" s="15"/>
      <c r="BI2072" s="15"/>
      <c r="BJ2072" s="15"/>
      <c r="BK2072" s="15"/>
    </row>
    <row r="2073" spans="22:63" ht="15.75">
      <c r="V2073" s="15"/>
      <c r="W2073" s="15"/>
      <c r="X2073" s="15"/>
      <c r="Y2073" s="15"/>
      <c r="Z2073" s="15"/>
      <c r="AA2073" s="15"/>
      <c r="AB2073" s="15"/>
      <c r="AC2073" s="15"/>
      <c r="AD2073" s="15"/>
      <c r="AE2073" s="15"/>
      <c r="AF2073" s="15"/>
      <c r="AG2073" s="15"/>
      <c r="AH2073" s="15"/>
      <c r="AI2073" s="15"/>
      <c r="AJ2073" s="15"/>
      <c r="AK2073" s="15"/>
      <c r="AL2073" s="15"/>
      <c r="AM2073" s="15"/>
      <c r="AN2073" s="15"/>
      <c r="AO2073" s="15"/>
      <c r="AP2073" s="15"/>
      <c r="AQ2073" s="15"/>
      <c r="AR2073" s="15"/>
      <c r="AS2073" s="15"/>
      <c r="AT2073" s="15"/>
      <c r="AU2073" s="15"/>
      <c r="AV2073" s="15"/>
      <c r="AW2073" s="15"/>
      <c r="AX2073" s="15"/>
      <c r="AY2073" s="15"/>
      <c r="AZ2073" s="15"/>
      <c r="BA2073" s="15"/>
      <c r="BB2073" s="15"/>
      <c r="BC2073" s="15"/>
      <c r="BD2073" s="15"/>
      <c r="BE2073" s="15"/>
      <c r="BF2073" s="15"/>
      <c r="BG2073" s="15"/>
      <c r="BH2073" s="15"/>
      <c r="BI2073" s="15"/>
      <c r="BJ2073" s="15"/>
      <c r="BK2073" s="15"/>
    </row>
    <row r="2074" spans="22:63" ht="15.75">
      <c r="V2074" s="15"/>
      <c r="W2074" s="15"/>
      <c r="X2074" s="15"/>
      <c r="Y2074" s="15"/>
      <c r="Z2074" s="15"/>
      <c r="AA2074" s="15"/>
      <c r="AB2074" s="15"/>
      <c r="AC2074" s="15"/>
      <c r="AD2074" s="15"/>
      <c r="AE2074" s="15"/>
      <c r="AF2074" s="15"/>
      <c r="AG2074" s="15"/>
      <c r="AH2074" s="15"/>
      <c r="AI2074" s="15"/>
      <c r="AJ2074" s="15"/>
      <c r="AK2074" s="15"/>
      <c r="AL2074" s="15"/>
      <c r="AM2074" s="15"/>
      <c r="AN2074" s="15"/>
      <c r="AO2074" s="15"/>
      <c r="AP2074" s="15"/>
      <c r="AQ2074" s="15"/>
      <c r="AR2074" s="15"/>
      <c r="AS2074" s="15"/>
      <c r="AT2074" s="15"/>
      <c r="AU2074" s="15"/>
      <c r="AV2074" s="15"/>
      <c r="AW2074" s="15"/>
      <c r="AX2074" s="15"/>
      <c r="AY2074" s="15"/>
      <c r="AZ2074" s="15"/>
      <c r="BA2074" s="15"/>
      <c r="BB2074" s="15"/>
      <c r="BC2074" s="15"/>
      <c r="BD2074" s="15"/>
      <c r="BE2074" s="15"/>
      <c r="BF2074" s="15"/>
      <c r="BG2074" s="15"/>
      <c r="BH2074" s="15"/>
      <c r="BI2074" s="15"/>
      <c r="BJ2074" s="15"/>
      <c r="BK2074" s="15"/>
    </row>
    <row r="2075" spans="22:63" ht="15.75">
      <c r="V2075" s="15"/>
      <c r="W2075" s="15"/>
      <c r="X2075" s="15"/>
      <c r="Y2075" s="15"/>
      <c r="Z2075" s="15"/>
      <c r="AA2075" s="15"/>
      <c r="AB2075" s="15"/>
      <c r="AC2075" s="15"/>
      <c r="AD2075" s="15"/>
      <c r="AE2075" s="15"/>
      <c r="AF2075" s="15"/>
      <c r="AG2075" s="15"/>
      <c r="AH2075" s="15"/>
      <c r="AI2075" s="15"/>
      <c r="AJ2075" s="15"/>
      <c r="AK2075" s="15"/>
      <c r="AL2075" s="15"/>
      <c r="AM2075" s="15"/>
      <c r="AN2075" s="15"/>
      <c r="AO2075" s="15"/>
      <c r="AP2075" s="15"/>
      <c r="AQ2075" s="15"/>
      <c r="AR2075" s="15"/>
      <c r="AS2075" s="15"/>
      <c r="AT2075" s="15"/>
      <c r="AU2075" s="15"/>
      <c r="AV2075" s="15"/>
      <c r="AW2075" s="15"/>
      <c r="AX2075" s="15"/>
      <c r="AY2075" s="15"/>
      <c r="AZ2075" s="15"/>
      <c r="BA2075" s="15"/>
      <c r="BB2075" s="15"/>
      <c r="BC2075" s="15"/>
      <c r="BD2075" s="15"/>
      <c r="BE2075" s="15"/>
      <c r="BF2075" s="15"/>
      <c r="BG2075" s="15"/>
      <c r="BH2075" s="15"/>
      <c r="BI2075" s="15"/>
      <c r="BJ2075" s="15"/>
      <c r="BK2075" s="15"/>
    </row>
    <row r="2076" spans="22:63" ht="15.75">
      <c r="V2076" s="15"/>
      <c r="W2076" s="15"/>
      <c r="X2076" s="15"/>
      <c r="Y2076" s="15"/>
      <c r="Z2076" s="15"/>
      <c r="AA2076" s="15"/>
      <c r="AB2076" s="15"/>
      <c r="AC2076" s="15"/>
      <c r="AD2076" s="15"/>
      <c r="AE2076" s="15"/>
      <c r="AF2076" s="15"/>
      <c r="AG2076" s="15"/>
      <c r="AH2076" s="15"/>
      <c r="AI2076" s="15"/>
      <c r="AJ2076" s="15"/>
      <c r="AK2076" s="15"/>
      <c r="AL2076" s="15"/>
      <c r="AM2076" s="15"/>
      <c r="AN2076" s="15"/>
      <c r="AO2076" s="15"/>
      <c r="AP2076" s="15"/>
      <c r="AQ2076" s="15"/>
      <c r="AR2076" s="15"/>
      <c r="AS2076" s="15"/>
      <c r="AT2076" s="15"/>
      <c r="AU2076" s="15"/>
      <c r="AV2076" s="15"/>
      <c r="AW2076" s="15"/>
      <c r="AX2076" s="15"/>
      <c r="AY2076" s="15"/>
      <c r="AZ2076" s="15"/>
      <c r="BA2076" s="15"/>
      <c r="BB2076" s="15"/>
      <c r="BC2076" s="15"/>
      <c r="BD2076" s="15"/>
      <c r="BE2076" s="15"/>
      <c r="BF2076" s="15"/>
      <c r="BG2076" s="15"/>
      <c r="BH2076" s="15"/>
      <c r="BI2076" s="15"/>
      <c r="BJ2076" s="15"/>
      <c r="BK2076" s="15"/>
    </row>
    <row r="2077" spans="22:63" ht="15.75">
      <c r="V2077" s="15"/>
      <c r="W2077" s="15"/>
      <c r="X2077" s="15"/>
      <c r="Y2077" s="15"/>
      <c r="Z2077" s="15"/>
      <c r="AA2077" s="15"/>
      <c r="AB2077" s="15"/>
      <c r="AC2077" s="15"/>
      <c r="AD2077" s="15"/>
      <c r="AE2077" s="15"/>
      <c r="AF2077" s="15"/>
      <c r="AG2077" s="15"/>
      <c r="AH2077" s="15"/>
      <c r="AI2077" s="15"/>
      <c r="AJ2077" s="15"/>
      <c r="AK2077" s="15"/>
      <c r="AL2077" s="15"/>
      <c r="AM2077" s="15"/>
      <c r="AN2077" s="15"/>
      <c r="AO2077" s="15"/>
      <c r="AP2077" s="15"/>
      <c r="AQ2077" s="15"/>
      <c r="AR2077" s="15"/>
      <c r="AS2077" s="15"/>
      <c r="AT2077" s="15"/>
      <c r="AU2077" s="15"/>
      <c r="AV2077" s="15"/>
      <c r="AW2077" s="15"/>
      <c r="AX2077" s="15"/>
      <c r="AY2077" s="15"/>
      <c r="AZ2077" s="15"/>
      <c r="BA2077" s="15"/>
      <c r="BB2077" s="15"/>
      <c r="BC2077" s="15"/>
      <c r="BD2077" s="15"/>
      <c r="BE2077" s="15"/>
      <c r="BF2077" s="15"/>
      <c r="BG2077" s="15"/>
      <c r="BH2077" s="15"/>
      <c r="BI2077" s="15"/>
      <c r="BJ2077" s="15"/>
      <c r="BK2077" s="15"/>
    </row>
    <row r="2078" spans="22:63" ht="15.75">
      <c r="V2078" s="15"/>
      <c r="W2078" s="15"/>
      <c r="X2078" s="15"/>
      <c r="Y2078" s="15"/>
      <c r="Z2078" s="15"/>
      <c r="AA2078" s="15"/>
      <c r="AB2078" s="15"/>
      <c r="AC2078" s="15"/>
      <c r="AD2078" s="15"/>
      <c r="AE2078" s="15"/>
      <c r="AF2078" s="15"/>
      <c r="AG2078" s="15"/>
      <c r="AH2078" s="15"/>
      <c r="AI2078" s="15"/>
      <c r="AJ2078" s="15"/>
      <c r="AK2078" s="15"/>
      <c r="AL2078" s="15"/>
      <c r="AM2078" s="15"/>
      <c r="AN2078" s="15"/>
      <c r="AO2078" s="15"/>
      <c r="AP2078" s="15"/>
      <c r="AQ2078" s="15"/>
      <c r="AR2078" s="15"/>
      <c r="AS2078" s="15"/>
      <c r="AT2078" s="15"/>
      <c r="AU2078" s="15"/>
      <c r="AV2078" s="15"/>
      <c r="AW2078" s="15"/>
      <c r="AX2078" s="15"/>
      <c r="AY2078" s="15"/>
      <c r="AZ2078" s="15"/>
      <c r="BA2078" s="15"/>
      <c r="BB2078" s="15"/>
      <c r="BC2078" s="15"/>
      <c r="BD2078" s="15"/>
      <c r="BE2078" s="15"/>
      <c r="BF2078" s="15"/>
      <c r="BG2078" s="15"/>
      <c r="BH2078" s="15"/>
      <c r="BI2078" s="15"/>
      <c r="BJ2078" s="15"/>
      <c r="BK2078" s="15"/>
    </row>
    <row r="2079" spans="22:63" ht="15.75">
      <c r="V2079" s="15"/>
      <c r="W2079" s="15"/>
      <c r="X2079" s="15"/>
      <c r="Y2079" s="15"/>
      <c r="Z2079" s="15"/>
      <c r="AA2079" s="15"/>
      <c r="AB2079" s="15"/>
      <c r="AC2079" s="15"/>
      <c r="AD2079" s="15"/>
      <c r="AE2079" s="15"/>
      <c r="AF2079" s="15"/>
      <c r="AG2079" s="15"/>
      <c r="AH2079" s="15"/>
      <c r="AI2079" s="15"/>
      <c r="AJ2079" s="15"/>
      <c r="AK2079" s="15"/>
      <c r="AL2079" s="15"/>
      <c r="AM2079" s="15"/>
      <c r="AN2079" s="15"/>
      <c r="AO2079" s="15"/>
      <c r="AP2079" s="15"/>
      <c r="AQ2079" s="15"/>
      <c r="AR2079" s="15"/>
      <c r="AS2079" s="15"/>
      <c r="AT2079" s="15"/>
      <c r="AU2079" s="15"/>
      <c r="AV2079" s="15"/>
      <c r="AW2079" s="15"/>
      <c r="AX2079" s="15"/>
      <c r="AY2079" s="15"/>
      <c r="AZ2079" s="15"/>
      <c r="BA2079" s="15"/>
      <c r="BB2079" s="15"/>
      <c r="BC2079" s="15"/>
      <c r="BD2079" s="15"/>
      <c r="BE2079" s="15"/>
      <c r="BF2079" s="15"/>
      <c r="BG2079" s="15"/>
      <c r="BH2079" s="15"/>
      <c r="BI2079" s="15"/>
      <c r="BJ2079" s="15"/>
      <c r="BK2079" s="15"/>
    </row>
    <row r="2080" spans="22:63" ht="15.75">
      <c r="V2080" s="15"/>
      <c r="W2080" s="15"/>
      <c r="X2080" s="15"/>
      <c r="Y2080" s="15"/>
      <c r="Z2080" s="15"/>
      <c r="AA2080" s="15"/>
      <c r="AB2080" s="15"/>
      <c r="AC2080" s="15"/>
      <c r="AD2080" s="15"/>
      <c r="AE2080" s="15"/>
      <c r="AF2080" s="15"/>
      <c r="AG2080" s="15"/>
      <c r="AH2080" s="15"/>
      <c r="AI2080" s="15"/>
      <c r="AJ2080" s="15"/>
      <c r="AK2080" s="15"/>
      <c r="AL2080" s="15"/>
      <c r="AM2080" s="15"/>
      <c r="AN2080" s="15"/>
      <c r="AO2080" s="15"/>
      <c r="AP2080" s="15"/>
      <c r="AQ2080" s="15"/>
      <c r="AR2080" s="15"/>
      <c r="AS2080" s="15"/>
      <c r="AT2080" s="15"/>
      <c r="AU2080" s="15"/>
      <c r="AV2080" s="15"/>
      <c r="AW2080" s="15"/>
      <c r="AX2080" s="15"/>
      <c r="AY2080" s="15"/>
      <c r="AZ2080" s="15"/>
      <c r="BA2080" s="15"/>
      <c r="BB2080" s="15"/>
      <c r="BC2080" s="15"/>
      <c r="BD2080" s="15"/>
      <c r="BE2080" s="15"/>
      <c r="BF2080" s="15"/>
      <c r="BG2080" s="15"/>
      <c r="BH2080" s="15"/>
      <c r="BI2080" s="15"/>
      <c r="BJ2080" s="15"/>
      <c r="BK2080" s="15"/>
    </row>
    <row r="2081" spans="22:63" ht="15.75">
      <c r="V2081" s="15"/>
      <c r="W2081" s="15"/>
      <c r="X2081" s="15"/>
      <c r="Y2081" s="15"/>
      <c r="Z2081" s="15"/>
      <c r="AA2081" s="15"/>
      <c r="AB2081" s="15"/>
      <c r="AC2081" s="15"/>
      <c r="AD2081" s="15"/>
      <c r="AE2081" s="15"/>
      <c r="AF2081" s="15"/>
      <c r="AG2081" s="15"/>
      <c r="AH2081" s="15"/>
      <c r="AI2081" s="15"/>
      <c r="AJ2081" s="15"/>
      <c r="AK2081" s="15"/>
      <c r="AL2081" s="15"/>
      <c r="AM2081" s="15"/>
      <c r="AN2081" s="15"/>
      <c r="AO2081" s="15"/>
      <c r="AP2081" s="15"/>
      <c r="AQ2081" s="15"/>
      <c r="AR2081" s="15"/>
      <c r="AS2081" s="15"/>
      <c r="AT2081" s="15"/>
      <c r="AU2081" s="15"/>
      <c r="AV2081" s="15"/>
      <c r="AW2081" s="15"/>
      <c r="AX2081" s="15"/>
      <c r="AY2081" s="15"/>
      <c r="AZ2081" s="15"/>
      <c r="BA2081" s="15"/>
      <c r="BB2081" s="15"/>
      <c r="BC2081" s="15"/>
      <c r="BD2081" s="15"/>
      <c r="BE2081" s="15"/>
      <c r="BF2081" s="15"/>
      <c r="BG2081" s="15"/>
      <c r="BH2081" s="15"/>
      <c r="BI2081" s="15"/>
      <c r="BJ2081" s="15"/>
      <c r="BK2081" s="15"/>
    </row>
    <row r="2082" spans="22:63" ht="15.75">
      <c r="V2082" s="15"/>
      <c r="W2082" s="15"/>
      <c r="X2082" s="15"/>
      <c r="Y2082" s="15"/>
      <c r="Z2082" s="15"/>
      <c r="AA2082" s="15"/>
      <c r="AB2082" s="15"/>
      <c r="AC2082" s="15"/>
      <c r="AD2082" s="15"/>
      <c r="AE2082" s="15"/>
      <c r="AF2082" s="15"/>
      <c r="AG2082" s="15"/>
      <c r="AH2082" s="15"/>
      <c r="AI2082" s="15"/>
      <c r="AJ2082" s="15"/>
      <c r="AK2082" s="15"/>
      <c r="AL2082" s="15"/>
      <c r="AM2082" s="15"/>
      <c r="AN2082" s="15"/>
      <c r="AO2082" s="15"/>
      <c r="AP2082" s="15"/>
      <c r="AQ2082" s="15"/>
      <c r="AR2082" s="15"/>
      <c r="AS2082" s="15"/>
      <c r="AT2082" s="15"/>
      <c r="AU2082" s="15"/>
      <c r="AV2082" s="15"/>
      <c r="AW2082" s="15"/>
      <c r="AX2082" s="15"/>
      <c r="AY2082" s="15"/>
      <c r="AZ2082" s="15"/>
      <c r="BA2082" s="15"/>
      <c r="BB2082" s="15"/>
      <c r="BC2082" s="15"/>
      <c r="BD2082" s="15"/>
      <c r="BE2082" s="15"/>
      <c r="BF2082" s="15"/>
      <c r="BG2082" s="15"/>
      <c r="BH2082" s="15"/>
      <c r="BI2082" s="15"/>
      <c r="BJ2082" s="15"/>
      <c r="BK2082" s="15"/>
    </row>
    <row r="2083" spans="22:63" ht="15.75">
      <c r="V2083" s="15"/>
      <c r="W2083" s="15"/>
      <c r="X2083" s="15"/>
      <c r="Y2083" s="15"/>
      <c r="Z2083" s="15"/>
      <c r="AA2083" s="15"/>
      <c r="AB2083" s="15"/>
      <c r="AC2083" s="15"/>
      <c r="AD2083" s="15"/>
      <c r="AE2083" s="15"/>
      <c r="AF2083" s="15"/>
      <c r="AG2083" s="15"/>
      <c r="AH2083" s="15"/>
      <c r="AI2083" s="15"/>
      <c r="AJ2083" s="15"/>
      <c r="AK2083" s="15"/>
      <c r="AL2083" s="15"/>
      <c r="AM2083" s="15"/>
      <c r="AN2083" s="15"/>
      <c r="AO2083" s="15"/>
      <c r="AP2083" s="15"/>
      <c r="AQ2083" s="15"/>
      <c r="AR2083" s="15"/>
      <c r="AS2083" s="15"/>
      <c r="AT2083" s="15"/>
      <c r="AU2083" s="15"/>
      <c r="AV2083" s="15"/>
      <c r="AW2083" s="15"/>
      <c r="AX2083" s="15"/>
      <c r="AY2083" s="15"/>
      <c r="AZ2083" s="15"/>
      <c r="BA2083" s="15"/>
      <c r="BB2083" s="15"/>
      <c r="BC2083" s="15"/>
      <c r="BD2083" s="15"/>
      <c r="BE2083" s="15"/>
      <c r="BF2083" s="15"/>
      <c r="BG2083" s="15"/>
      <c r="BH2083" s="15"/>
      <c r="BI2083" s="15"/>
      <c r="BJ2083" s="15"/>
      <c r="BK2083" s="15"/>
    </row>
    <row r="2084" spans="22:63" ht="15.75">
      <c r="V2084" s="15"/>
      <c r="W2084" s="15"/>
      <c r="X2084" s="15"/>
      <c r="Y2084" s="15"/>
      <c r="Z2084" s="15"/>
      <c r="AA2084" s="15"/>
      <c r="AB2084" s="15"/>
      <c r="AC2084" s="15"/>
      <c r="AD2084" s="15"/>
      <c r="AE2084" s="15"/>
      <c r="AF2084" s="15"/>
      <c r="AG2084" s="15"/>
      <c r="AH2084" s="15"/>
      <c r="AI2084" s="15"/>
      <c r="AJ2084" s="15"/>
      <c r="AK2084" s="15"/>
      <c r="AL2084" s="15"/>
      <c r="AM2084" s="15"/>
      <c r="AN2084" s="15"/>
      <c r="AO2084" s="15"/>
      <c r="AP2084" s="15"/>
      <c r="AQ2084" s="15"/>
      <c r="AR2084" s="15"/>
      <c r="AS2084" s="15"/>
      <c r="AT2084" s="15"/>
      <c r="AU2084" s="15"/>
      <c r="AV2084" s="15"/>
      <c r="AW2084" s="15"/>
      <c r="AX2084" s="15"/>
      <c r="AY2084" s="15"/>
      <c r="AZ2084" s="15"/>
      <c r="BA2084" s="15"/>
      <c r="BB2084" s="15"/>
      <c r="BC2084" s="15"/>
      <c r="BD2084" s="15"/>
      <c r="BE2084" s="15"/>
      <c r="BF2084" s="15"/>
      <c r="BG2084" s="15"/>
      <c r="BH2084" s="15"/>
      <c r="BI2084" s="15"/>
      <c r="BJ2084" s="15"/>
      <c r="BK2084" s="15"/>
    </row>
    <row r="2085" spans="22:63" ht="15.75">
      <c r="V2085" s="15"/>
      <c r="W2085" s="15"/>
      <c r="X2085" s="15"/>
      <c r="Y2085" s="15"/>
      <c r="Z2085" s="15"/>
      <c r="AA2085" s="15"/>
      <c r="AB2085" s="15"/>
      <c r="AC2085" s="15"/>
      <c r="AD2085" s="15"/>
      <c r="AE2085" s="15"/>
      <c r="AF2085" s="15"/>
      <c r="AG2085" s="15"/>
      <c r="AH2085" s="15"/>
      <c r="AI2085" s="15"/>
      <c r="AJ2085" s="15"/>
      <c r="AK2085" s="15"/>
      <c r="AL2085" s="15"/>
      <c r="AM2085" s="15"/>
      <c r="AN2085" s="15"/>
      <c r="AO2085" s="15"/>
      <c r="AP2085" s="15"/>
      <c r="AQ2085" s="15"/>
      <c r="AR2085" s="15"/>
      <c r="AS2085" s="15"/>
      <c r="AT2085" s="15"/>
      <c r="AU2085" s="15"/>
      <c r="AV2085" s="15"/>
      <c r="AW2085" s="15"/>
      <c r="AX2085" s="15"/>
      <c r="AY2085" s="15"/>
      <c r="AZ2085" s="15"/>
      <c r="BA2085" s="15"/>
      <c r="BB2085" s="15"/>
      <c r="BC2085" s="15"/>
      <c r="BD2085" s="15"/>
      <c r="BE2085" s="15"/>
      <c r="BF2085" s="15"/>
      <c r="BG2085" s="15"/>
      <c r="BH2085" s="15"/>
      <c r="BI2085" s="15"/>
      <c r="BJ2085" s="15"/>
      <c r="BK2085" s="15"/>
    </row>
    <row r="2086" spans="22:63" ht="15.75">
      <c r="V2086" s="15"/>
      <c r="W2086" s="15"/>
      <c r="X2086" s="15"/>
      <c r="Y2086" s="15"/>
      <c r="Z2086" s="15"/>
      <c r="AA2086" s="15"/>
      <c r="AB2086" s="15"/>
      <c r="AC2086" s="15"/>
      <c r="AD2086" s="15"/>
      <c r="AE2086" s="15"/>
      <c r="AF2086" s="15"/>
      <c r="AG2086" s="15"/>
      <c r="AH2086" s="15"/>
      <c r="AI2086" s="15"/>
      <c r="AJ2086" s="15"/>
      <c r="AK2086" s="15"/>
      <c r="AL2086" s="15"/>
      <c r="AM2086" s="15"/>
      <c r="AN2086" s="15"/>
      <c r="AO2086" s="15"/>
      <c r="AP2086" s="15"/>
      <c r="AQ2086" s="15"/>
      <c r="AR2086" s="15"/>
      <c r="AS2086" s="15"/>
      <c r="AT2086" s="15"/>
      <c r="AU2086" s="15"/>
      <c r="AV2086" s="15"/>
      <c r="AW2086" s="15"/>
      <c r="AX2086" s="15"/>
      <c r="AY2086" s="15"/>
      <c r="AZ2086" s="15"/>
      <c r="BA2086" s="15"/>
      <c r="BB2086" s="15"/>
      <c r="BC2086" s="15"/>
      <c r="BD2086" s="15"/>
      <c r="BE2086" s="15"/>
      <c r="BF2086" s="15"/>
      <c r="BG2086" s="15"/>
      <c r="BH2086" s="15"/>
      <c r="BI2086" s="15"/>
      <c r="BJ2086" s="15"/>
      <c r="BK2086" s="15"/>
    </row>
    <row r="2087" spans="22:63" ht="15.75">
      <c r="V2087" s="15"/>
      <c r="W2087" s="15"/>
      <c r="X2087" s="15"/>
      <c r="Y2087" s="15"/>
      <c r="Z2087" s="15"/>
      <c r="AA2087" s="15"/>
      <c r="AB2087" s="15"/>
      <c r="AC2087" s="15"/>
      <c r="AD2087" s="15"/>
      <c r="AE2087" s="15"/>
      <c r="AF2087" s="15"/>
      <c r="AG2087" s="15"/>
      <c r="AH2087" s="15"/>
      <c r="AI2087" s="15"/>
      <c r="AJ2087" s="15"/>
      <c r="AK2087" s="15"/>
      <c r="AL2087" s="15"/>
      <c r="AM2087" s="15"/>
      <c r="AN2087" s="15"/>
      <c r="AO2087" s="15"/>
      <c r="AP2087" s="15"/>
      <c r="AQ2087" s="15"/>
      <c r="AR2087" s="15"/>
      <c r="AS2087" s="15"/>
      <c r="AT2087" s="15"/>
      <c r="AU2087" s="15"/>
      <c r="AV2087" s="15"/>
      <c r="AW2087" s="15"/>
      <c r="AX2087" s="15"/>
      <c r="AY2087" s="15"/>
      <c r="AZ2087" s="15"/>
      <c r="BA2087" s="15"/>
      <c r="BB2087" s="15"/>
      <c r="BC2087" s="15"/>
      <c r="BD2087" s="15"/>
      <c r="BE2087" s="15"/>
      <c r="BF2087" s="15"/>
      <c r="BG2087" s="15"/>
      <c r="BH2087" s="15"/>
      <c r="BI2087" s="15"/>
      <c r="BJ2087" s="15"/>
      <c r="BK2087" s="15"/>
    </row>
    <row r="2088" spans="22:63" ht="15.75">
      <c r="V2088" s="15"/>
      <c r="W2088" s="15"/>
      <c r="X2088" s="15"/>
      <c r="Y2088" s="15"/>
      <c r="Z2088" s="15"/>
      <c r="AA2088" s="15"/>
      <c r="AB2088" s="15"/>
      <c r="AC2088" s="15"/>
      <c r="AD2088" s="15"/>
      <c r="AE2088" s="15"/>
      <c r="AF2088" s="15"/>
      <c r="AG2088" s="15"/>
      <c r="AH2088" s="15"/>
      <c r="AI2088" s="15"/>
      <c r="AJ2088" s="15"/>
      <c r="AK2088" s="15"/>
      <c r="AL2088" s="15"/>
      <c r="AM2088" s="15"/>
      <c r="AN2088" s="15"/>
      <c r="AO2088" s="15"/>
      <c r="AP2088" s="15"/>
      <c r="AQ2088" s="15"/>
      <c r="AR2088" s="15"/>
      <c r="AS2088" s="15"/>
      <c r="AT2088" s="15"/>
      <c r="AU2088" s="15"/>
      <c r="AV2088" s="15"/>
      <c r="AW2088" s="15"/>
      <c r="AX2088" s="15"/>
      <c r="AY2088" s="15"/>
      <c r="AZ2088" s="15"/>
      <c r="BA2088" s="15"/>
      <c r="BB2088" s="15"/>
      <c r="BC2088" s="15"/>
      <c r="BD2088" s="15"/>
      <c r="BE2088" s="15"/>
      <c r="BF2088" s="15"/>
      <c r="BG2088" s="15"/>
      <c r="BH2088" s="15"/>
      <c r="BI2088" s="15"/>
      <c r="BJ2088" s="15"/>
      <c r="BK2088" s="15"/>
    </row>
    <row r="2089" spans="22:63" ht="15.75">
      <c r="V2089" s="15"/>
      <c r="W2089" s="15"/>
      <c r="X2089" s="15"/>
      <c r="Y2089" s="15"/>
      <c r="Z2089" s="15"/>
      <c r="AA2089" s="15"/>
      <c r="AB2089" s="15"/>
      <c r="AC2089" s="15"/>
      <c r="AD2089" s="15"/>
      <c r="AE2089" s="15"/>
      <c r="AF2089" s="15"/>
      <c r="AG2089" s="15"/>
      <c r="AH2089" s="15"/>
      <c r="AI2089" s="15"/>
      <c r="AJ2089" s="15"/>
      <c r="AK2089" s="15"/>
      <c r="AL2089" s="15"/>
      <c r="AM2089" s="15"/>
      <c r="AN2089" s="15"/>
      <c r="AO2089" s="15"/>
      <c r="AP2089" s="15"/>
      <c r="AQ2089" s="15"/>
      <c r="AR2089" s="15"/>
      <c r="AS2089" s="15"/>
      <c r="AT2089" s="15"/>
      <c r="AU2089" s="15"/>
      <c r="AV2089" s="15"/>
      <c r="AW2089" s="15"/>
      <c r="AX2089" s="15"/>
      <c r="AY2089" s="15"/>
      <c r="AZ2089" s="15"/>
      <c r="BA2089" s="15"/>
      <c r="BB2089" s="15"/>
      <c r="BC2089" s="15"/>
      <c r="BD2089" s="15"/>
      <c r="BE2089" s="15"/>
      <c r="BF2089" s="15"/>
      <c r="BG2089" s="15"/>
      <c r="BH2089" s="15"/>
      <c r="BI2089" s="15"/>
      <c r="BJ2089" s="15"/>
      <c r="BK2089" s="15"/>
    </row>
    <row r="2090" spans="22:63" ht="15.75">
      <c r="V2090" s="15"/>
      <c r="W2090" s="15"/>
      <c r="X2090" s="15"/>
      <c r="Y2090" s="15"/>
      <c r="Z2090" s="15"/>
      <c r="AA2090" s="15"/>
      <c r="AB2090" s="15"/>
      <c r="AC2090" s="15"/>
      <c r="AD2090" s="15"/>
      <c r="AE2090" s="15"/>
      <c r="AF2090" s="15"/>
      <c r="AG2090" s="15"/>
      <c r="AH2090" s="15"/>
      <c r="AI2090" s="15"/>
      <c r="AJ2090" s="15"/>
      <c r="AK2090" s="15"/>
      <c r="AL2090" s="15"/>
      <c r="AM2090" s="15"/>
      <c r="AN2090" s="15"/>
      <c r="AO2090" s="15"/>
      <c r="AP2090" s="15"/>
      <c r="AQ2090" s="15"/>
      <c r="AR2090" s="15"/>
      <c r="AS2090" s="15"/>
      <c r="AT2090" s="15"/>
      <c r="AU2090" s="15"/>
      <c r="AV2090" s="15"/>
      <c r="AW2090" s="15"/>
      <c r="AX2090" s="15"/>
      <c r="AY2090" s="15"/>
      <c r="AZ2090" s="15"/>
      <c r="BA2090" s="15"/>
      <c r="BB2090" s="15"/>
      <c r="BC2090" s="15"/>
      <c r="BD2090" s="15"/>
      <c r="BE2090" s="15"/>
      <c r="BF2090" s="15"/>
      <c r="BG2090" s="15"/>
      <c r="BH2090" s="15"/>
      <c r="BI2090" s="15"/>
      <c r="BJ2090" s="15"/>
      <c r="BK2090" s="15"/>
    </row>
    <row r="2091" spans="22:63" ht="15.75">
      <c r="V2091" s="15"/>
      <c r="W2091" s="15"/>
      <c r="X2091" s="15"/>
      <c r="Y2091" s="15"/>
      <c r="Z2091" s="15"/>
      <c r="AA2091" s="15"/>
      <c r="AB2091" s="15"/>
      <c r="AC2091" s="15"/>
      <c r="AD2091" s="15"/>
      <c r="AE2091" s="15"/>
      <c r="AF2091" s="15"/>
      <c r="AG2091" s="15"/>
      <c r="AH2091" s="15"/>
      <c r="AI2091" s="15"/>
      <c r="AJ2091" s="15"/>
      <c r="AK2091" s="15"/>
      <c r="AL2091" s="15"/>
      <c r="AM2091" s="15"/>
      <c r="AN2091" s="15"/>
      <c r="AO2091" s="15"/>
      <c r="AP2091" s="15"/>
      <c r="AQ2091" s="15"/>
      <c r="AR2091" s="15"/>
      <c r="AS2091" s="15"/>
      <c r="AT2091" s="15"/>
      <c r="AU2091" s="15"/>
      <c r="AV2091" s="15"/>
      <c r="AW2091" s="15"/>
      <c r="AX2091" s="15"/>
      <c r="AY2091" s="15"/>
      <c r="AZ2091" s="15"/>
      <c r="BA2091" s="15"/>
      <c r="BB2091" s="15"/>
      <c r="BC2091" s="15"/>
      <c r="BD2091" s="15"/>
      <c r="BE2091" s="15"/>
      <c r="BF2091" s="15"/>
      <c r="BG2091" s="15"/>
      <c r="BH2091" s="15"/>
      <c r="BI2091" s="15"/>
      <c r="BJ2091" s="15"/>
      <c r="BK2091" s="15"/>
    </row>
    <row r="2092" spans="22:63" ht="15.75">
      <c r="V2092" s="15"/>
      <c r="W2092" s="15"/>
      <c r="X2092" s="15"/>
      <c r="Y2092" s="15"/>
      <c r="Z2092" s="15"/>
      <c r="AA2092" s="15"/>
      <c r="AB2092" s="15"/>
      <c r="AC2092" s="15"/>
      <c r="AD2092" s="15"/>
      <c r="AE2092" s="15"/>
      <c r="AF2092" s="15"/>
      <c r="AG2092" s="15"/>
      <c r="AH2092" s="15"/>
      <c r="AI2092" s="15"/>
      <c r="AJ2092" s="15"/>
      <c r="AK2092" s="15"/>
      <c r="AL2092" s="15"/>
      <c r="AM2092" s="15"/>
      <c r="AN2092" s="15"/>
      <c r="AO2092" s="15"/>
      <c r="AP2092" s="15"/>
      <c r="AQ2092" s="15"/>
      <c r="AR2092" s="15"/>
      <c r="AS2092" s="15"/>
      <c r="AT2092" s="15"/>
      <c r="AU2092" s="15"/>
      <c r="AV2092" s="15"/>
      <c r="AW2092" s="15"/>
      <c r="AX2092" s="15"/>
      <c r="AY2092" s="15"/>
      <c r="AZ2092" s="15"/>
      <c r="BA2092" s="15"/>
      <c r="BB2092" s="15"/>
      <c r="BC2092" s="15"/>
      <c r="BD2092" s="15"/>
      <c r="BE2092" s="15"/>
      <c r="BF2092" s="15"/>
      <c r="BG2092" s="15"/>
      <c r="BH2092" s="15"/>
      <c r="BI2092" s="15"/>
      <c r="BJ2092" s="15"/>
      <c r="BK2092" s="15"/>
    </row>
    <row r="2093" spans="22:63" ht="15.75">
      <c r="V2093" s="15"/>
      <c r="W2093" s="15"/>
      <c r="X2093" s="15"/>
      <c r="Y2093" s="15"/>
      <c r="Z2093" s="15"/>
      <c r="AA2093" s="15"/>
      <c r="AB2093" s="15"/>
      <c r="AC2093" s="15"/>
      <c r="AD2093" s="15"/>
      <c r="AE2093" s="15"/>
      <c r="AF2093" s="15"/>
      <c r="AG2093" s="15"/>
      <c r="AH2093" s="15"/>
      <c r="AI2093" s="15"/>
      <c r="AJ2093" s="15"/>
      <c r="AK2093" s="15"/>
      <c r="AL2093" s="15"/>
      <c r="AM2093" s="15"/>
      <c r="AN2093" s="15"/>
      <c r="AO2093" s="15"/>
      <c r="AP2093" s="15"/>
      <c r="AQ2093" s="15"/>
      <c r="AR2093" s="15"/>
      <c r="AS2093" s="15"/>
      <c r="AT2093" s="15"/>
      <c r="AU2093" s="15"/>
      <c r="AV2093" s="15"/>
      <c r="AW2093" s="15"/>
      <c r="AX2093" s="15"/>
      <c r="AY2093" s="15"/>
      <c r="AZ2093" s="15"/>
      <c r="BA2093" s="15"/>
      <c r="BB2093" s="15"/>
      <c r="BC2093" s="15"/>
      <c r="BD2093" s="15"/>
      <c r="BE2093" s="15"/>
      <c r="BF2093" s="15"/>
      <c r="BG2093" s="15"/>
      <c r="BH2093" s="15"/>
      <c r="BI2093" s="15"/>
      <c r="BJ2093" s="15"/>
      <c r="BK2093" s="15"/>
    </row>
    <row r="2094" spans="22:63" ht="15.75">
      <c r="V2094" s="15"/>
      <c r="W2094" s="15"/>
      <c r="X2094" s="15"/>
      <c r="Y2094" s="15"/>
      <c r="Z2094" s="15"/>
      <c r="AA2094" s="15"/>
      <c r="AB2094" s="15"/>
      <c r="AC2094" s="15"/>
      <c r="AD2094" s="15"/>
      <c r="AE2094" s="15"/>
      <c r="AF2094" s="15"/>
      <c r="AG2094" s="15"/>
      <c r="AH2094" s="15"/>
      <c r="AI2094" s="15"/>
      <c r="AJ2094" s="15"/>
      <c r="AK2094" s="15"/>
      <c r="AL2094" s="15"/>
      <c r="AM2094" s="15"/>
      <c r="AN2094" s="15"/>
      <c r="AO2094" s="15"/>
      <c r="AP2094" s="15"/>
      <c r="AQ2094" s="15"/>
      <c r="AR2094" s="15"/>
      <c r="AS2094" s="15"/>
      <c r="AT2094" s="15"/>
      <c r="AU2094" s="15"/>
      <c r="AV2094" s="15"/>
      <c r="AW2094" s="15"/>
      <c r="AX2094" s="15"/>
      <c r="AY2094" s="15"/>
      <c r="AZ2094" s="15"/>
      <c r="BA2094" s="15"/>
      <c r="BB2094" s="15"/>
      <c r="BC2094" s="15"/>
      <c r="BD2094" s="15"/>
      <c r="BE2094" s="15"/>
      <c r="BF2094" s="15"/>
      <c r="BG2094" s="15"/>
      <c r="BH2094" s="15"/>
      <c r="BI2094" s="15"/>
      <c r="BJ2094" s="15"/>
      <c r="BK2094" s="15"/>
    </row>
    <row r="2095" spans="22:63" ht="15.75">
      <c r="V2095" s="15"/>
      <c r="W2095" s="15"/>
      <c r="X2095" s="15"/>
      <c r="Y2095" s="15"/>
      <c r="Z2095" s="15"/>
      <c r="AA2095" s="15"/>
      <c r="AB2095" s="15"/>
      <c r="AC2095" s="15"/>
      <c r="AD2095" s="15"/>
      <c r="AE2095" s="15"/>
      <c r="AF2095" s="15"/>
      <c r="AG2095" s="15"/>
      <c r="AH2095" s="15"/>
      <c r="AI2095" s="15"/>
      <c r="AJ2095" s="15"/>
      <c r="AK2095" s="15"/>
      <c r="AL2095" s="15"/>
      <c r="AM2095" s="15"/>
      <c r="AN2095" s="15"/>
      <c r="AO2095" s="15"/>
      <c r="AP2095" s="15"/>
      <c r="AQ2095" s="15"/>
      <c r="AR2095" s="15"/>
      <c r="AS2095" s="15"/>
      <c r="AT2095" s="15"/>
      <c r="AU2095" s="15"/>
      <c r="AV2095" s="15"/>
      <c r="AW2095" s="15"/>
      <c r="AX2095" s="15"/>
      <c r="AY2095" s="15"/>
      <c r="AZ2095" s="15"/>
      <c r="BA2095" s="15"/>
      <c r="BB2095" s="15"/>
      <c r="BC2095" s="15"/>
      <c r="BD2095" s="15"/>
      <c r="BE2095" s="15"/>
      <c r="BF2095" s="15"/>
      <c r="BG2095" s="15"/>
      <c r="BH2095" s="15"/>
      <c r="BI2095" s="15"/>
      <c r="BJ2095" s="15"/>
      <c r="BK2095" s="15"/>
    </row>
    <row r="2096" spans="22:63" ht="15.75">
      <c r="V2096" s="15"/>
      <c r="W2096" s="15"/>
      <c r="X2096" s="15"/>
      <c r="Y2096" s="15"/>
      <c r="Z2096" s="15"/>
      <c r="AA2096" s="15"/>
      <c r="AB2096" s="15"/>
      <c r="AC2096" s="15"/>
      <c r="AD2096" s="15"/>
      <c r="AE2096" s="15"/>
      <c r="AF2096" s="15"/>
      <c r="AG2096" s="15"/>
      <c r="AH2096" s="15"/>
      <c r="AI2096" s="15"/>
      <c r="AJ2096" s="15"/>
      <c r="AK2096" s="15"/>
      <c r="AL2096" s="15"/>
      <c r="AM2096" s="15"/>
      <c r="AN2096" s="15"/>
      <c r="AO2096" s="15"/>
      <c r="AP2096" s="15"/>
      <c r="AQ2096" s="15"/>
      <c r="AR2096" s="15"/>
      <c r="AS2096" s="15"/>
      <c r="AT2096" s="15"/>
      <c r="AU2096" s="15"/>
      <c r="AV2096" s="15"/>
      <c r="AW2096" s="15"/>
      <c r="AX2096" s="15"/>
      <c r="AY2096" s="15"/>
      <c r="AZ2096" s="15"/>
      <c r="BA2096" s="15"/>
      <c r="BB2096" s="15"/>
      <c r="BC2096" s="15"/>
      <c r="BD2096" s="15"/>
      <c r="BE2096" s="15"/>
      <c r="BF2096" s="15"/>
      <c r="BG2096" s="15"/>
      <c r="BH2096" s="15"/>
      <c r="BI2096" s="15"/>
      <c r="BJ2096" s="15"/>
      <c r="BK2096" s="15"/>
    </row>
    <row r="2097" spans="22:63" ht="15.75">
      <c r="V2097" s="15"/>
      <c r="W2097" s="15"/>
      <c r="X2097" s="15"/>
      <c r="Y2097" s="15"/>
      <c r="Z2097" s="15"/>
      <c r="AA2097" s="15"/>
      <c r="AB2097" s="15"/>
      <c r="AC2097" s="15"/>
      <c r="AD2097" s="15"/>
      <c r="AE2097" s="15"/>
      <c r="AF2097" s="15"/>
      <c r="AG2097" s="15"/>
      <c r="AH2097" s="15"/>
      <c r="AI2097" s="15"/>
      <c r="AJ2097" s="15"/>
      <c r="AK2097" s="15"/>
      <c r="AL2097" s="15"/>
      <c r="AM2097" s="15"/>
      <c r="AN2097" s="15"/>
      <c r="AO2097" s="15"/>
      <c r="AP2097" s="15"/>
      <c r="AQ2097" s="15"/>
      <c r="AR2097" s="15"/>
      <c r="AS2097" s="15"/>
      <c r="AT2097" s="15"/>
      <c r="AU2097" s="15"/>
      <c r="AV2097" s="15"/>
      <c r="AW2097" s="15"/>
      <c r="AX2097" s="15"/>
      <c r="AY2097" s="15"/>
      <c r="AZ2097" s="15"/>
      <c r="BA2097" s="15"/>
      <c r="BB2097" s="15"/>
      <c r="BC2097" s="15"/>
      <c r="BD2097" s="15"/>
      <c r="BE2097" s="15"/>
      <c r="BF2097" s="15"/>
      <c r="BG2097" s="15"/>
      <c r="BH2097" s="15"/>
      <c r="BI2097" s="15"/>
      <c r="BJ2097" s="15"/>
      <c r="BK2097" s="15"/>
    </row>
    <row r="2098" spans="22:63" ht="15.75">
      <c r="V2098" s="15"/>
      <c r="W2098" s="15"/>
      <c r="X2098" s="15"/>
      <c r="Y2098" s="15"/>
      <c r="Z2098" s="15"/>
      <c r="AA2098" s="15"/>
      <c r="AB2098" s="15"/>
      <c r="AC2098" s="15"/>
      <c r="AD2098" s="15"/>
      <c r="AE2098" s="15"/>
      <c r="AF2098" s="15"/>
      <c r="AG2098" s="15"/>
      <c r="AH2098" s="15"/>
      <c r="AI2098" s="15"/>
      <c r="AJ2098" s="15"/>
      <c r="AK2098" s="15"/>
      <c r="AL2098" s="15"/>
      <c r="AM2098" s="15"/>
      <c r="AN2098" s="15"/>
      <c r="AO2098" s="15"/>
      <c r="AP2098" s="15"/>
      <c r="AQ2098" s="15"/>
      <c r="AR2098" s="15"/>
      <c r="AS2098" s="15"/>
      <c r="AT2098" s="15"/>
      <c r="AU2098" s="15"/>
      <c r="AV2098" s="15"/>
      <c r="AW2098" s="15"/>
      <c r="AX2098" s="15"/>
      <c r="AY2098" s="15"/>
      <c r="AZ2098" s="15"/>
      <c r="BA2098" s="15"/>
      <c r="BB2098" s="15"/>
      <c r="BC2098" s="15"/>
      <c r="BD2098" s="15"/>
      <c r="BE2098" s="15"/>
      <c r="BF2098" s="15"/>
      <c r="BG2098" s="15"/>
      <c r="BH2098" s="15"/>
      <c r="BI2098" s="15"/>
      <c r="BJ2098" s="15"/>
      <c r="BK2098" s="15"/>
    </row>
    <row r="2099" spans="22:63" ht="15.75">
      <c r="V2099" s="15"/>
      <c r="W2099" s="15"/>
      <c r="X2099" s="15"/>
      <c r="Y2099" s="15"/>
      <c r="Z2099" s="15"/>
      <c r="AA2099" s="15"/>
      <c r="AB2099" s="15"/>
      <c r="AC2099" s="15"/>
      <c r="AD2099" s="15"/>
      <c r="AE2099" s="15"/>
      <c r="AF2099" s="15"/>
      <c r="AG2099" s="15"/>
      <c r="AH2099" s="15"/>
      <c r="AI2099" s="15"/>
      <c r="AJ2099" s="15"/>
      <c r="AK2099" s="15"/>
      <c r="AL2099" s="15"/>
      <c r="AM2099" s="15"/>
      <c r="AN2099" s="15"/>
      <c r="AO2099" s="15"/>
      <c r="AP2099" s="15"/>
      <c r="AQ2099" s="15"/>
      <c r="AR2099" s="15"/>
      <c r="AS2099" s="15"/>
      <c r="AT2099" s="15"/>
      <c r="AU2099" s="15"/>
      <c r="AV2099" s="15"/>
      <c r="AW2099" s="15"/>
      <c r="AX2099" s="15"/>
      <c r="AY2099" s="15"/>
      <c r="AZ2099" s="15"/>
      <c r="BA2099" s="15"/>
      <c r="BB2099" s="15"/>
      <c r="BC2099" s="15"/>
      <c r="BD2099" s="15"/>
      <c r="BE2099" s="15"/>
      <c r="BF2099" s="15"/>
      <c r="BG2099" s="15"/>
      <c r="BH2099" s="15"/>
      <c r="BI2099" s="15"/>
      <c r="BJ2099" s="15"/>
      <c r="BK2099" s="15"/>
    </row>
    <row r="2100" spans="22:63" ht="15.75">
      <c r="V2100" s="15"/>
      <c r="W2100" s="15"/>
      <c r="X2100" s="15"/>
      <c r="Y2100" s="15"/>
      <c r="Z2100" s="15"/>
      <c r="AA2100" s="15"/>
      <c r="AB2100" s="15"/>
      <c r="AC2100" s="15"/>
      <c r="AD2100" s="15"/>
      <c r="AE2100" s="15"/>
      <c r="AF2100" s="15"/>
      <c r="AG2100" s="15"/>
      <c r="AH2100" s="15"/>
      <c r="AI2100" s="15"/>
      <c r="AJ2100" s="15"/>
      <c r="AK2100" s="15"/>
      <c r="AL2100" s="15"/>
      <c r="AM2100" s="15"/>
      <c r="AN2100" s="15"/>
      <c r="AO2100" s="15"/>
      <c r="AP2100" s="15"/>
      <c r="AQ2100" s="15"/>
      <c r="AR2100" s="15"/>
      <c r="AS2100" s="15"/>
      <c r="AT2100" s="15"/>
      <c r="AU2100" s="15"/>
      <c r="AV2100" s="15"/>
      <c r="AW2100" s="15"/>
      <c r="AX2100" s="15"/>
      <c r="AY2100" s="15"/>
      <c r="AZ2100" s="15"/>
      <c r="BA2100" s="15"/>
      <c r="BB2100" s="15"/>
      <c r="BC2100" s="15"/>
      <c r="BD2100" s="15"/>
      <c r="BE2100" s="15"/>
      <c r="BF2100" s="15"/>
      <c r="BG2100" s="15"/>
      <c r="BH2100" s="15"/>
      <c r="BI2100" s="15"/>
      <c r="BJ2100" s="15"/>
      <c r="BK2100" s="15"/>
    </row>
    <row r="2101" spans="22:63" ht="15.75">
      <c r="V2101" s="15"/>
      <c r="W2101" s="15"/>
      <c r="X2101" s="15"/>
      <c r="Y2101" s="15"/>
      <c r="Z2101" s="15"/>
      <c r="AA2101" s="15"/>
      <c r="AB2101" s="15"/>
      <c r="AC2101" s="15"/>
      <c r="AD2101" s="15"/>
      <c r="AE2101" s="15"/>
      <c r="AF2101" s="15"/>
      <c r="AG2101" s="15"/>
      <c r="AH2101" s="15"/>
      <c r="AI2101" s="15"/>
      <c r="AJ2101" s="15"/>
      <c r="AK2101" s="15"/>
      <c r="AL2101" s="15"/>
      <c r="AM2101" s="15"/>
      <c r="AN2101" s="15"/>
      <c r="AO2101" s="15"/>
      <c r="AP2101" s="15"/>
      <c r="AQ2101" s="15"/>
      <c r="AR2101" s="15"/>
      <c r="AS2101" s="15"/>
      <c r="AT2101" s="15"/>
      <c r="AU2101" s="15"/>
      <c r="AV2101" s="15"/>
      <c r="AW2101" s="15"/>
      <c r="AX2101" s="15"/>
      <c r="AY2101" s="15"/>
      <c r="AZ2101" s="15"/>
      <c r="BA2101" s="15"/>
      <c r="BB2101" s="15"/>
      <c r="BC2101" s="15"/>
      <c r="BD2101" s="15"/>
      <c r="BE2101" s="15"/>
      <c r="BF2101" s="15"/>
      <c r="BG2101" s="15"/>
      <c r="BH2101" s="15"/>
      <c r="BI2101" s="15"/>
      <c r="BJ2101" s="15"/>
      <c r="BK2101" s="15"/>
    </row>
    <row r="2102" spans="22:63" ht="15.75">
      <c r="V2102" s="15"/>
      <c r="W2102" s="15"/>
      <c r="X2102" s="15"/>
      <c r="Y2102" s="15"/>
      <c r="Z2102" s="15"/>
      <c r="AA2102" s="15"/>
      <c r="AB2102" s="15"/>
      <c r="AC2102" s="15"/>
      <c r="AD2102" s="15"/>
      <c r="AE2102" s="15"/>
      <c r="AF2102" s="15"/>
      <c r="AG2102" s="15"/>
      <c r="AH2102" s="15"/>
      <c r="AI2102" s="15"/>
      <c r="AJ2102" s="15"/>
      <c r="AK2102" s="15"/>
      <c r="AL2102" s="15"/>
      <c r="AM2102" s="15"/>
      <c r="AN2102" s="15"/>
      <c r="AO2102" s="15"/>
      <c r="AP2102" s="15"/>
      <c r="AQ2102" s="15"/>
      <c r="AR2102" s="15"/>
      <c r="AS2102" s="15"/>
      <c r="AT2102" s="15"/>
      <c r="AU2102" s="15"/>
      <c r="AV2102" s="15"/>
      <c r="AW2102" s="15"/>
      <c r="AX2102" s="15"/>
      <c r="AY2102" s="15"/>
      <c r="AZ2102" s="15"/>
      <c r="BA2102" s="15"/>
      <c r="BB2102" s="15"/>
      <c r="BC2102" s="15"/>
      <c r="BD2102" s="15"/>
      <c r="BE2102" s="15"/>
      <c r="BF2102" s="15"/>
      <c r="BG2102" s="15"/>
      <c r="BH2102" s="15"/>
      <c r="BI2102" s="15"/>
      <c r="BJ2102" s="15"/>
      <c r="BK2102" s="15"/>
    </row>
    <row r="2103" spans="22:63" ht="15.75">
      <c r="V2103" s="15"/>
      <c r="W2103" s="15"/>
      <c r="X2103" s="15"/>
      <c r="Y2103" s="15"/>
      <c r="Z2103" s="15"/>
      <c r="AA2103" s="15"/>
      <c r="AB2103" s="15"/>
      <c r="AC2103" s="15"/>
      <c r="AD2103" s="15"/>
      <c r="AE2103" s="15"/>
      <c r="AF2103" s="15"/>
      <c r="AG2103" s="15"/>
      <c r="AH2103" s="15"/>
      <c r="AI2103" s="15"/>
      <c r="AJ2103" s="15"/>
      <c r="AK2103" s="15"/>
      <c r="AL2103" s="15"/>
      <c r="AM2103" s="15"/>
      <c r="AN2103" s="15"/>
      <c r="AO2103" s="15"/>
      <c r="AP2103" s="15"/>
      <c r="AQ2103" s="15"/>
      <c r="AR2103" s="15"/>
      <c r="AS2103" s="15"/>
      <c r="AT2103" s="15"/>
      <c r="AU2103" s="15"/>
      <c r="AV2103" s="15"/>
      <c r="AW2103" s="15"/>
      <c r="AX2103" s="15"/>
      <c r="AY2103" s="15"/>
      <c r="AZ2103" s="15"/>
      <c r="BA2103" s="15"/>
      <c r="BB2103" s="15"/>
      <c r="BC2103" s="15"/>
      <c r="BD2103" s="15"/>
      <c r="BE2103" s="15"/>
      <c r="BF2103" s="15"/>
      <c r="BG2103" s="15"/>
      <c r="BH2103" s="15"/>
      <c r="BI2103" s="15"/>
      <c r="BJ2103" s="15"/>
      <c r="BK2103" s="15"/>
    </row>
    <row r="2104" spans="22:63" ht="15.75">
      <c r="V2104" s="15"/>
      <c r="W2104" s="15"/>
      <c r="X2104" s="15"/>
      <c r="Y2104" s="15"/>
      <c r="Z2104" s="15"/>
      <c r="AA2104" s="15"/>
      <c r="AB2104" s="15"/>
      <c r="AC2104" s="15"/>
      <c r="AD2104" s="15"/>
      <c r="AE2104" s="15"/>
      <c r="AF2104" s="15"/>
      <c r="AG2104" s="15"/>
      <c r="AH2104" s="15"/>
      <c r="AI2104" s="15"/>
      <c r="AJ2104" s="15"/>
      <c r="AK2104" s="15"/>
      <c r="AL2104" s="15"/>
      <c r="AM2104" s="15"/>
      <c r="AN2104" s="15"/>
      <c r="AO2104" s="15"/>
      <c r="AP2104" s="15"/>
      <c r="AQ2104" s="15"/>
      <c r="AR2104" s="15"/>
      <c r="AS2104" s="15"/>
      <c r="AT2104" s="15"/>
      <c r="AU2104" s="15"/>
      <c r="AV2104" s="15"/>
      <c r="AW2104" s="15"/>
      <c r="AX2104" s="15"/>
      <c r="AY2104" s="15"/>
      <c r="AZ2104" s="15"/>
      <c r="BA2104" s="15"/>
      <c r="BB2104" s="15"/>
      <c r="BC2104" s="15"/>
      <c r="BD2104" s="15"/>
      <c r="BE2104" s="15"/>
      <c r="BF2104" s="15"/>
      <c r="BG2104" s="15"/>
      <c r="BH2104" s="15"/>
      <c r="BI2104" s="15"/>
      <c r="BJ2104" s="15"/>
      <c r="BK2104" s="15"/>
    </row>
    <row r="2105" spans="22:63" ht="15.75">
      <c r="V2105" s="15"/>
      <c r="W2105" s="15"/>
      <c r="X2105" s="15"/>
      <c r="Y2105" s="15"/>
      <c r="Z2105" s="15"/>
      <c r="AA2105" s="15"/>
      <c r="AB2105" s="15"/>
      <c r="AC2105" s="15"/>
      <c r="AD2105" s="15"/>
      <c r="AE2105" s="15"/>
      <c r="AF2105" s="15"/>
      <c r="AG2105" s="15"/>
      <c r="AH2105" s="15"/>
      <c r="AI2105" s="15"/>
      <c r="AJ2105" s="15"/>
      <c r="AK2105" s="15"/>
      <c r="AL2105" s="15"/>
      <c r="AM2105" s="15"/>
      <c r="AN2105" s="15"/>
      <c r="AO2105" s="15"/>
      <c r="AP2105" s="15"/>
      <c r="AQ2105" s="15"/>
      <c r="AR2105" s="15"/>
      <c r="AS2105" s="15"/>
      <c r="AT2105" s="15"/>
      <c r="AU2105" s="15"/>
      <c r="AV2105" s="15"/>
      <c r="AW2105" s="15"/>
      <c r="AX2105" s="15"/>
      <c r="AY2105" s="15"/>
      <c r="AZ2105" s="15"/>
      <c r="BA2105" s="15"/>
      <c r="BB2105" s="15"/>
      <c r="BC2105" s="15"/>
      <c r="BD2105" s="15"/>
      <c r="BE2105" s="15"/>
      <c r="BF2105" s="15"/>
      <c r="BG2105" s="15"/>
      <c r="BH2105" s="15"/>
      <c r="BI2105" s="15"/>
      <c r="BJ2105" s="15"/>
      <c r="BK2105" s="15"/>
    </row>
    <row r="2106" spans="22:63" ht="15.75">
      <c r="V2106" s="15"/>
      <c r="W2106" s="15"/>
      <c r="X2106" s="15"/>
      <c r="Y2106" s="15"/>
      <c r="Z2106" s="15"/>
      <c r="AA2106" s="15"/>
      <c r="AB2106" s="15"/>
      <c r="AC2106" s="15"/>
      <c r="AD2106" s="15"/>
      <c r="AE2106" s="15"/>
      <c r="AF2106" s="15"/>
      <c r="AG2106" s="15"/>
      <c r="AH2106" s="15"/>
      <c r="AI2106" s="15"/>
      <c r="AJ2106" s="15"/>
      <c r="AK2106" s="15"/>
      <c r="AL2106" s="15"/>
      <c r="AM2106" s="15"/>
      <c r="AN2106" s="15"/>
      <c r="AO2106" s="15"/>
      <c r="AP2106" s="15"/>
      <c r="AQ2106" s="15"/>
      <c r="AR2106" s="15"/>
      <c r="AS2106" s="15"/>
      <c r="AT2106" s="15"/>
      <c r="AU2106" s="15"/>
      <c r="AV2106" s="15"/>
      <c r="AW2106" s="15"/>
      <c r="AX2106" s="15"/>
      <c r="AY2106" s="15"/>
      <c r="AZ2106" s="15"/>
      <c r="BA2106" s="15"/>
      <c r="BB2106" s="15"/>
      <c r="BC2106" s="15"/>
      <c r="BD2106" s="15"/>
      <c r="BE2106" s="15"/>
      <c r="BF2106" s="15"/>
      <c r="BG2106" s="15"/>
      <c r="BH2106" s="15"/>
      <c r="BI2106" s="15"/>
      <c r="BJ2106" s="15"/>
      <c r="BK2106" s="15"/>
    </row>
    <row r="2107" spans="22:63" ht="15.75">
      <c r="V2107" s="15"/>
      <c r="W2107" s="15"/>
      <c r="X2107" s="15"/>
      <c r="Y2107" s="15"/>
      <c r="Z2107" s="15"/>
      <c r="AA2107" s="15"/>
      <c r="AB2107" s="15"/>
      <c r="AC2107" s="15"/>
      <c r="AD2107" s="15"/>
      <c r="AE2107" s="15"/>
      <c r="AF2107" s="15"/>
      <c r="AG2107" s="15"/>
      <c r="AH2107" s="15"/>
      <c r="AI2107" s="15"/>
      <c r="AJ2107" s="15"/>
      <c r="AK2107" s="15"/>
      <c r="AL2107" s="15"/>
      <c r="AM2107" s="15"/>
      <c r="AN2107" s="15"/>
      <c r="AO2107" s="15"/>
      <c r="AP2107" s="15"/>
      <c r="AQ2107" s="15"/>
      <c r="AR2107" s="15"/>
      <c r="AS2107" s="15"/>
      <c r="AT2107" s="15"/>
      <c r="AU2107" s="15"/>
      <c r="AV2107" s="15"/>
      <c r="AW2107" s="15"/>
      <c r="AX2107" s="15"/>
      <c r="AY2107" s="15"/>
      <c r="AZ2107" s="15"/>
      <c r="BA2107" s="15"/>
      <c r="BB2107" s="15"/>
      <c r="BC2107" s="15"/>
      <c r="BD2107" s="15"/>
      <c r="BE2107" s="15"/>
      <c r="BF2107" s="15"/>
      <c r="BG2107" s="15"/>
      <c r="BH2107" s="15"/>
      <c r="BI2107" s="15"/>
      <c r="BJ2107" s="15"/>
      <c r="BK2107" s="15"/>
    </row>
    <row r="2108" spans="22:63" ht="15.75">
      <c r="V2108" s="15"/>
      <c r="W2108" s="15"/>
      <c r="X2108" s="15"/>
      <c r="Y2108" s="15"/>
      <c r="Z2108" s="15"/>
      <c r="AA2108" s="15"/>
      <c r="AB2108" s="15"/>
      <c r="AC2108" s="15"/>
      <c r="AD2108" s="15"/>
      <c r="AE2108" s="15"/>
      <c r="AF2108" s="15"/>
      <c r="AG2108" s="15"/>
      <c r="AH2108" s="15"/>
      <c r="AI2108" s="15"/>
      <c r="AJ2108" s="15"/>
      <c r="AK2108" s="15"/>
      <c r="AL2108" s="15"/>
      <c r="AM2108" s="15"/>
      <c r="AN2108" s="15"/>
      <c r="AO2108" s="15"/>
      <c r="AP2108" s="15"/>
      <c r="AQ2108" s="15"/>
      <c r="AR2108" s="15"/>
      <c r="AS2108" s="15"/>
      <c r="AT2108" s="15"/>
      <c r="AU2108" s="15"/>
      <c r="AV2108" s="15"/>
      <c r="AW2108" s="15"/>
      <c r="AX2108" s="15"/>
      <c r="AY2108" s="15"/>
      <c r="AZ2108" s="15"/>
      <c r="BA2108" s="15"/>
      <c r="BB2108" s="15"/>
      <c r="BC2108" s="15"/>
      <c r="BD2108" s="15"/>
      <c r="BE2108" s="15"/>
      <c r="BF2108" s="15"/>
      <c r="BG2108" s="15"/>
      <c r="BH2108" s="15"/>
      <c r="BI2108" s="15"/>
      <c r="BJ2108" s="15"/>
      <c r="BK2108" s="15"/>
    </row>
    <row r="2109" spans="22:63" ht="15.75">
      <c r="V2109" s="15"/>
      <c r="W2109" s="15"/>
      <c r="X2109" s="15"/>
      <c r="Y2109" s="15"/>
      <c r="Z2109" s="15"/>
      <c r="AA2109" s="15"/>
      <c r="AB2109" s="15"/>
      <c r="AC2109" s="15"/>
      <c r="AD2109" s="15"/>
      <c r="AE2109" s="15"/>
      <c r="AF2109" s="15"/>
      <c r="AG2109" s="15"/>
      <c r="AH2109" s="15"/>
      <c r="AI2109" s="15"/>
      <c r="AJ2109" s="15"/>
      <c r="AK2109" s="15"/>
      <c r="AL2109" s="15"/>
      <c r="AM2109" s="15"/>
      <c r="AN2109" s="15"/>
      <c r="AO2109" s="15"/>
      <c r="AP2109" s="15"/>
      <c r="AQ2109" s="15"/>
      <c r="AR2109" s="15"/>
      <c r="AS2109" s="15"/>
      <c r="AT2109" s="15"/>
      <c r="AU2109" s="15"/>
      <c r="AV2109" s="15"/>
      <c r="AW2109" s="15"/>
      <c r="AX2109" s="15"/>
      <c r="AY2109" s="15"/>
      <c r="AZ2109" s="15"/>
      <c r="BA2109" s="15"/>
      <c r="BB2109" s="15"/>
      <c r="BC2109" s="15"/>
      <c r="BD2109" s="15"/>
      <c r="BE2109" s="15"/>
      <c r="BF2109" s="15"/>
      <c r="BG2109" s="15"/>
      <c r="BH2109" s="15"/>
      <c r="BI2109" s="15"/>
      <c r="BJ2109" s="15"/>
      <c r="BK2109" s="15"/>
    </row>
    <row r="2110" spans="22:63" ht="15.75">
      <c r="V2110" s="15"/>
      <c r="W2110" s="15"/>
      <c r="X2110" s="15"/>
      <c r="Y2110" s="15"/>
      <c r="Z2110" s="15"/>
      <c r="AA2110" s="15"/>
      <c r="AB2110" s="15"/>
      <c r="AC2110" s="15"/>
      <c r="AD2110" s="15"/>
      <c r="AE2110" s="15"/>
      <c r="AF2110" s="15"/>
      <c r="AG2110" s="15"/>
      <c r="AH2110" s="15"/>
      <c r="AI2110" s="15"/>
      <c r="AJ2110" s="15"/>
      <c r="AK2110" s="15"/>
      <c r="AL2110" s="15"/>
      <c r="AM2110" s="15"/>
      <c r="AN2110" s="15"/>
      <c r="AO2110" s="15"/>
      <c r="AP2110" s="15"/>
      <c r="AQ2110" s="15"/>
      <c r="AR2110" s="15"/>
      <c r="AS2110" s="15"/>
      <c r="AT2110" s="15"/>
      <c r="AU2110" s="15"/>
      <c r="AV2110" s="15"/>
      <c r="AW2110" s="15"/>
      <c r="AX2110" s="15"/>
      <c r="AY2110" s="15"/>
      <c r="AZ2110" s="15"/>
      <c r="BA2110" s="15"/>
      <c r="BB2110" s="15"/>
      <c r="BC2110" s="15"/>
      <c r="BD2110" s="15"/>
      <c r="BE2110" s="15"/>
      <c r="BF2110" s="15"/>
      <c r="BG2110" s="15"/>
      <c r="BH2110" s="15"/>
      <c r="BI2110" s="15"/>
      <c r="BJ2110" s="15"/>
      <c r="BK2110" s="15"/>
    </row>
    <row r="2111" spans="22:63" ht="15.75">
      <c r="V2111" s="15"/>
      <c r="W2111" s="15"/>
      <c r="X2111" s="15"/>
      <c r="Y2111" s="15"/>
      <c r="Z2111" s="15"/>
      <c r="AA2111" s="15"/>
      <c r="AB2111" s="15"/>
      <c r="AC2111" s="15"/>
      <c r="AD2111" s="15"/>
      <c r="AE2111" s="15"/>
      <c r="AF2111" s="15"/>
      <c r="AG2111" s="15"/>
      <c r="AH2111" s="15"/>
      <c r="AI2111" s="15"/>
      <c r="AJ2111" s="15"/>
      <c r="AK2111" s="15"/>
      <c r="AL2111" s="15"/>
      <c r="AM2111" s="15"/>
      <c r="AN2111" s="15"/>
      <c r="AO2111" s="15"/>
      <c r="AP2111" s="15"/>
      <c r="AQ2111" s="15"/>
      <c r="AR2111" s="15"/>
      <c r="AS2111" s="15"/>
      <c r="AT2111" s="15"/>
      <c r="AU2111" s="15"/>
      <c r="AV2111" s="15"/>
      <c r="AW2111" s="15"/>
      <c r="AX2111" s="15"/>
      <c r="AY2111" s="15"/>
      <c r="AZ2111" s="15"/>
      <c r="BA2111" s="15"/>
      <c r="BB2111" s="15"/>
      <c r="BC2111" s="15"/>
      <c r="BD2111" s="15"/>
      <c r="BE2111" s="15"/>
      <c r="BF2111" s="15"/>
      <c r="BG2111" s="15"/>
      <c r="BH2111" s="15"/>
      <c r="BI2111" s="15"/>
      <c r="BJ2111" s="15"/>
      <c r="BK2111" s="15"/>
    </row>
    <row r="2112" spans="22:63" ht="15.75">
      <c r="V2112" s="15"/>
      <c r="W2112" s="15"/>
      <c r="X2112" s="15"/>
      <c r="Y2112" s="15"/>
      <c r="Z2112" s="15"/>
      <c r="AA2112" s="15"/>
      <c r="AB2112" s="15"/>
      <c r="AC2112" s="15"/>
      <c r="AD2112" s="15"/>
      <c r="AE2112" s="15"/>
      <c r="AF2112" s="15"/>
      <c r="AG2112" s="15"/>
      <c r="AH2112" s="15"/>
      <c r="AI2112" s="15"/>
      <c r="AJ2112" s="15"/>
      <c r="AK2112" s="15"/>
      <c r="AL2112" s="15"/>
      <c r="AM2112" s="15"/>
      <c r="AN2112" s="15"/>
      <c r="AO2112" s="15"/>
      <c r="AP2112" s="15"/>
      <c r="AQ2112" s="15"/>
      <c r="AR2112" s="15"/>
      <c r="AS2112" s="15"/>
      <c r="AT2112" s="15"/>
      <c r="AU2112" s="15"/>
      <c r="AV2112" s="15"/>
      <c r="AW2112" s="15"/>
      <c r="AX2112" s="15"/>
      <c r="AY2112" s="15"/>
      <c r="AZ2112" s="15"/>
      <c r="BA2112" s="15"/>
      <c r="BB2112" s="15"/>
      <c r="BC2112" s="15"/>
      <c r="BD2112" s="15"/>
      <c r="BE2112" s="15"/>
      <c r="BF2112" s="15"/>
      <c r="BG2112" s="15"/>
      <c r="BH2112" s="15"/>
      <c r="BI2112" s="15"/>
      <c r="BJ2112" s="15"/>
      <c r="BK2112" s="15"/>
    </row>
    <row r="2113" spans="22:63" ht="15.75">
      <c r="V2113" s="15"/>
      <c r="W2113" s="15"/>
      <c r="X2113" s="15"/>
      <c r="Y2113" s="15"/>
      <c r="Z2113" s="15"/>
      <c r="AA2113" s="15"/>
      <c r="AB2113" s="15"/>
      <c r="AC2113" s="15"/>
      <c r="AD2113" s="15"/>
      <c r="AE2113" s="15"/>
      <c r="AF2113" s="15"/>
      <c r="AG2113" s="15"/>
      <c r="AH2113" s="15"/>
      <c r="AI2113" s="15"/>
      <c r="AJ2113" s="15"/>
      <c r="AK2113" s="15"/>
      <c r="AL2113" s="15"/>
      <c r="AM2113" s="15"/>
      <c r="AN2113" s="15"/>
      <c r="AO2113" s="15"/>
      <c r="AP2113" s="15"/>
      <c r="AQ2113" s="15"/>
      <c r="AR2113" s="15"/>
      <c r="AS2113" s="15"/>
      <c r="AT2113" s="15"/>
      <c r="AU2113" s="15"/>
      <c r="AV2113" s="15"/>
      <c r="AW2113" s="15"/>
      <c r="AX2113" s="15"/>
      <c r="AY2113" s="15"/>
      <c r="AZ2113" s="15"/>
      <c r="BA2113" s="15"/>
      <c r="BB2113" s="15"/>
      <c r="BC2113" s="15"/>
      <c r="BD2113" s="15"/>
      <c r="BE2113" s="15"/>
      <c r="BF2113" s="15"/>
      <c r="BG2113" s="15"/>
      <c r="BH2113" s="15"/>
      <c r="BI2113" s="15"/>
      <c r="BJ2113" s="15"/>
      <c r="BK2113" s="15"/>
    </row>
    <row r="2114" spans="22:63" ht="15.75">
      <c r="V2114" s="15"/>
      <c r="W2114" s="15"/>
      <c r="X2114" s="15"/>
      <c r="Y2114" s="15"/>
      <c r="Z2114" s="15"/>
      <c r="AA2114" s="15"/>
      <c r="AB2114" s="15"/>
      <c r="AC2114" s="15"/>
      <c r="AD2114" s="15"/>
      <c r="AE2114" s="15"/>
      <c r="AF2114" s="15"/>
      <c r="AG2114" s="15"/>
      <c r="AH2114" s="15"/>
      <c r="AI2114" s="15"/>
      <c r="AJ2114" s="15"/>
      <c r="AK2114" s="15"/>
      <c r="AL2114" s="15"/>
      <c r="AM2114" s="15"/>
      <c r="AN2114" s="15"/>
      <c r="AO2114" s="15"/>
      <c r="AP2114" s="15"/>
      <c r="AQ2114" s="15"/>
      <c r="AR2114" s="15"/>
      <c r="AS2114" s="15"/>
      <c r="AT2114" s="15"/>
      <c r="AU2114" s="15"/>
      <c r="AV2114" s="15"/>
      <c r="AW2114" s="15"/>
      <c r="AX2114" s="15"/>
      <c r="AY2114" s="15"/>
      <c r="AZ2114" s="15"/>
      <c r="BA2114" s="15"/>
      <c r="BB2114" s="15"/>
      <c r="BC2114" s="15"/>
      <c r="BD2114" s="15"/>
      <c r="BE2114" s="15"/>
      <c r="BF2114" s="15"/>
      <c r="BG2114" s="15"/>
      <c r="BH2114" s="15"/>
      <c r="BI2114" s="15"/>
      <c r="BJ2114" s="15"/>
      <c r="BK2114" s="15"/>
    </row>
    <row r="2115" spans="22:63" ht="15.75">
      <c r="V2115" s="15"/>
      <c r="W2115" s="15"/>
      <c r="X2115" s="15"/>
      <c r="Y2115" s="15"/>
      <c r="Z2115" s="15"/>
      <c r="AA2115" s="15"/>
      <c r="AB2115" s="15"/>
      <c r="AC2115" s="15"/>
      <c r="AD2115" s="15"/>
      <c r="AE2115" s="15"/>
      <c r="AF2115" s="15"/>
      <c r="AG2115" s="15"/>
      <c r="AH2115" s="15"/>
      <c r="AI2115" s="15"/>
      <c r="AJ2115" s="15"/>
      <c r="AK2115" s="15"/>
      <c r="AL2115" s="15"/>
      <c r="AM2115" s="15"/>
      <c r="AN2115" s="15"/>
      <c r="AO2115" s="15"/>
      <c r="AP2115" s="15"/>
      <c r="AQ2115" s="15"/>
      <c r="AR2115" s="15"/>
      <c r="AS2115" s="15"/>
      <c r="AT2115" s="15"/>
      <c r="AU2115" s="15"/>
      <c r="AV2115" s="15"/>
      <c r="AW2115" s="15"/>
      <c r="AX2115" s="15"/>
      <c r="AY2115" s="15"/>
      <c r="AZ2115" s="15"/>
      <c r="BA2115" s="15"/>
      <c r="BB2115" s="15"/>
      <c r="BC2115" s="15"/>
      <c r="BD2115" s="15"/>
      <c r="BE2115" s="15"/>
      <c r="BF2115" s="15"/>
      <c r="BG2115" s="15"/>
      <c r="BH2115" s="15"/>
      <c r="BI2115" s="15"/>
      <c r="BJ2115" s="15"/>
      <c r="BK2115" s="15"/>
    </row>
    <row r="2116" spans="22:63" ht="15.75">
      <c r="V2116" s="15"/>
      <c r="W2116" s="15"/>
      <c r="X2116" s="15"/>
      <c r="Y2116" s="15"/>
      <c r="Z2116" s="15"/>
      <c r="AA2116" s="15"/>
      <c r="AB2116" s="15"/>
      <c r="AC2116" s="15"/>
      <c r="AD2116" s="15"/>
      <c r="AE2116" s="15"/>
      <c r="AF2116" s="15"/>
      <c r="AG2116" s="15"/>
      <c r="AH2116" s="15"/>
      <c r="AI2116" s="15"/>
      <c r="AJ2116" s="15"/>
      <c r="AK2116" s="15"/>
      <c r="AL2116" s="15"/>
      <c r="AM2116" s="15"/>
      <c r="AN2116" s="15"/>
      <c r="AO2116" s="15"/>
      <c r="AP2116" s="15"/>
      <c r="AQ2116" s="15"/>
      <c r="AR2116" s="15"/>
      <c r="AS2116" s="15"/>
      <c r="AT2116" s="15"/>
      <c r="AU2116" s="15"/>
      <c r="AV2116" s="15"/>
      <c r="AW2116" s="15"/>
      <c r="AX2116" s="15"/>
      <c r="AY2116" s="15"/>
      <c r="AZ2116" s="15"/>
      <c r="BA2116" s="15"/>
      <c r="BB2116" s="15"/>
      <c r="BC2116" s="15"/>
      <c r="BD2116" s="15"/>
      <c r="BE2116" s="15"/>
      <c r="BF2116" s="15"/>
      <c r="BG2116" s="15"/>
      <c r="BH2116" s="15"/>
      <c r="BI2116" s="15"/>
      <c r="BJ2116" s="15"/>
      <c r="BK2116" s="15"/>
    </row>
    <row r="2117" spans="22:63" ht="15.75">
      <c r="V2117" s="15"/>
      <c r="W2117" s="15"/>
      <c r="X2117" s="15"/>
      <c r="Y2117" s="15"/>
      <c r="Z2117" s="15"/>
      <c r="AA2117" s="15"/>
      <c r="AB2117" s="15"/>
      <c r="AC2117" s="15"/>
      <c r="AD2117" s="15"/>
      <c r="AE2117" s="15"/>
      <c r="AF2117" s="15"/>
      <c r="AG2117" s="15"/>
      <c r="AH2117" s="15"/>
      <c r="AI2117" s="15"/>
      <c r="AJ2117" s="15"/>
      <c r="AK2117" s="15"/>
      <c r="AL2117" s="15"/>
      <c r="AM2117" s="15"/>
      <c r="AN2117" s="15"/>
      <c r="AO2117" s="15"/>
      <c r="AP2117" s="15"/>
      <c r="AQ2117" s="15"/>
      <c r="AR2117" s="15"/>
      <c r="AS2117" s="15"/>
      <c r="AT2117" s="15"/>
      <c r="AU2117" s="15"/>
      <c r="AV2117" s="15"/>
      <c r="AW2117" s="15"/>
      <c r="AX2117" s="15"/>
      <c r="AY2117" s="15"/>
      <c r="AZ2117" s="15"/>
      <c r="BA2117" s="15"/>
      <c r="BB2117" s="15"/>
      <c r="BC2117" s="15"/>
      <c r="BD2117" s="15"/>
      <c r="BE2117" s="15"/>
      <c r="BF2117" s="15"/>
      <c r="BG2117" s="15"/>
      <c r="BH2117" s="15"/>
      <c r="BI2117" s="15"/>
      <c r="BJ2117" s="15"/>
      <c r="BK2117" s="15"/>
    </row>
    <row r="2118" spans="22:63" ht="15.75">
      <c r="V2118" s="15"/>
      <c r="W2118" s="15"/>
      <c r="X2118" s="15"/>
      <c r="Y2118" s="15"/>
      <c r="Z2118" s="15"/>
      <c r="AA2118" s="15"/>
      <c r="AB2118" s="15"/>
      <c r="AC2118" s="15"/>
      <c r="AD2118" s="15"/>
      <c r="AE2118" s="15"/>
      <c r="AF2118" s="15"/>
      <c r="AG2118" s="15"/>
      <c r="AH2118" s="15"/>
      <c r="AI2118" s="15"/>
      <c r="AJ2118" s="15"/>
      <c r="AK2118" s="15"/>
      <c r="AL2118" s="15"/>
      <c r="AM2118" s="15"/>
      <c r="AN2118" s="15"/>
      <c r="AO2118" s="15"/>
      <c r="AP2118" s="15"/>
      <c r="AQ2118" s="15"/>
      <c r="AR2118" s="15"/>
      <c r="AS2118" s="15"/>
      <c r="AT2118" s="15"/>
      <c r="AU2118" s="15"/>
      <c r="AV2118" s="15"/>
      <c r="AW2118" s="15"/>
      <c r="AX2118" s="15"/>
      <c r="AY2118" s="15"/>
      <c r="AZ2118" s="15"/>
      <c r="BA2118" s="15"/>
      <c r="BB2118" s="15"/>
      <c r="BC2118" s="15"/>
      <c r="BD2118" s="15"/>
      <c r="BE2118" s="15"/>
      <c r="BF2118" s="15"/>
      <c r="BG2118" s="15"/>
      <c r="BH2118" s="15"/>
      <c r="BI2118" s="15"/>
      <c r="BJ2118" s="15"/>
      <c r="BK2118" s="15"/>
    </row>
    <row r="2119" spans="22:63" ht="15.75">
      <c r="V2119" s="15"/>
      <c r="W2119" s="15"/>
      <c r="X2119" s="15"/>
      <c r="Y2119" s="15"/>
      <c r="Z2119" s="15"/>
      <c r="AA2119" s="15"/>
      <c r="AB2119" s="15"/>
      <c r="AC2119" s="15"/>
      <c r="AD2119" s="15"/>
      <c r="AE2119" s="15"/>
      <c r="AF2119" s="15"/>
      <c r="AG2119" s="15"/>
      <c r="AH2119" s="15"/>
      <c r="AI2119" s="15"/>
      <c r="AJ2119" s="15"/>
      <c r="AK2119" s="15"/>
      <c r="AL2119" s="15"/>
      <c r="AM2119" s="15"/>
      <c r="AN2119" s="15"/>
      <c r="AO2119" s="15"/>
      <c r="AP2119" s="15"/>
      <c r="AQ2119" s="15"/>
      <c r="AR2119" s="15"/>
      <c r="AS2119" s="15"/>
      <c r="AT2119" s="15"/>
      <c r="AU2119" s="15"/>
      <c r="AV2119" s="15"/>
      <c r="AW2119" s="15"/>
      <c r="AX2119" s="15"/>
      <c r="AY2119" s="15"/>
      <c r="AZ2119" s="15"/>
      <c r="BA2119" s="15"/>
      <c r="BB2119" s="15"/>
      <c r="BC2119" s="15"/>
      <c r="BD2119" s="15"/>
      <c r="BE2119" s="15"/>
      <c r="BF2119" s="15"/>
      <c r="BG2119" s="15"/>
      <c r="BH2119" s="15"/>
      <c r="BI2119" s="15"/>
      <c r="BJ2119" s="15"/>
      <c r="BK2119" s="15"/>
    </row>
    <row r="2120" spans="22:63" ht="15.75">
      <c r="V2120" s="15"/>
      <c r="W2120" s="15"/>
      <c r="X2120" s="15"/>
      <c r="Y2120" s="15"/>
      <c r="Z2120" s="15"/>
      <c r="AA2120" s="15"/>
      <c r="AB2120" s="15"/>
      <c r="AC2120" s="15"/>
      <c r="AD2120" s="15"/>
      <c r="AE2120" s="15"/>
      <c r="AF2120" s="15"/>
      <c r="AG2120" s="15"/>
      <c r="AH2120" s="15"/>
      <c r="AI2120" s="15"/>
      <c r="AJ2120" s="15"/>
      <c r="AK2120" s="15"/>
      <c r="AL2120" s="15"/>
      <c r="AM2120" s="15"/>
      <c r="AN2120" s="15"/>
      <c r="AO2120" s="15"/>
      <c r="AP2120" s="15"/>
      <c r="AQ2120" s="15"/>
      <c r="AR2120" s="15"/>
      <c r="AS2120" s="15"/>
      <c r="AT2120" s="15"/>
      <c r="AU2120" s="15"/>
      <c r="AV2120" s="15"/>
      <c r="AW2120" s="15"/>
      <c r="AX2120" s="15"/>
      <c r="AY2120" s="15"/>
      <c r="AZ2120" s="15"/>
      <c r="BA2120" s="15"/>
      <c r="BB2120" s="15"/>
      <c r="BC2120" s="15"/>
      <c r="BD2120" s="15"/>
      <c r="BE2120" s="15"/>
      <c r="BF2120" s="15"/>
      <c r="BG2120" s="15"/>
      <c r="BH2120" s="15"/>
      <c r="BI2120" s="15"/>
      <c r="BJ2120" s="15"/>
      <c r="BK2120" s="15"/>
    </row>
    <row r="2121" spans="22:63" ht="15.75">
      <c r="V2121" s="15"/>
      <c r="W2121" s="15"/>
      <c r="X2121" s="15"/>
      <c r="Y2121" s="15"/>
      <c r="Z2121" s="15"/>
      <c r="AA2121" s="15"/>
      <c r="AB2121" s="15"/>
      <c r="AC2121" s="15"/>
      <c r="AD2121" s="15"/>
      <c r="AE2121" s="15"/>
      <c r="AF2121" s="15"/>
      <c r="AG2121" s="15"/>
      <c r="AH2121" s="15"/>
      <c r="AI2121" s="15"/>
      <c r="AJ2121" s="15"/>
      <c r="AK2121" s="15"/>
      <c r="AL2121" s="15"/>
      <c r="AM2121" s="15"/>
      <c r="AN2121" s="15"/>
      <c r="AO2121" s="15"/>
      <c r="AP2121" s="15"/>
      <c r="AQ2121" s="15"/>
      <c r="AR2121" s="15"/>
      <c r="AS2121" s="15"/>
      <c r="AT2121" s="15"/>
      <c r="AU2121" s="15"/>
      <c r="AV2121" s="15"/>
      <c r="AW2121" s="15"/>
      <c r="AX2121" s="15"/>
      <c r="AY2121" s="15"/>
      <c r="AZ2121" s="15"/>
      <c r="BA2121" s="15"/>
      <c r="BB2121" s="15"/>
      <c r="BC2121" s="15"/>
      <c r="BD2121" s="15"/>
      <c r="BE2121" s="15"/>
      <c r="BF2121" s="15"/>
      <c r="BG2121" s="15"/>
      <c r="BH2121" s="15"/>
      <c r="BI2121" s="15"/>
      <c r="BJ2121" s="15"/>
      <c r="BK2121" s="15"/>
    </row>
    <row r="2122" spans="22:63" ht="15.75">
      <c r="V2122" s="15"/>
      <c r="W2122" s="15"/>
      <c r="X2122" s="15"/>
      <c r="Y2122" s="15"/>
      <c r="Z2122" s="15"/>
      <c r="AA2122" s="15"/>
      <c r="AB2122" s="15"/>
      <c r="AC2122" s="15"/>
      <c r="AD2122" s="15"/>
      <c r="AE2122" s="15"/>
      <c r="AF2122" s="15"/>
      <c r="AG2122" s="15"/>
      <c r="AH2122" s="15"/>
      <c r="AI2122" s="15"/>
      <c r="AJ2122" s="15"/>
      <c r="AK2122" s="15"/>
      <c r="AL2122" s="15"/>
      <c r="AM2122" s="15"/>
      <c r="AN2122" s="15"/>
      <c r="AO2122" s="15"/>
      <c r="AP2122" s="15"/>
      <c r="AQ2122" s="15"/>
      <c r="AR2122" s="15"/>
      <c r="AS2122" s="15"/>
      <c r="AT2122" s="15"/>
      <c r="AU2122" s="15"/>
      <c r="AV2122" s="15"/>
      <c r="AW2122" s="15"/>
      <c r="AX2122" s="15"/>
      <c r="AY2122" s="15"/>
      <c r="AZ2122" s="15"/>
      <c r="BA2122" s="15"/>
      <c r="BB2122" s="15"/>
      <c r="BC2122" s="15"/>
      <c r="BD2122" s="15"/>
      <c r="BE2122" s="15"/>
      <c r="BF2122" s="15"/>
      <c r="BG2122" s="15"/>
      <c r="BH2122" s="15"/>
      <c r="BI2122" s="15"/>
      <c r="BJ2122" s="15"/>
      <c r="BK2122" s="15"/>
    </row>
    <row r="2123" spans="22:63" ht="15.75">
      <c r="V2123" s="15"/>
      <c r="W2123" s="15"/>
      <c r="X2123" s="15"/>
      <c r="Y2123" s="15"/>
      <c r="Z2123" s="15"/>
      <c r="AA2123" s="15"/>
      <c r="AB2123" s="15"/>
      <c r="AC2123" s="15"/>
      <c r="AD2123" s="15"/>
      <c r="AE2123" s="15"/>
      <c r="AF2123" s="15"/>
      <c r="AG2123" s="15"/>
      <c r="AH2123" s="15"/>
      <c r="AI2123" s="15"/>
      <c r="AJ2123" s="15"/>
      <c r="AK2123" s="15"/>
      <c r="AL2123" s="15"/>
      <c r="AM2123" s="15"/>
      <c r="AN2123" s="15"/>
      <c r="AO2123" s="15"/>
      <c r="AP2123" s="15"/>
      <c r="AQ2123" s="15"/>
      <c r="AR2123" s="15"/>
      <c r="AS2123" s="15"/>
      <c r="AT2123" s="15"/>
      <c r="AU2123" s="15"/>
      <c r="AV2123" s="15"/>
      <c r="AW2123" s="15"/>
      <c r="AX2123" s="15"/>
      <c r="AY2123" s="15"/>
      <c r="AZ2123" s="15"/>
      <c r="BA2123" s="15"/>
      <c r="BB2123" s="15"/>
      <c r="BC2123" s="15"/>
      <c r="BD2123" s="15"/>
      <c r="BE2123" s="15"/>
      <c r="BF2123" s="15"/>
      <c r="BG2123" s="15"/>
      <c r="BH2123" s="15"/>
      <c r="BI2123" s="15"/>
      <c r="BJ2123" s="15"/>
      <c r="BK2123" s="15"/>
    </row>
    <row r="2124" spans="22:63" ht="15.75">
      <c r="V2124" s="15"/>
      <c r="W2124" s="15"/>
      <c r="X2124" s="15"/>
      <c r="Y2124" s="15"/>
      <c r="Z2124" s="15"/>
      <c r="AA2124" s="15"/>
      <c r="AB2124" s="15"/>
      <c r="AC2124" s="15"/>
      <c r="AD2124" s="15"/>
      <c r="AE2124" s="15"/>
      <c r="AF2124" s="15"/>
      <c r="AG2124" s="15"/>
      <c r="AH2124" s="15"/>
      <c r="AI2124" s="15"/>
      <c r="AJ2124" s="15"/>
      <c r="AK2124" s="15"/>
      <c r="AL2124" s="15"/>
      <c r="AM2124" s="15"/>
      <c r="AN2124" s="15"/>
      <c r="AO2124" s="15"/>
      <c r="AP2124" s="15"/>
      <c r="AQ2124" s="15"/>
      <c r="AR2124" s="15"/>
      <c r="AS2124" s="15"/>
      <c r="AT2124" s="15"/>
      <c r="AU2124" s="15"/>
      <c r="AV2124" s="15"/>
      <c r="AW2124" s="15"/>
      <c r="AX2124" s="15"/>
      <c r="AY2124" s="15"/>
      <c r="AZ2124" s="15"/>
      <c r="BA2124" s="15"/>
      <c r="BB2124" s="15"/>
      <c r="BC2124" s="15"/>
      <c r="BD2124" s="15"/>
      <c r="BE2124" s="15"/>
      <c r="BF2124" s="15"/>
      <c r="BG2124" s="15"/>
      <c r="BH2124" s="15"/>
      <c r="BI2124" s="15"/>
      <c r="BJ2124" s="15"/>
      <c r="BK2124" s="15"/>
    </row>
    <row r="2125" spans="22:63" ht="15.75">
      <c r="V2125" s="15"/>
      <c r="W2125" s="15"/>
      <c r="X2125" s="15"/>
      <c r="Y2125" s="15"/>
      <c r="Z2125" s="15"/>
      <c r="AA2125" s="15"/>
      <c r="AB2125" s="15"/>
      <c r="AC2125" s="15"/>
      <c r="AD2125" s="15"/>
      <c r="AE2125" s="15"/>
      <c r="AF2125" s="15"/>
      <c r="AG2125" s="15"/>
      <c r="AH2125" s="15"/>
      <c r="AI2125" s="15"/>
      <c r="AJ2125" s="15"/>
      <c r="AK2125" s="15"/>
      <c r="AL2125" s="15"/>
      <c r="AM2125" s="15"/>
      <c r="AN2125" s="15"/>
      <c r="AO2125" s="15"/>
      <c r="AP2125" s="15"/>
      <c r="AQ2125" s="15"/>
      <c r="AR2125" s="15"/>
      <c r="AS2125" s="15"/>
      <c r="AT2125" s="15"/>
      <c r="AU2125" s="15"/>
      <c r="AV2125" s="15"/>
      <c r="AW2125" s="15"/>
      <c r="AX2125" s="15"/>
      <c r="AY2125" s="15"/>
      <c r="AZ2125" s="15"/>
      <c r="BA2125" s="15"/>
      <c r="BB2125" s="15"/>
      <c r="BC2125" s="15"/>
      <c r="BD2125" s="15"/>
      <c r="BE2125" s="15"/>
      <c r="BF2125" s="15"/>
      <c r="BG2125" s="15"/>
      <c r="BH2125" s="15"/>
      <c r="BI2125" s="15"/>
      <c r="BJ2125" s="15"/>
      <c r="BK2125" s="15"/>
    </row>
    <row r="2126" spans="22:63" ht="15.75">
      <c r="V2126" s="15"/>
      <c r="W2126" s="15"/>
      <c r="X2126" s="15"/>
      <c r="Y2126" s="15"/>
      <c r="Z2126" s="15"/>
      <c r="AA2126" s="15"/>
      <c r="AB2126" s="15"/>
      <c r="AC2126" s="15"/>
      <c r="AD2126" s="15"/>
      <c r="AE2126" s="15"/>
      <c r="AF2126" s="15"/>
      <c r="AG2126" s="15"/>
      <c r="AH2126" s="15"/>
      <c r="AI2126" s="15"/>
      <c r="AJ2126" s="15"/>
      <c r="AK2126" s="15"/>
      <c r="AL2126" s="15"/>
      <c r="AM2126" s="15"/>
      <c r="AN2126" s="15"/>
      <c r="AO2126" s="15"/>
      <c r="AP2126" s="15"/>
      <c r="AQ2126" s="15"/>
      <c r="AR2126" s="15"/>
      <c r="AS2126" s="15"/>
      <c r="AT2126" s="15"/>
      <c r="AU2126" s="15"/>
      <c r="AV2126" s="15"/>
      <c r="AW2126" s="15"/>
      <c r="AX2126" s="15"/>
      <c r="AY2126" s="15"/>
      <c r="AZ2126" s="15"/>
      <c r="BA2126" s="15"/>
      <c r="BB2126" s="15"/>
      <c r="BC2126" s="15"/>
      <c r="BD2126" s="15"/>
      <c r="BE2126" s="15"/>
      <c r="BF2126" s="15"/>
      <c r="BG2126" s="15"/>
      <c r="BH2126" s="15"/>
      <c r="BI2126" s="15"/>
      <c r="BJ2126" s="15"/>
      <c r="BK2126" s="15"/>
    </row>
    <row r="2127" spans="22:63" ht="15.75">
      <c r="V2127" s="15"/>
      <c r="W2127" s="15"/>
      <c r="X2127" s="15"/>
      <c r="Y2127" s="15"/>
      <c r="Z2127" s="15"/>
      <c r="AA2127" s="15"/>
      <c r="AB2127" s="15"/>
      <c r="AC2127" s="15"/>
      <c r="AD2127" s="15"/>
      <c r="AE2127" s="15"/>
      <c r="AF2127" s="15"/>
      <c r="AG2127" s="15"/>
      <c r="AH2127" s="15"/>
      <c r="AI2127" s="15"/>
      <c r="AJ2127" s="15"/>
      <c r="AK2127" s="15"/>
      <c r="AL2127" s="15"/>
      <c r="AM2127" s="15"/>
      <c r="AN2127" s="15"/>
      <c r="AO2127" s="15"/>
      <c r="AP2127" s="15"/>
      <c r="AQ2127" s="15"/>
      <c r="AR2127" s="15"/>
      <c r="AS2127" s="15"/>
      <c r="AT2127" s="15"/>
      <c r="AU2127" s="15"/>
      <c r="AV2127" s="15"/>
      <c r="AW2127" s="15"/>
      <c r="AX2127" s="15"/>
      <c r="AY2127" s="15"/>
      <c r="AZ2127" s="15"/>
      <c r="BA2127" s="15"/>
      <c r="BB2127" s="15"/>
      <c r="BC2127" s="15"/>
      <c r="BD2127" s="15"/>
      <c r="BE2127" s="15"/>
      <c r="BF2127" s="15"/>
      <c r="BG2127" s="15"/>
      <c r="BH2127" s="15"/>
      <c r="BI2127" s="15"/>
      <c r="BJ2127" s="15"/>
      <c r="BK2127" s="15"/>
    </row>
    <row r="2128" spans="22:63" ht="15.75">
      <c r="V2128" s="15"/>
      <c r="W2128" s="15"/>
      <c r="X2128" s="15"/>
      <c r="Y2128" s="15"/>
      <c r="Z2128" s="15"/>
      <c r="AA2128" s="15"/>
      <c r="AB2128" s="15"/>
      <c r="AC2128" s="15"/>
      <c r="AD2128" s="15"/>
      <c r="AE2128" s="15"/>
      <c r="AF2128" s="15"/>
      <c r="AG2128" s="15"/>
      <c r="AH2128" s="15"/>
      <c r="AI2128" s="15"/>
      <c r="AJ2128" s="15"/>
      <c r="AK2128" s="15"/>
      <c r="AL2128" s="15"/>
      <c r="AM2128" s="15"/>
      <c r="AN2128" s="15"/>
      <c r="AO2128" s="15"/>
      <c r="AP2128" s="15"/>
      <c r="AQ2128" s="15"/>
      <c r="AR2128" s="15"/>
      <c r="AS2128" s="15"/>
      <c r="AT2128" s="15"/>
      <c r="AU2128" s="15"/>
      <c r="AV2128" s="15"/>
      <c r="AW2128" s="15"/>
      <c r="AX2128" s="15"/>
      <c r="AY2128" s="15"/>
      <c r="AZ2128" s="15"/>
      <c r="BA2128" s="15"/>
      <c r="BB2128" s="15"/>
      <c r="BC2128" s="15"/>
      <c r="BD2128" s="15"/>
      <c r="BE2128" s="15"/>
      <c r="BF2128" s="15"/>
      <c r="BG2128" s="15"/>
      <c r="BH2128" s="15"/>
      <c r="BI2128" s="15"/>
      <c r="BJ2128" s="15"/>
      <c r="BK2128" s="15"/>
    </row>
    <row r="2129" spans="22:63" ht="15.75">
      <c r="V2129" s="15"/>
      <c r="W2129" s="15"/>
      <c r="X2129" s="15"/>
      <c r="Y2129" s="15"/>
      <c r="Z2129" s="15"/>
      <c r="AA2129" s="15"/>
      <c r="AB2129" s="15"/>
      <c r="AC2129" s="15"/>
      <c r="AD2129" s="15"/>
      <c r="AE2129" s="15"/>
      <c r="AF2129" s="15"/>
      <c r="AG2129" s="15"/>
      <c r="AH2129" s="15"/>
      <c r="AI2129" s="15"/>
      <c r="AJ2129" s="15"/>
      <c r="AK2129" s="15"/>
      <c r="AL2129" s="15"/>
      <c r="AM2129" s="15"/>
      <c r="AN2129" s="15"/>
      <c r="AO2129" s="15"/>
      <c r="AP2129" s="15"/>
      <c r="AQ2129" s="15"/>
      <c r="AR2129" s="15"/>
      <c r="AS2129" s="15"/>
      <c r="AT2129" s="15"/>
      <c r="AU2129" s="15"/>
      <c r="AV2129" s="15"/>
      <c r="AW2129" s="15"/>
      <c r="AX2129" s="15"/>
      <c r="AY2129" s="15"/>
      <c r="AZ2129" s="15"/>
      <c r="BA2129" s="15"/>
      <c r="BB2129" s="15"/>
      <c r="BC2129" s="15"/>
      <c r="BD2129" s="15"/>
      <c r="BE2129" s="15"/>
      <c r="BF2129" s="15"/>
      <c r="BG2129" s="15"/>
      <c r="BH2129" s="15"/>
      <c r="BI2129" s="15"/>
      <c r="BJ2129" s="15"/>
      <c r="BK2129" s="15"/>
    </row>
    <row r="2130" spans="22:63" ht="15.75">
      <c r="V2130" s="15"/>
      <c r="W2130" s="15"/>
      <c r="X2130" s="15"/>
      <c r="Y2130" s="15"/>
      <c r="Z2130" s="15"/>
      <c r="AA2130" s="15"/>
      <c r="AB2130" s="15"/>
      <c r="AC2130" s="15"/>
      <c r="AD2130" s="15"/>
      <c r="AE2130" s="15"/>
      <c r="AF2130" s="15"/>
      <c r="AG2130" s="15"/>
      <c r="AH2130" s="15"/>
      <c r="AI2130" s="15"/>
      <c r="AJ2130" s="15"/>
      <c r="AK2130" s="15"/>
      <c r="AL2130" s="15"/>
      <c r="AM2130" s="15"/>
      <c r="AN2130" s="15"/>
      <c r="AO2130" s="15"/>
      <c r="AP2130" s="15"/>
      <c r="AQ2130" s="15"/>
      <c r="AR2130" s="15"/>
      <c r="AS2130" s="15"/>
      <c r="AT2130" s="15"/>
      <c r="AU2130" s="15"/>
      <c r="AV2130" s="15"/>
      <c r="AW2130" s="15"/>
      <c r="AX2130" s="15"/>
      <c r="AY2130" s="15"/>
      <c r="AZ2130" s="15"/>
      <c r="BA2130" s="15"/>
      <c r="BB2130" s="15"/>
      <c r="BC2130" s="15"/>
      <c r="BD2130" s="15"/>
      <c r="BE2130" s="15"/>
      <c r="BF2130" s="15"/>
      <c r="BG2130" s="15"/>
      <c r="BH2130" s="15"/>
      <c r="BI2130" s="15"/>
      <c r="BJ2130" s="15"/>
      <c r="BK2130" s="15"/>
    </row>
    <row r="2131" spans="22:63" ht="15.75">
      <c r="V2131" s="15"/>
      <c r="W2131" s="15"/>
      <c r="X2131" s="15"/>
      <c r="Y2131" s="15"/>
      <c r="Z2131" s="15"/>
      <c r="AA2131" s="15"/>
      <c r="AB2131" s="15"/>
      <c r="AC2131" s="15"/>
      <c r="AD2131" s="15"/>
      <c r="AE2131" s="15"/>
      <c r="AF2131" s="15"/>
      <c r="AG2131" s="15"/>
      <c r="AH2131" s="15"/>
      <c r="AI2131" s="15"/>
      <c r="AJ2131" s="15"/>
      <c r="AK2131" s="15"/>
      <c r="AL2131" s="15"/>
      <c r="AM2131" s="15"/>
      <c r="AN2131" s="15"/>
      <c r="AO2131" s="15"/>
      <c r="AP2131" s="15"/>
      <c r="AQ2131" s="15"/>
      <c r="AR2131" s="15"/>
      <c r="AS2131" s="15"/>
      <c r="AT2131" s="15"/>
      <c r="AU2131" s="15"/>
      <c r="AV2131" s="15"/>
      <c r="AW2131" s="15"/>
      <c r="AX2131" s="15"/>
      <c r="AY2131" s="15"/>
      <c r="AZ2131" s="15"/>
      <c r="BA2131" s="15"/>
      <c r="BB2131" s="15"/>
      <c r="BC2131" s="15"/>
      <c r="BD2131" s="15"/>
      <c r="BE2131" s="15"/>
      <c r="BF2131" s="15"/>
      <c r="BG2131" s="15"/>
      <c r="BH2131" s="15"/>
      <c r="BI2131" s="15"/>
      <c r="BJ2131" s="15"/>
      <c r="BK2131" s="15"/>
    </row>
    <row r="2132" spans="22:63" ht="15.75">
      <c r="V2132" s="15"/>
      <c r="W2132" s="15"/>
      <c r="X2132" s="15"/>
      <c r="Y2132" s="15"/>
      <c r="Z2132" s="15"/>
      <c r="AA2132" s="15"/>
      <c r="AB2132" s="15"/>
      <c r="AC2132" s="15"/>
      <c r="AD2132" s="15"/>
      <c r="AE2132" s="15"/>
      <c r="AF2132" s="15"/>
      <c r="AG2132" s="15"/>
      <c r="AH2132" s="15"/>
      <c r="AI2132" s="15"/>
      <c r="AJ2132" s="15"/>
      <c r="AK2132" s="15"/>
      <c r="AL2132" s="15"/>
      <c r="AM2132" s="15"/>
      <c r="AN2132" s="15"/>
      <c r="AO2132" s="15"/>
      <c r="AP2132" s="15"/>
      <c r="AQ2132" s="15"/>
      <c r="AR2132" s="15"/>
      <c r="AS2132" s="15"/>
      <c r="AT2132" s="15"/>
      <c r="AU2132" s="15"/>
      <c r="AV2132" s="15"/>
      <c r="AW2132" s="15"/>
      <c r="AX2132" s="15"/>
      <c r="AY2132" s="15"/>
      <c r="AZ2132" s="15"/>
      <c r="BA2132" s="15"/>
      <c r="BB2132" s="15"/>
      <c r="BC2132" s="15"/>
      <c r="BD2132" s="15"/>
      <c r="BE2132" s="15"/>
      <c r="BF2132" s="15"/>
      <c r="BG2132" s="15"/>
      <c r="BH2132" s="15"/>
      <c r="BI2132" s="15"/>
      <c r="BJ2132" s="15"/>
      <c r="BK2132" s="15"/>
    </row>
    <row r="2133" spans="22:63" ht="15.75">
      <c r="V2133" s="15"/>
      <c r="W2133" s="15"/>
      <c r="X2133" s="15"/>
      <c r="Y2133" s="15"/>
      <c r="Z2133" s="15"/>
      <c r="AA2133" s="15"/>
      <c r="AB2133" s="15"/>
      <c r="AC2133" s="15"/>
      <c r="AD2133" s="15"/>
      <c r="AE2133" s="15"/>
      <c r="AF2133" s="15"/>
      <c r="AG2133" s="15"/>
      <c r="AH2133" s="15"/>
      <c r="AI2133" s="15"/>
      <c r="AJ2133" s="15"/>
      <c r="AK2133" s="15"/>
      <c r="AL2133" s="15"/>
      <c r="AM2133" s="15"/>
      <c r="AN2133" s="15"/>
      <c r="AO2133" s="15"/>
      <c r="AP2133" s="15"/>
      <c r="AQ2133" s="15"/>
      <c r="AR2133" s="15"/>
      <c r="AS2133" s="15"/>
      <c r="AT2133" s="15"/>
      <c r="AU2133" s="15"/>
      <c r="AV2133" s="15"/>
      <c r="AW2133" s="15"/>
      <c r="AX2133" s="15"/>
      <c r="AY2133" s="15"/>
      <c r="AZ2133" s="15"/>
      <c r="BA2133" s="15"/>
      <c r="BB2133" s="15"/>
      <c r="BC2133" s="15"/>
      <c r="BD2133" s="15"/>
      <c r="BE2133" s="15"/>
      <c r="BF2133" s="15"/>
      <c r="BG2133" s="15"/>
      <c r="BH2133" s="15"/>
      <c r="BI2133" s="15"/>
      <c r="BJ2133" s="15"/>
      <c r="BK2133" s="15"/>
    </row>
    <row r="2134" spans="22:63" ht="15.75">
      <c r="V2134" s="15"/>
      <c r="W2134" s="15"/>
      <c r="X2134" s="15"/>
      <c r="Y2134" s="15"/>
      <c r="Z2134" s="15"/>
      <c r="AA2134" s="15"/>
      <c r="AB2134" s="15"/>
      <c r="AC2134" s="15"/>
      <c r="AD2134" s="15"/>
      <c r="AE2134" s="15"/>
      <c r="AF2134" s="15"/>
      <c r="AG2134" s="15"/>
      <c r="AH2134" s="15"/>
      <c r="AI2134" s="15"/>
      <c r="AJ2134" s="15"/>
      <c r="AK2134" s="15"/>
      <c r="AL2134" s="15"/>
      <c r="AM2134" s="15"/>
      <c r="AN2134" s="15"/>
      <c r="AO2134" s="15"/>
      <c r="AP2134" s="15"/>
      <c r="AQ2134" s="15"/>
      <c r="AR2134" s="15"/>
      <c r="AS2134" s="15"/>
      <c r="AT2134" s="15"/>
      <c r="AU2134" s="15"/>
      <c r="AV2134" s="15"/>
      <c r="AW2134" s="15"/>
      <c r="AX2134" s="15"/>
      <c r="AY2134" s="15"/>
      <c r="AZ2134" s="15"/>
      <c r="BA2134" s="15"/>
      <c r="BB2134" s="15"/>
      <c r="BC2134" s="15"/>
      <c r="BD2134" s="15"/>
      <c r="BE2134" s="15"/>
      <c r="BF2134" s="15"/>
      <c r="BG2134" s="15"/>
      <c r="BH2134" s="15"/>
      <c r="BI2134" s="15"/>
      <c r="BJ2134" s="15"/>
      <c r="BK2134" s="15"/>
    </row>
    <row r="2135" spans="22:63" ht="15.75">
      <c r="V2135" s="15"/>
      <c r="W2135" s="15"/>
      <c r="X2135" s="15"/>
      <c r="Y2135" s="15"/>
      <c r="Z2135" s="15"/>
      <c r="AA2135" s="15"/>
      <c r="AB2135" s="15"/>
      <c r="AC2135" s="15"/>
      <c r="AD2135" s="15"/>
      <c r="AE2135" s="15"/>
      <c r="AF2135" s="15"/>
      <c r="AG2135" s="15"/>
      <c r="AH2135" s="15"/>
      <c r="AI2135" s="15"/>
      <c r="AJ2135" s="15"/>
      <c r="AK2135" s="15"/>
      <c r="AL2135" s="15"/>
      <c r="AM2135" s="15"/>
      <c r="AN2135" s="15"/>
      <c r="AO2135" s="15"/>
      <c r="AP2135" s="15"/>
      <c r="AQ2135" s="15"/>
      <c r="AR2135" s="15"/>
      <c r="AS2135" s="15"/>
      <c r="AT2135" s="15"/>
      <c r="AU2135" s="15"/>
      <c r="AV2135" s="15"/>
      <c r="AW2135" s="15"/>
      <c r="AX2135" s="15"/>
      <c r="AY2135" s="15"/>
      <c r="AZ2135" s="15"/>
      <c r="BA2135" s="15"/>
      <c r="BB2135" s="15"/>
      <c r="BC2135" s="15"/>
      <c r="BD2135" s="15"/>
      <c r="BE2135" s="15"/>
      <c r="BF2135" s="15"/>
      <c r="BG2135" s="15"/>
      <c r="BH2135" s="15"/>
      <c r="BI2135" s="15"/>
      <c r="BJ2135" s="15"/>
      <c r="BK2135" s="15"/>
    </row>
    <row r="2136" spans="22:63" ht="15.75">
      <c r="V2136" s="15"/>
      <c r="W2136" s="15"/>
      <c r="X2136" s="15"/>
      <c r="Y2136" s="15"/>
      <c r="Z2136" s="15"/>
      <c r="AA2136" s="15"/>
      <c r="AB2136" s="15"/>
      <c r="AC2136" s="15"/>
      <c r="AD2136" s="15"/>
      <c r="AE2136" s="15"/>
      <c r="AF2136" s="15"/>
      <c r="AG2136" s="15"/>
      <c r="AH2136" s="15"/>
      <c r="AI2136" s="15"/>
      <c r="AJ2136" s="15"/>
      <c r="AK2136" s="15"/>
      <c r="AL2136" s="15"/>
      <c r="AM2136" s="15"/>
      <c r="AN2136" s="15"/>
      <c r="AO2136" s="15"/>
      <c r="AP2136" s="15"/>
      <c r="AQ2136" s="15"/>
      <c r="AR2136" s="15"/>
      <c r="AS2136" s="15"/>
      <c r="AT2136" s="15"/>
      <c r="AU2136" s="15"/>
      <c r="AV2136" s="15"/>
      <c r="AW2136" s="15"/>
      <c r="AX2136" s="15"/>
      <c r="AY2136" s="15"/>
      <c r="AZ2136" s="15"/>
      <c r="BA2136" s="15"/>
      <c r="BB2136" s="15"/>
      <c r="BC2136" s="15"/>
      <c r="BD2136" s="15"/>
      <c r="BE2136" s="15"/>
      <c r="BF2136" s="15"/>
      <c r="BG2136" s="15"/>
      <c r="BH2136" s="15"/>
      <c r="BI2136" s="15"/>
      <c r="BJ2136" s="15"/>
      <c r="BK2136" s="15"/>
    </row>
    <row r="2137" spans="22:63" ht="15.75">
      <c r="V2137" s="15"/>
      <c r="W2137" s="15"/>
      <c r="X2137" s="15"/>
      <c r="Y2137" s="15"/>
      <c r="Z2137" s="15"/>
      <c r="AA2137" s="15"/>
      <c r="AB2137" s="15"/>
      <c r="AC2137" s="15"/>
      <c r="AD2137" s="15"/>
      <c r="AE2137" s="15"/>
      <c r="AF2137" s="15"/>
      <c r="AG2137" s="15"/>
      <c r="AH2137" s="15"/>
      <c r="AI2137" s="15"/>
      <c r="AJ2137" s="15"/>
      <c r="AK2137" s="15"/>
      <c r="AL2137" s="15"/>
      <c r="AM2137" s="15"/>
      <c r="AN2137" s="15"/>
      <c r="AO2137" s="15"/>
      <c r="AP2137" s="15"/>
      <c r="AQ2137" s="15"/>
      <c r="AR2137" s="15"/>
      <c r="AS2137" s="15"/>
      <c r="AT2137" s="15"/>
      <c r="AU2137" s="15"/>
      <c r="AV2137" s="15"/>
      <c r="AW2137" s="15"/>
      <c r="AX2137" s="15"/>
      <c r="AY2137" s="15"/>
      <c r="AZ2137" s="15"/>
      <c r="BA2137" s="15"/>
      <c r="BB2137" s="15"/>
      <c r="BC2137" s="15"/>
      <c r="BD2137" s="15"/>
      <c r="BE2137" s="15"/>
      <c r="BF2137" s="15"/>
      <c r="BG2137" s="15"/>
      <c r="BH2137" s="15"/>
      <c r="BI2137" s="15"/>
      <c r="BJ2137" s="15"/>
      <c r="BK2137" s="15"/>
    </row>
    <row r="2138" spans="22:63" ht="15.75">
      <c r="V2138" s="15"/>
      <c r="W2138" s="15"/>
      <c r="X2138" s="15"/>
      <c r="Y2138" s="15"/>
      <c r="Z2138" s="15"/>
      <c r="AA2138" s="15"/>
      <c r="AB2138" s="15"/>
      <c r="AC2138" s="15"/>
      <c r="AD2138" s="15"/>
      <c r="AE2138" s="15"/>
      <c r="AF2138" s="15"/>
      <c r="AG2138" s="15"/>
      <c r="AH2138" s="15"/>
      <c r="AI2138" s="15"/>
      <c r="AJ2138" s="15"/>
      <c r="AK2138" s="15"/>
      <c r="AL2138" s="15"/>
      <c r="AM2138" s="15"/>
      <c r="AN2138" s="15"/>
      <c r="AO2138" s="15"/>
      <c r="AP2138" s="15"/>
      <c r="AQ2138" s="15"/>
      <c r="AR2138" s="15"/>
      <c r="AS2138" s="15"/>
      <c r="AT2138" s="15"/>
      <c r="AU2138" s="15"/>
      <c r="AV2138" s="15"/>
      <c r="AW2138" s="15"/>
      <c r="AX2138" s="15"/>
      <c r="AY2138" s="15"/>
      <c r="AZ2138" s="15"/>
      <c r="BA2138" s="15"/>
      <c r="BB2138" s="15"/>
      <c r="BC2138" s="15"/>
      <c r="BD2138" s="15"/>
      <c r="BE2138" s="15"/>
      <c r="BF2138" s="15"/>
      <c r="BG2138" s="15"/>
      <c r="BH2138" s="15"/>
      <c r="BI2138" s="15"/>
      <c r="BJ2138" s="15"/>
      <c r="BK2138" s="15"/>
    </row>
    <row r="2139" spans="22:63" ht="15.75">
      <c r="V2139" s="15"/>
      <c r="W2139" s="15"/>
      <c r="X2139" s="15"/>
      <c r="Y2139" s="15"/>
      <c r="Z2139" s="15"/>
      <c r="AA2139" s="15"/>
      <c r="AB2139" s="15"/>
      <c r="AC2139" s="15"/>
      <c r="AD2139" s="15"/>
      <c r="AE2139" s="15"/>
      <c r="AF2139" s="15"/>
      <c r="AG2139" s="15"/>
      <c r="AH2139" s="15"/>
      <c r="AI2139" s="15"/>
      <c r="AJ2139" s="15"/>
      <c r="AK2139" s="15"/>
      <c r="AL2139" s="15"/>
      <c r="AM2139" s="15"/>
      <c r="AN2139" s="15"/>
      <c r="AO2139" s="15"/>
      <c r="AP2139" s="15"/>
      <c r="AQ2139" s="15"/>
      <c r="AR2139" s="15"/>
      <c r="AS2139" s="15"/>
      <c r="AT2139" s="15"/>
      <c r="AU2139" s="15"/>
      <c r="AV2139" s="15"/>
      <c r="AW2139" s="15"/>
      <c r="AX2139" s="15"/>
      <c r="AY2139" s="15"/>
      <c r="AZ2139" s="15"/>
      <c r="BA2139" s="15"/>
      <c r="BB2139" s="15"/>
      <c r="BC2139" s="15"/>
      <c r="BD2139" s="15"/>
      <c r="BE2139" s="15"/>
      <c r="BF2139" s="15"/>
      <c r="BG2139" s="15"/>
      <c r="BH2139" s="15"/>
      <c r="BI2139" s="15"/>
      <c r="BJ2139" s="15"/>
      <c r="BK2139" s="15"/>
    </row>
    <row r="2140" spans="22:63" ht="15.75">
      <c r="V2140" s="15"/>
      <c r="W2140" s="15"/>
      <c r="X2140" s="15"/>
      <c r="Y2140" s="15"/>
      <c r="Z2140" s="15"/>
      <c r="AA2140" s="15"/>
      <c r="AB2140" s="15"/>
      <c r="AC2140" s="15"/>
      <c r="AD2140" s="15"/>
      <c r="AE2140" s="15"/>
      <c r="AF2140" s="15"/>
      <c r="AG2140" s="15"/>
      <c r="AH2140" s="15"/>
      <c r="AI2140" s="15"/>
      <c r="AJ2140" s="15"/>
      <c r="AK2140" s="15"/>
      <c r="AL2140" s="15"/>
      <c r="AM2140" s="15"/>
      <c r="AN2140" s="15"/>
      <c r="AO2140" s="15"/>
      <c r="AP2140" s="15"/>
      <c r="AQ2140" s="15"/>
      <c r="AR2140" s="15"/>
      <c r="AS2140" s="15"/>
      <c r="AT2140" s="15"/>
      <c r="AU2140" s="15"/>
      <c r="AV2140" s="15"/>
      <c r="AW2140" s="15"/>
      <c r="AX2140" s="15"/>
      <c r="AY2140" s="15"/>
      <c r="AZ2140" s="15"/>
      <c r="BA2140" s="15"/>
      <c r="BB2140" s="15"/>
      <c r="BC2140" s="15"/>
      <c r="BD2140" s="15"/>
      <c r="BE2140" s="15"/>
      <c r="BF2140" s="15"/>
      <c r="BG2140" s="15"/>
      <c r="BH2140" s="15"/>
      <c r="BI2140" s="15"/>
      <c r="BJ2140" s="15"/>
      <c r="BK2140" s="15"/>
    </row>
    <row r="2141" spans="22:63" ht="15.75">
      <c r="V2141" s="15"/>
      <c r="W2141" s="15"/>
      <c r="X2141" s="15"/>
      <c r="Y2141" s="15"/>
      <c r="Z2141" s="15"/>
      <c r="AA2141" s="15"/>
      <c r="AB2141" s="15"/>
      <c r="AC2141" s="15"/>
      <c r="AD2141" s="15"/>
      <c r="AE2141" s="15"/>
      <c r="AF2141" s="15"/>
      <c r="AG2141" s="15"/>
      <c r="AH2141" s="15"/>
      <c r="AI2141" s="15"/>
      <c r="AJ2141" s="15"/>
      <c r="AK2141" s="15"/>
      <c r="AL2141" s="15"/>
      <c r="AM2141" s="15"/>
      <c r="AN2141" s="15"/>
      <c r="AO2141" s="15"/>
      <c r="AP2141" s="15"/>
      <c r="AQ2141" s="15"/>
      <c r="AR2141" s="15"/>
      <c r="AS2141" s="15"/>
      <c r="AT2141" s="15"/>
      <c r="AU2141" s="15"/>
      <c r="AV2141" s="15"/>
      <c r="AW2141" s="15"/>
      <c r="AX2141" s="15"/>
      <c r="AY2141" s="15"/>
      <c r="AZ2141" s="15"/>
      <c r="BA2141" s="15"/>
      <c r="BB2141" s="15"/>
      <c r="BC2141" s="15"/>
      <c r="BD2141" s="15"/>
      <c r="BE2141" s="15"/>
      <c r="BF2141" s="15"/>
      <c r="BG2141" s="15"/>
      <c r="BH2141" s="15"/>
      <c r="BI2141" s="15"/>
      <c r="BJ2141" s="15"/>
      <c r="BK2141" s="15"/>
    </row>
    <row r="2142" spans="22:63" ht="15.75">
      <c r="V2142" s="15"/>
      <c r="W2142" s="15"/>
      <c r="X2142" s="15"/>
      <c r="Y2142" s="15"/>
      <c r="Z2142" s="15"/>
      <c r="AA2142" s="15"/>
      <c r="AB2142" s="15"/>
      <c r="AC2142" s="15"/>
      <c r="AD2142" s="15"/>
      <c r="AE2142" s="15"/>
      <c r="AF2142" s="15"/>
      <c r="AG2142" s="15"/>
      <c r="AH2142" s="15"/>
      <c r="AI2142" s="15"/>
      <c r="AJ2142" s="15"/>
      <c r="AK2142" s="15"/>
      <c r="AL2142" s="15"/>
      <c r="AM2142" s="15"/>
      <c r="AN2142" s="15"/>
      <c r="AO2142" s="15"/>
      <c r="AP2142" s="15"/>
      <c r="AQ2142" s="15"/>
      <c r="AR2142" s="15"/>
      <c r="AS2142" s="15"/>
      <c r="AT2142" s="15"/>
      <c r="AU2142" s="15"/>
      <c r="AV2142" s="15"/>
      <c r="AW2142" s="15"/>
      <c r="AX2142" s="15"/>
      <c r="AY2142" s="15"/>
      <c r="AZ2142" s="15"/>
      <c r="BA2142" s="15"/>
      <c r="BB2142" s="15"/>
      <c r="BC2142" s="15"/>
      <c r="BD2142" s="15"/>
      <c r="BE2142" s="15"/>
      <c r="BF2142" s="15"/>
      <c r="BG2142" s="15"/>
      <c r="BH2142" s="15"/>
      <c r="BI2142" s="15"/>
      <c r="BJ2142" s="15"/>
      <c r="BK2142" s="15"/>
    </row>
    <row r="2143" spans="22:63" ht="15.75">
      <c r="V2143" s="15"/>
      <c r="W2143" s="15"/>
      <c r="X2143" s="15"/>
      <c r="Y2143" s="15"/>
      <c r="Z2143" s="15"/>
      <c r="AA2143" s="15"/>
      <c r="AB2143" s="15"/>
      <c r="AC2143" s="15"/>
      <c r="AD2143" s="15"/>
      <c r="AE2143" s="15"/>
      <c r="AF2143" s="15"/>
      <c r="AG2143" s="15"/>
      <c r="AH2143" s="15"/>
      <c r="AI2143" s="15"/>
      <c r="AJ2143" s="15"/>
      <c r="AK2143" s="15"/>
      <c r="AL2143" s="15"/>
      <c r="AM2143" s="15"/>
      <c r="AN2143" s="15"/>
      <c r="AO2143" s="15"/>
      <c r="AP2143" s="15"/>
      <c r="AQ2143" s="15"/>
      <c r="AR2143" s="15"/>
      <c r="AS2143" s="15"/>
      <c r="AT2143" s="15"/>
      <c r="AU2143" s="15"/>
      <c r="AV2143" s="15"/>
      <c r="AW2143" s="15"/>
      <c r="AX2143" s="15"/>
      <c r="AY2143" s="15"/>
      <c r="AZ2143" s="15"/>
      <c r="BA2143" s="15"/>
      <c r="BB2143" s="15"/>
      <c r="BC2143" s="15"/>
      <c r="BD2143" s="15"/>
      <c r="BE2143" s="15"/>
      <c r="BF2143" s="15"/>
      <c r="BG2143" s="15"/>
      <c r="BH2143" s="15"/>
      <c r="BI2143" s="15"/>
      <c r="BJ2143" s="15"/>
      <c r="BK2143" s="15"/>
    </row>
    <row r="2144" spans="22:63" ht="15.75">
      <c r="V2144" s="15"/>
      <c r="W2144" s="15"/>
      <c r="X2144" s="15"/>
      <c r="Y2144" s="15"/>
      <c r="Z2144" s="15"/>
      <c r="AA2144" s="15"/>
      <c r="AB2144" s="15"/>
      <c r="AC2144" s="15"/>
      <c r="AD2144" s="15"/>
      <c r="AE2144" s="15"/>
      <c r="AF2144" s="15"/>
      <c r="AG2144" s="15"/>
      <c r="AH2144" s="15"/>
      <c r="AI2144" s="15"/>
      <c r="AJ2144" s="15"/>
      <c r="AK2144" s="15"/>
      <c r="AL2144" s="15"/>
      <c r="AM2144" s="15"/>
      <c r="AN2144" s="15"/>
      <c r="AO2144" s="15"/>
      <c r="AP2144" s="15"/>
      <c r="AQ2144" s="15"/>
      <c r="AR2144" s="15"/>
      <c r="AS2144" s="15"/>
      <c r="AT2144" s="15"/>
      <c r="AU2144" s="15"/>
      <c r="AV2144" s="15"/>
      <c r="AW2144" s="15"/>
      <c r="AX2144" s="15"/>
      <c r="AY2144" s="15"/>
      <c r="AZ2144" s="15"/>
      <c r="BA2144" s="15"/>
      <c r="BB2144" s="15"/>
      <c r="BC2144" s="15"/>
      <c r="BD2144" s="15"/>
      <c r="BE2144" s="15"/>
      <c r="BF2144" s="15"/>
      <c r="BG2144" s="15"/>
      <c r="BH2144" s="15"/>
      <c r="BI2144" s="15"/>
      <c r="BJ2144" s="15"/>
      <c r="BK2144" s="15"/>
    </row>
    <row r="2145" spans="22:63" ht="15.75">
      <c r="V2145" s="15"/>
      <c r="W2145" s="15"/>
      <c r="X2145" s="15"/>
      <c r="Y2145" s="15"/>
      <c r="Z2145" s="15"/>
      <c r="AA2145" s="15"/>
      <c r="AB2145" s="15"/>
      <c r="AC2145" s="15"/>
      <c r="AD2145" s="15"/>
      <c r="AE2145" s="15"/>
      <c r="AF2145" s="15"/>
      <c r="AG2145" s="15"/>
      <c r="AH2145" s="15"/>
      <c r="AI2145" s="15"/>
      <c r="AJ2145" s="15"/>
      <c r="AK2145" s="15"/>
      <c r="AL2145" s="15"/>
      <c r="AM2145" s="15"/>
      <c r="AN2145" s="15"/>
      <c r="AO2145" s="15"/>
      <c r="AP2145" s="15"/>
      <c r="AQ2145" s="15"/>
      <c r="AR2145" s="15"/>
      <c r="AS2145" s="15"/>
      <c r="AT2145" s="15"/>
      <c r="AU2145" s="15"/>
      <c r="AV2145" s="15"/>
      <c r="AW2145" s="15"/>
      <c r="AX2145" s="15"/>
      <c r="AY2145" s="15"/>
      <c r="AZ2145" s="15"/>
      <c r="BA2145" s="15"/>
      <c r="BB2145" s="15"/>
      <c r="BC2145" s="15"/>
      <c r="BD2145" s="15"/>
      <c r="BE2145" s="15"/>
      <c r="BF2145" s="15"/>
      <c r="BG2145" s="15"/>
      <c r="BH2145" s="15"/>
      <c r="BI2145" s="15"/>
      <c r="BJ2145" s="15"/>
      <c r="BK2145" s="15"/>
    </row>
    <row r="2146" spans="22:63" ht="15.75">
      <c r="V2146" s="15"/>
      <c r="W2146" s="15"/>
      <c r="X2146" s="15"/>
      <c r="Y2146" s="15"/>
      <c r="Z2146" s="15"/>
      <c r="AA2146" s="15"/>
      <c r="AB2146" s="15"/>
      <c r="AC2146" s="15"/>
      <c r="AD2146" s="15"/>
      <c r="AE2146" s="15"/>
      <c r="AF2146" s="15"/>
      <c r="AG2146" s="15"/>
      <c r="AH2146" s="15"/>
      <c r="AI2146" s="15"/>
      <c r="AJ2146" s="15"/>
      <c r="AK2146" s="15"/>
      <c r="AL2146" s="15"/>
      <c r="AM2146" s="15"/>
      <c r="AN2146" s="15"/>
      <c r="AO2146" s="15"/>
      <c r="AP2146" s="15"/>
      <c r="AQ2146" s="15"/>
      <c r="AR2146" s="15"/>
      <c r="AS2146" s="15"/>
      <c r="AT2146" s="15"/>
      <c r="AU2146" s="15"/>
      <c r="AV2146" s="15"/>
      <c r="AW2146" s="15"/>
      <c r="AX2146" s="15"/>
      <c r="AY2146" s="15"/>
      <c r="AZ2146" s="15"/>
      <c r="BA2146" s="15"/>
      <c r="BB2146" s="15"/>
      <c r="BC2146" s="15"/>
      <c r="BD2146" s="15"/>
      <c r="BE2146" s="15"/>
      <c r="BF2146" s="15"/>
      <c r="BG2146" s="15"/>
      <c r="BH2146" s="15"/>
      <c r="BI2146" s="15"/>
      <c r="BJ2146" s="15"/>
      <c r="BK2146" s="15"/>
    </row>
    <row r="2147" spans="22:63" ht="15.75">
      <c r="V2147" s="15"/>
      <c r="W2147" s="15"/>
      <c r="X2147" s="15"/>
      <c r="Y2147" s="15"/>
      <c r="Z2147" s="15"/>
      <c r="AA2147" s="15"/>
      <c r="AB2147" s="15"/>
      <c r="AC2147" s="15"/>
      <c r="AD2147" s="15"/>
      <c r="AE2147" s="15"/>
      <c r="AF2147" s="15"/>
      <c r="AG2147" s="15"/>
      <c r="AH2147" s="15"/>
      <c r="AI2147" s="15"/>
      <c r="AJ2147" s="15"/>
      <c r="AK2147" s="15"/>
      <c r="AL2147" s="15"/>
      <c r="AM2147" s="15"/>
      <c r="AN2147" s="15"/>
      <c r="AO2147" s="15"/>
      <c r="AP2147" s="15"/>
      <c r="AQ2147" s="15"/>
      <c r="AR2147" s="15"/>
      <c r="AS2147" s="15"/>
      <c r="AT2147" s="15"/>
      <c r="AU2147" s="15"/>
      <c r="AV2147" s="15"/>
      <c r="AW2147" s="15"/>
      <c r="AX2147" s="15"/>
      <c r="AY2147" s="15"/>
      <c r="AZ2147" s="15"/>
      <c r="BA2147" s="15"/>
      <c r="BB2147" s="15"/>
      <c r="BC2147" s="15"/>
      <c r="BD2147" s="15"/>
      <c r="BE2147" s="15"/>
      <c r="BF2147" s="15"/>
      <c r="BG2147" s="15"/>
      <c r="BH2147" s="15"/>
      <c r="BI2147" s="15"/>
      <c r="BJ2147" s="15"/>
      <c r="BK2147" s="15"/>
    </row>
    <row r="2148" spans="22:63" ht="15.75">
      <c r="V2148" s="15"/>
      <c r="W2148" s="15"/>
      <c r="X2148" s="15"/>
      <c r="Y2148" s="15"/>
      <c r="Z2148" s="15"/>
      <c r="AA2148" s="15"/>
      <c r="AB2148" s="15"/>
      <c r="AC2148" s="15"/>
      <c r="AD2148" s="15"/>
      <c r="AE2148" s="15"/>
      <c r="AF2148" s="15"/>
      <c r="AG2148" s="15"/>
      <c r="AH2148" s="15"/>
      <c r="AI2148" s="15"/>
      <c r="AJ2148" s="15"/>
      <c r="AK2148" s="15"/>
      <c r="AL2148" s="15"/>
      <c r="AM2148" s="15"/>
      <c r="AN2148" s="15"/>
      <c r="AO2148" s="15"/>
      <c r="AP2148" s="15"/>
      <c r="AQ2148" s="15"/>
      <c r="AR2148" s="15"/>
      <c r="AS2148" s="15"/>
      <c r="AT2148" s="15"/>
      <c r="AU2148" s="15"/>
      <c r="AV2148" s="15"/>
      <c r="AW2148" s="15"/>
      <c r="AX2148" s="15"/>
      <c r="AY2148" s="15"/>
      <c r="AZ2148" s="15"/>
      <c r="BA2148" s="15"/>
      <c r="BB2148" s="15"/>
      <c r="BC2148" s="15"/>
      <c r="BD2148" s="15"/>
      <c r="BE2148" s="15"/>
      <c r="BF2148" s="15"/>
      <c r="BG2148" s="15"/>
      <c r="BH2148" s="15"/>
      <c r="BI2148" s="15"/>
      <c r="BJ2148" s="15"/>
      <c r="BK2148" s="15"/>
    </row>
    <row r="2149" spans="22:63" ht="15.75">
      <c r="V2149" s="15"/>
      <c r="W2149" s="15"/>
      <c r="X2149" s="15"/>
      <c r="Y2149" s="15"/>
      <c r="Z2149" s="15"/>
      <c r="AA2149" s="15"/>
      <c r="AB2149" s="15"/>
      <c r="AC2149" s="15"/>
      <c r="AD2149" s="15"/>
      <c r="AE2149" s="15"/>
      <c r="AF2149" s="15"/>
      <c r="AG2149" s="15"/>
      <c r="AH2149" s="15"/>
      <c r="AI2149" s="15"/>
      <c r="AJ2149" s="15"/>
      <c r="AK2149" s="15"/>
      <c r="AL2149" s="15"/>
      <c r="AM2149" s="15"/>
      <c r="AN2149" s="15"/>
      <c r="AO2149" s="15"/>
      <c r="AP2149" s="15"/>
      <c r="AQ2149" s="15"/>
      <c r="AR2149" s="15"/>
      <c r="AS2149" s="15"/>
      <c r="AT2149" s="15"/>
      <c r="AU2149" s="15"/>
      <c r="AV2149" s="15"/>
      <c r="AW2149" s="15"/>
      <c r="AX2149" s="15"/>
      <c r="AY2149" s="15"/>
      <c r="AZ2149" s="15"/>
      <c r="BA2149" s="15"/>
      <c r="BB2149" s="15"/>
      <c r="BC2149" s="15"/>
      <c r="BD2149" s="15"/>
      <c r="BE2149" s="15"/>
      <c r="BF2149" s="15"/>
      <c r="BG2149" s="15"/>
      <c r="BH2149" s="15"/>
      <c r="BI2149" s="15"/>
      <c r="BJ2149" s="15"/>
      <c r="BK2149" s="15"/>
    </row>
    <row r="2150" spans="22:63" ht="15.75">
      <c r="V2150" s="15"/>
      <c r="W2150" s="15"/>
      <c r="X2150" s="15"/>
      <c r="Y2150" s="15"/>
      <c r="Z2150" s="15"/>
      <c r="AA2150" s="15"/>
      <c r="AB2150" s="15"/>
      <c r="AC2150" s="15"/>
      <c r="AD2150" s="15"/>
      <c r="AE2150" s="15"/>
      <c r="AF2150" s="15"/>
      <c r="AG2150" s="15"/>
      <c r="AH2150" s="15"/>
      <c r="AI2150" s="15"/>
      <c r="AJ2150" s="15"/>
      <c r="AK2150" s="15"/>
      <c r="AL2150" s="15"/>
      <c r="AM2150" s="15"/>
      <c r="AN2150" s="15"/>
      <c r="AO2150" s="15"/>
      <c r="AP2150" s="15"/>
      <c r="AQ2150" s="15"/>
      <c r="AR2150" s="15"/>
      <c r="AS2150" s="15"/>
      <c r="AT2150" s="15"/>
      <c r="AU2150" s="15"/>
      <c r="AV2150" s="15"/>
      <c r="AW2150" s="15"/>
      <c r="AX2150" s="15"/>
      <c r="AY2150" s="15"/>
      <c r="AZ2150" s="15"/>
      <c r="BA2150" s="15"/>
      <c r="BB2150" s="15"/>
      <c r="BC2150" s="15"/>
      <c r="BD2150" s="15"/>
      <c r="BE2150" s="15"/>
      <c r="BF2150" s="15"/>
      <c r="BG2150" s="15"/>
      <c r="BH2150" s="15"/>
      <c r="BI2150" s="15"/>
      <c r="BJ2150" s="15"/>
      <c r="BK2150" s="15"/>
    </row>
    <row r="2151" spans="22:63" ht="15.75">
      <c r="V2151" s="15"/>
      <c r="W2151" s="15"/>
      <c r="X2151" s="15"/>
      <c r="Y2151" s="15"/>
      <c r="Z2151" s="15"/>
      <c r="AA2151" s="15"/>
      <c r="AB2151" s="15"/>
      <c r="AC2151" s="15"/>
      <c r="AD2151" s="15"/>
      <c r="AE2151" s="15"/>
      <c r="AF2151" s="15"/>
      <c r="AG2151" s="15"/>
      <c r="AH2151" s="15"/>
      <c r="AI2151" s="15"/>
      <c r="AJ2151" s="15"/>
      <c r="AK2151" s="15"/>
      <c r="AL2151" s="15"/>
      <c r="AM2151" s="15"/>
      <c r="AN2151" s="15"/>
      <c r="AO2151" s="15"/>
      <c r="AP2151" s="15"/>
      <c r="AQ2151" s="15"/>
      <c r="AR2151" s="15"/>
      <c r="AS2151" s="15"/>
      <c r="AT2151" s="15"/>
      <c r="AU2151" s="15"/>
      <c r="AV2151" s="15"/>
      <c r="AW2151" s="15"/>
      <c r="AX2151" s="15"/>
      <c r="AY2151" s="15"/>
      <c r="AZ2151" s="15"/>
      <c r="BA2151" s="15"/>
      <c r="BB2151" s="15"/>
      <c r="BC2151" s="15"/>
      <c r="BD2151" s="15"/>
      <c r="BE2151" s="15"/>
      <c r="BF2151" s="15"/>
      <c r="BG2151" s="15"/>
      <c r="BH2151" s="15"/>
      <c r="BI2151" s="15"/>
      <c r="BJ2151" s="15"/>
      <c r="BK2151" s="15"/>
    </row>
    <row r="2152" spans="22:63" ht="15.75">
      <c r="V2152" s="15"/>
      <c r="W2152" s="15"/>
      <c r="X2152" s="15"/>
      <c r="Y2152" s="15"/>
      <c r="Z2152" s="15"/>
      <c r="AA2152" s="15"/>
      <c r="AB2152" s="15"/>
      <c r="AC2152" s="15"/>
      <c r="AD2152" s="15"/>
      <c r="AE2152" s="15"/>
      <c r="AF2152" s="15"/>
      <c r="AG2152" s="15"/>
      <c r="AH2152" s="15"/>
      <c r="AI2152" s="15"/>
      <c r="AJ2152" s="15"/>
      <c r="AK2152" s="15"/>
      <c r="AL2152" s="15"/>
      <c r="AM2152" s="15"/>
      <c r="AN2152" s="15"/>
      <c r="AO2152" s="15"/>
      <c r="AP2152" s="15"/>
      <c r="AQ2152" s="15"/>
      <c r="AR2152" s="15"/>
      <c r="AS2152" s="15"/>
      <c r="AT2152" s="15"/>
      <c r="AU2152" s="15"/>
      <c r="AV2152" s="15"/>
      <c r="AW2152" s="15"/>
      <c r="AX2152" s="15"/>
      <c r="AY2152" s="15"/>
      <c r="AZ2152" s="15"/>
      <c r="BA2152" s="15"/>
      <c r="BB2152" s="15"/>
      <c r="BC2152" s="15"/>
      <c r="BD2152" s="15"/>
      <c r="BE2152" s="15"/>
      <c r="BF2152" s="15"/>
      <c r="BG2152" s="15"/>
      <c r="BH2152" s="15"/>
      <c r="BI2152" s="15"/>
      <c r="BJ2152" s="15"/>
      <c r="BK2152" s="15"/>
    </row>
    <row r="2153" spans="22:63" ht="15.75">
      <c r="V2153" s="15"/>
      <c r="W2153" s="15"/>
      <c r="X2153" s="15"/>
      <c r="Y2153" s="15"/>
      <c r="Z2153" s="15"/>
      <c r="AA2153" s="15"/>
      <c r="AB2153" s="15"/>
      <c r="AC2153" s="15"/>
      <c r="AD2153" s="15"/>
      <c r="AE2153" s="15"/>
      <c r="AF2153" s="15"/>
      <c r="AG2153" s="15"/>
      <c r="AH2153" s="15"/>
      <c r="AI2153" s="15"/>
      <c r="AJ2153" s="15"/>
      <c r="AK2153" s="15"/>
      <c r="AL2153" s="15"/>
      <c r="AM2153" s="15"/>
      <c r="AN2153" s="15"/>
      <c r="AO2153" s="15"/>
      <c r="AP2153" s="15"/>
      <c r="AQ2153" s="15"/>
      <c r="AR2153" s="15"/>
      <c r="AS2153" s="15"/>
      <c r="AT2153" s="15"/>
      <c r="AU2153" s="15"/>
      <c r="AV2153" s="15"/>
      <c r="AW2153" s="15"/>
      <c r="AX2153" s="15"/>
      <c r="AY2153" s="15"/>
      <c r="AZ2153" s="15"/>
      <c r="BA2153" s="15"/>
      <c r="BB2153" s="15"/>
      <c r="BC2153" s="15"/>
      <c r="BD2153" s="15"/>
      <c r="BE2153" s="15"/>
      <c r="BF2153" s="15"/>
      <c r="BG2153" s="15"/>
      <c r="BH2153" s="15"/>
      <c r="BI2153" s="15"/>
      <c r="BJ2153" s="15"/>
      <c r="BK2153" s="15"/>
    </row>
    <row r="2154" spans="22:63" ht="15.75">
      <c r="V2154" s="15"/>
      <c r="W2154" s="15"/>
      <c r="X2154" s="15"/>
      <c r="Y2154" s="15"/>
      <c r="Z2154" s="15"/>
      <c r="AA2154" s="15"/>
      <c r="AB2154" s="15"/>
      <c r="AC2154" s="15"/>
      <c r="AD2154" s="15"/>
      <c r="AE2154" s="15"/>
      <c r="AF2154" s="15"/>
      <c r="AG2154" s="15"/>
      <c r="AH2154" s="15"/>
      <c r="AI2154" s="15"/>
      <c r="AJ2154" s="15"/>
      <c r="AK2154" s="15"/>
      <c r="AL2154" s="15"/>
      <c r="AM2154" s="15"/>
      <c r="AN2154" s="15"/>
      <c r="AO2154" s="15"/>
      <c r="AP2154" s="15"/>
      <c r="AQ2154" s="15"/>
      <c r="AR2154" s="15"/>
      <c r="AS2154" s="15"/>
      <c r="AT2154" s="15"/>
      <c r="AU2154" s="15"/>
      <c r="AV2154" s="15"/>
      <c r="AW2154" s="15"/>
      <c r="AX2154" s="15"/>
      <c r="AY2154" s="15"/>
      <c r="AZ2154" s="15"/>
      <c r="BA2154" s="15"/>
      <c r="BB2154" s="15"/>
      <c r="BC2154" s="15"/>
      <c r="BD2154" s="15"/>
      <c r="BE2154" s="15"/>
      <c r="BF2154" s="15"/>
      <c r="BG2154" s="15"/>
      <c r="BH2154" s="15"/>
      <c r="BI2154" s="15"/>
      <c r="BJ2154" s="15"/>
      <c r="BK2154" s="15"/>
    </row>
    <row r="2155" spans="22:63" ht="15.75">
      <c r="V2155" s="15"/>
      <c r="W2155" s="15"/>
      <c r="X2155" s="15"/>
      <c r="Y2155" s="15"/>
      <c r="Z2155" s="15"/>
      <c r="AA2155" s="15"/>
      <c r="AB2155" s="15"/>
      <c r="AC2155" s="15"/>
      <c r="AD2155" s="15"/>
      <c r="AE2155" s="15"/>
      <c r="AF2155" s="15"/>
      <c r="AG2155" s="15"/>
      <c r="AH2155" s="15"/>
      <c r="AI2155" s="15"/>
      <c r="AJ2155" s="15"/>
      <c r="AK2155" s="15"/>
      <c r="AL2155" s="15"/>
      <c r="AM2155" s="15"/>
      <c r="AN2155" s="15"/>
      <c r="AO2155" s="15"/>
      <c r="AP2155" s="15"/>
      <c r="AQ2155" s="15"/>
      <c r="AR2155" s="15"/>
      <c r="AS2155" s="15"/>
      <c r="AT2155" s="15"/>
      <c r="AU2155" s="15"/>
      <c r="AV2155" s="15"/>
      <c r="AW2155" s="15"/>
      <c r="AX2155" s="15"/>
      <c r="AY2155" s="15"/>
      <c r="AZ2155" s="15"/>
      <c r="BA2155" s="15"/>
      <c r="BB2155" s="15"/>
      <c r="BC2155" s="15"/>
      <c r="BD2155" s="15"/>
      <c r="BE2155" s="15"/>
      <c r="BF2155" s="15"/>
      <c r="BG2155" s="15"/>
      <c r="BH2155" s="15"/>
      <c r="BI2155" s="15"/>
      <c r="BJ2155" s="15"/>
      <c r="BK2155" s="15"/>
    </row>
    <row r="2156" spans="22:63" ht="15.75">
      <c r="V2156" s="15"/>
      <c r="W2156" s="15"/>
      <c r="X2156" s="15"/>
      <c r="Y2156" s="15"/>
      <c r="Z2156" s="15"/>
      <c r="AA2156" s="15"/>
      <c r="AB2156" s="15"/>
      <c r="AC2156" s="15"/>
      <c r="AD2156" s="15"/>
      <c r="AE2156" s="15"/>
      <c r="AF2156" s="15"/>
      <c r="AG2156" s="15"/>
      <c r="AH2156" s="15"/>
      <c r="AI2156" s="15"/>
      <c r="AJ2156" s="15"/>
      <c r="AK2156" s="15"/>
      <c r="AL2156" s="15"/>
      <c r="AM2156" s="15"/>
      <c r="AN2156" s="15"/>
      <c r="AO2156" s="15"/>
      <c r="AP2156" s="15"/>
      <c r="AQ2156" s="15"/>
      <c r="AR2156" s="15"/>
      <c r="AS2156" s="15"/>
      <c r="AT2156" s="15"/>
      <c r="AU2156" s="15"/>
      <c r="AV2156" s="15"/>
      <c r="AW2156" s="15"/>
      <c r="AX2156" s="15"/>
      <c r="AY2156" s="15"/>
      <c r="AZ2156" s="15"/>
      <c r="BA2156" s="15"/>
      <c r="BB2156" s="15"/>
      <c r="BC2156" s="15"/>
      <c r="BD2156" s="15"/>
      <c r="BE2156" s="15"/>
      <c r="BF2156" s="15"/>
      <c r="BG2156" s="15"/>
      <c r="BH2156" s="15"/>
      <c r="BI2156" s="15"/>
      <c r="BJ2156" s="15"/>
      <c r="BK2156" s="15"/>
    </row>
    <row r="2157" spans="22:63" ht="15.75">
      <c r="V2157" s="15"/>
      <c r="W2157" s="15"/>
      <c r="X2157" s="15"/>
      <c r="Y2157" s="15"/>
      <c r="Z2157" s="15"/>
      <c r="AA2157" s="15"/>
      <c r="AB2157" s="15"/>
      <c r="AC2157" s="15"/>
      <c r="AD2157" s="15"/>
      <c r="AE2157" s="15"/>
      <c r="AF2157" s="15"/>
      <c r="AG2157" s="15"/>
      <c r="AH2157" s="15"/>
      <c r="AI2157" s="15"/>
      <c r="AJ2157" s="15"/>
      <c r="AK2157" s="15"/>
      <c r="AL2157" s="15"/>
      <c r="AM2157" s="15"/>
      <c r="AN2157" s="15"/>
      <c r="AO2157" s="15"/>
      <c r="AP2157" s="15"/>
      <c r="AQ2157" s="15"/>
      <c r="AR2157" s="15"/>
      <c r="AS2157" s="15"/>
      <c r="AT2157" s="15"/>
      <c r="AU2157" s="15"/>
      <c r="AV2157" s="15"/>
      <c r="AW2157" s="15"/>
      <c r="AX2157" s="15"/>
      <c r="AY2157" s="15"/>
      <c r="AZ2157" s="15"/>
      <c r="BA2157" s="15"/>
      <c r="BB2157" s="15"/>
      <c r="BC2157" s="15"/>
      <c r="BD2157" s="15"/>
      <c r="BE2157" s="15"/>
      <c r="BF2157" s="15"/>
      <c r="BG2157" s="15"/>
      <c r="BH2157" s="15"/>
      <c r="BI2157" s="15"/>
      <c r="BJ2157" s="15"/>
      <c r="BK2157" s="15"/>
    </row>
    <row r="2158" spans="22:63" ht="15.75">
      <c r="V2158" s="15"/>
      <c r="W2158" s="15"/>
      <c r="X2158" s="15"/>
      <c r="Y2158" s="15"/>
      <c r="Z2158" s="15"/>
      <c r="AA2158" s="15"/>
      <c r="AB2158" s="15"/>
      <c r="AC2158" s="15"/>
      <c r="AD2158" s="15"/>
      <c r="AE2158" s="15"/>
      <c r="AF2158" s="15"/>
      <c r="AG2158" s="15"/>
      <c r="AH2158" s="15"/>
      <c r="AI2158" s="15"/>
      <c r="AJ2158" s="15"/>
      <c r="AK2158" s="15"/>
      <c r="AL2158" s="15"/>
      <c r="AM2158" s="15"/>
      <c r="AN2158" s="15"/>
      <c r="AO2158" s="15"/>
      <c r="AP2158" s="15"/>
      <c r="AQ2158" s="15"/>
      <c r="AR2158" s="15"/>
      <c r="AS2158" s="15"/>
      <c r="AT2158" s="15"/>
      <c r="AU2158" s="15"/>
      <c r="AV2158" s="15"/>
      <c r="AW2158" s="15"/>
      <c r="AX2158" s="15"/>
      <c r="AY2158" s="15"/>
      <c r="AZ2158" s="15"/>
      <c r="BA2158" s="15"/>
      <c r="BB2158" s="15"/>
      <c r="BC2158" s="15"/>
      <c r="BD2158" s="15"/>
      <c r="BE2158" s="15"/>
      <c r="BF2158" s="15"/>
      <c r="BG2158" s="15"/>
      <c r="BH2158" s="15"/>
      <c r="BI2158" s="15"/>
      <c r="BJ2158" s="15"/>
      <c r="BK2158" s="15"/>
    </row>
    <row r="2159" spans="22:63" ht="15.75">
      <c r="V2159" s="15"/>
      <c r="W2159" s="15"/>
      <c r="X2159" s="15"/>
      <c r="Y2159" s="15"/>
      <c r="Z2159" s="15"/>
      <c r="AA2159" s="15"/>
      <c r="AB2159" s="15"/>
      <c r="AC2159" s="15"/>
      <c r="AD2159" s="15"/>
      <c r="AE2159" s="15"/>
      <c r="AF2159" s="15"/>
      <c r="AG2159" s="15"/>
      <c r="AH2159" s="15"/>
      <c r="AI2159" s="15"/>
      <c r="AJ2159" s="15"/>
      <c r="AK2159" s="15"/>
      <c r="AL2159" s="15"/>
      <c r="AM2159" s="15"/>
      <c r="AN2159" s="15"/>
      <c r="AO2159" s="15"/>
      <c r="AP2159" s="15"/>
      <c r="AQ2159" s="15"/>
      <c r="AR2159" s="15"/>
      <c r="AS2159" s="15"/>
      <c r="AT2159" s="15"/>
      <c r="AU2159" s="15"/>
      <c r="AV2159" s="15"/>
      <c r="AW2159" s="15"/>
      <c r="AX2159" s="15"/>
      <c r="AY2159" s="15"/>
      <c r="AZ2159" s="15"/>
      <c r="BA2159" s="15"/>
      <c r="BB2159" s="15"/>
      <c r="BC2159" s="15"/>
      <c r="BD2159" s="15"/>
      <c r="BE2159" s="15"/>
      <c r="BF2159" s="15"/>
      <c r="BG2159" s="15"/>
      <c r="BH2159" s="15"/>
      <c r="BI2159" s="15"/>
      <c r="BJ2159" s="15"/>
      <c r="BK2159" s="15"/>
    </row>
    <row r="2160" spans="22:63" ht="15.75">
      <c r="V2160" s="15"/>
      <c r="W2160" s="15"/>
      <c r="X2160" s="15"/>
      <c r="Y2160" s="15"/>
      <c r="Z2160" s="15"/>
      <c r="AA2160" s="15"/>
      <c r="AB2160" s="15"/>
      <c r="AC2160" s="15"/>
      <c r="AD2160" s="15"/>
      <c r="AE2160" s="15"/>
      <c r="AF2160" s="15"/>
      <c r="AG2160" s="15"/>
      <c r="AH2160" s="15"/>
      <c r="AI2160" s="15"/>
      <c r="AJ2160" s="15"/>
      <c r="AK2160" s="15"/>
      <c r="AL2160" s="15"/>
      <c r="AM2160" s="15"/>
      <c r="AN2160" s="15"/>
      <c r="AO2160" s="15"/>
      <c r="AP2160" s="15"/>
      <c r="AQ2160" s="15"/>
      <c r="AR2160" s="15"/>
      <c r="AS2160" s="15"/>
      <c r="AT2160" s="15"/>
      <c r="AU2160" s="15"/>
      <c r="AV2160" s="15"/>
      <c r="AW2160" s="15"/>
      <c r="AX2160" s="15"/>
      <c r="AY2160" s="15"/>
      <c r="AZ2160" s="15"/>
      <c r="BA2160" s="15"/>
      <c r="BB2160" s="15"/>
      <c r="BC2160" s="15"/>
      <c r="BD2160" s="15"/>
      <c r="BE2160" s="15"/>
      <c r="BF2160" s="15"/>
      <c r="BG2160" s="15"/>
      <c r="BH2160" s="15"/>
      <c r="BI2160" s="15"/>
      <c r="BJ2160" s="15"/>
      <c r="BK2160" s="15"/>
    </row>
    <row r="2161" spans="22:63" ht="15.75">
      <c r="V2161" s="15"/>
      <c r="W2161" s="15"/>
      <c r="X2161" s="15"/>
      <c r="Y2161" s="15"/>
      <c r="Z2161" s="15"/>
      <c r="AA2161" s="15"/>
      <c r="AB2161" s="15"/>
      <c r="AC2161" s="15"/>
      <c r="AD2161" s="15"/>
      <c r="AE2161" s="15"/>
      <c r="AF2161" s="15"/>
      <c r="AG2161" s="15"/>
      <c r="AH2161" s="15"/>
      <c r="AI2161" s="15"/>
      <c r="AJ2161" s="15"/>
      <c r="AK2161" s="15"/>
      <c r="AL2161" s="15"/>
      <c r="AM2161" s="15"/>
      <c r="AN2161" s="15"/>
      <c r="AO2161" s="15"/>
      <c r="AP2161" s="15"/>
      <c r="AQ2161" s="15"/>
      <c r="AR2161" s="15"/>
      <c r="AS2161" s="15"/>
      <c r="AT2161" s="15"/>
      <c r="AU2161" s="15"/>
      <c r="AV2161" s="15"/>
      <c r="AW2161" s="15"/>
      <c r="AX2161" s="15"/>
      <c r="AY2161" s="15"/>
      <c r="AZ2161" s="15"/>
      <c r="BA2161" s="15"/>
      <c r="BB2161" s="15"/>
      <c r="BC2161" s="15"/>
      <c r="BD2161" s="15"/>
      <c r="BE2161" s="15"/>
      <c r="BF2161" s="15"/>
      <c r="BG2161" s="15"/>
      <c r="BH2161" s="15"/>
      <c r="BI2161" s="15"/>
      <c r="BJ2161" s="15"/>
      <c r="BK2161" s="15"/>
    </row>
    <row r="2162" spans="22:63" ht="15.75">
      <c r="V2162" s="15"/>
      <c r="W2162" s="15"/>
      <c r="X2162" s="15"/>
      <c r="Y2162" s="15"/>
      <c r="Z2162" s="15"/>
      <c r="AA2162" s="15"/>
      <c r="AB2162" s="15"/>
      <c r="AC2162" s="15"/>
      <c r="AD2162" s="15"/>
      <c r="AE2162" s="15"/>
      <c r="AF2162" s="15"/>
      <c r="AG2162" s="15"/>
      <c r="AH2162" s="15"/>
      <c r="AI2162" s="15"/>
      <c r="AJ2162" s="15"/>
      <c r="AK2162" s="15"/>
      <c r="AL2162" s="15"/>
      <c r="AM2162" s="15"/>
      <c r="AN2162" s="15"/>
      <c r="AO2162" s="15"/>
      <c r="AP2162" s="15"/>
      <c r="AQ2162" s="15"/>
      <c r="AR2162" s="15"/>
      <c r="AS2162" s="15"/>
      <c r="AT2162" s="15"/>
      <c r="AU2162" s="15"/>
      <c r="AV2162" s="15"/>
      <c r="AW2162" s="15"/>
      <c r="AX2162" s="15"/>
      <c r="AY2162" s="15"/>
      <c r="AZ2162" s="15"/>
      <c r="BA2162" s="15"/>
      <c r="BB2162" s="15"/>
      <c r="BC2162" s="15"/>
      <c r="BD2162" s="15"/>
      <c r="BE2162" s="15"/>
      <c r="BF2162" s="15"/>
      <c r="BG2162" s="15"/>
      <c r="BH2162" s="15"/>
      <c r="BI2162" s="15"/>
      <c r="BJ2162" s="15"/>
      <c r="BK2162" s="15"/>
    </row>
    <row r="2163" spans="22:63" ht="15.75">
      <c r="V2163" s="15"/>
      <c r="W2163" s="15"/>
      <c r="X2163" s="15"/>
      <c r="Y2163" s="15"/>
      <c r="Z2163" s="15"/>
      <c r="AA2163" s="15"/>
      <c r="AB2163" s="15"/>
      <c r="AC2163" s="15"/>
      <c r="AD2163" s="15"/>
      <c r="AE2163" s="15"/>
      <c r="AF2163" s="15"/>
      <c r="AG2163" s="15"/>
      <c r="AH2163" s="15"/>
      <c r="AI2163" s="15"/>
      <c r="AJ2163" s="15"/>
      <c r="AK2163" s="15"/>
      <c r="AL2163" s="15"/>
      <c r="AM2163" s="15"/>
      <c r="AN2163" s="15"/>
      <c r="AO2163" s="15"/>
      <c r="AP2163" s="15"/>
      <c r="AQ2163" s="15"/>
      <c r="AR2163" s="15"/>
      <c r="AS2163" s="15"/>
      <c r="AT2163" s="15"/>
      <c r="AU2163" s="15"/>
      <c r="AV2163" s="15"/>
      <c r="AW2163" s="15"/>
      <c r="AX2163" s="15"/>
      <c r="AY2163" s="15"/>
      <c r="AZ2163" s="15"/>
      <c r="BA2163" s="15"/>
      <c r="BB2163" s="15"/>
      <c r="BC2163" s="15"/>
      <c r="BD2163" s="15"/>
      <c r="BE2163" s="15"/>
      <c r="BF2163" s="15"/>
      <c r="BG2163" s="15"/>
      <c r="BH2163" s="15"/>
      <c r="BI2163" s="15"/>
      <c r="BJ2163" s="15"/>
      <c r="BK2163" s="15"/>
    </row>
    <row r="2164" spans="22:63" ht="15.75">
      <c r="V2164" s="15"/>
      <c r="W2164" s="15"/>
      <c r="X2164" s="15"/>
      <c r="Y2164" s="15"/>
      <c r="Z2164" s="15"/>
      <c r="AA2164" s="15"/>
      <c r="AB2164" s="15"/>
      <c r="AC2164" s="15"/>
      <c r="AD2164" s="15"/>
      <c r="AE2164" s="15"/>
      <c r="AF2164" s="15"/>
      <c r="AG2164" s="15"/>
      <c r="AH2164" s="15"/>
      <c r="AI2164" s="15"/>
      <c r="AJ2164" s="15"/>
      <c r="AK2164" s="15"/>
      <c r="AL2164" s="15"/>
      <c r="AM2164" s="15"/>
      <c r="AN2164" s="15"/>
      <c r="AO2164" s="15"/>
      <c r="AP2164" s="15"/>
      <c r="AQ2164" s="15"/>
      <c r="AR2164" s="15"/>
      <c r="AS2164" s="15"/>
      <c r="AT2164" s="15"/>
      <c r="AU2164" s="15"/>
      <c r="AV2164" s="15"/>
      <c r="AW2164" s="15"/>
      <c r="AX2164" s="15"/>
      <c r="AY2164" s="15"/>
      <c r="AZ2164" s="15"/>
      <c r="BA2164" s="15"/>
      <c r="BB2164" s="15"/>
      <c r="BC2164" s="15"/>
      <c r="BD2164" s="15"/>
      <c r="BE2164" s="15"/>
      <c r="BF2164" s="15"/>
      <c r="BG2164" s="15"/>
      <c r="BH2164" s="15"/>
      <c r="BI2164" s="15"/>
      <c r="BJ2164" s="15"/>
      <c r="BK2164" s="15"/>
    </row>
    <row r="2165" spans="22:63" ht="15.75">
      <c r="V2165" s="15"/>
      <c r="W2165" s="15"/>
      <c r="X2165" s="15"/>
      <c r="Y2165" s="15"/>
      <c r="Z2165" s="15"/>
      <c r="AA2165" s="15"/>
      <c r="AB2165" s="15"/>
      <c r="AC2165" s="15"/>
      <c r="AD2165" s="15"/>
      <c r="AE2165" s="15"/>
      <c r="AF2165" s="15"/>
      <c r="AG2165" s="15"/>
      <c r="AH2165" s="15"/>
      <c r="AI2165" s="15"/>
      <c r="AJ2165" s="15"/>
      <c r="AK2165" s="15"/>
      <c r="AL2165" s="15"/>
      <c r="AM2165" s="15"/>
      <c r="AN2165" s="15"/>
      <c r="AO2165" s="15"/>
      <c r="AP2165" s="15"/>
      <c r="AQ2165" s="15"/>
      <c r="AR2165" s="15"/>
      <c r="AS2165" s="15"/>
      <c r="AT2165" s="15"/>
      <c r="AU2165" s="15"/>
      <c r="AV2165" s="15"/>
      <c r="AW2165" s="15"/>
      <c r="AX2165" s="15"/>
      <c r="AY2165" s="15"/>
      <c r="AZ2165" s="15"/>
      <c r="BA2165" s="15"/>
      <c r="BB2165" s="15"/>
      <c r="BC2165" s="15"/>
      <c r="BD2165" s="15"/>
      <c r="BE2165" s="15"/>
      <c r="BF2165" s="15"/>
      <c r="BG2165" s="15"/>
      <c r="BH2165" s="15"/>
      <c r="BI2165" s="15"/>
      <c r="BJ2165" s="15"/>
      <c r="BK2165" s="15"/>
    </row>
    <row r="2166" spans="22:63" ht="15.75">
      <c r="V2166" s="15"/>
      <c r="W2166" s="15"/>
      <c r="X2166" s="15"/>
      <c r="Y2166" s="15"/>
      <c r="Z2166" s="15"/>
      <c r="AA2166" s="15"/>
      <c r="AB2166" s="15"/>
      <c r="AC2166" s="15"/>
      <c r="AD2166" s="15"/>
      <c r="AE2166" s="15"/>
      <c r="AF2166" s="15"/>
      <c r="AG2166" s="15"/>
      <c r="AH2166" s="15"/>
      <c r="AI2166" s="15"/>
      <c r="AJ2166" s="15"/>
      <c r="AK2166" s="15"/>
      <c r="AL2166" s="15"/>
      <c r="AM2166" s="15"/>
      <c r="AN2166" s="15"/>
      <c r="AO2166" s="15"/>
      <c r="AP2166" s="15"/>
      <c r="AQ2166" s="15"/>
      <c r="AR2166" s="15"/>
      <c r="AS2166" s="15"/>
      <c r="AT2166" s="15"/>
      <c r="AU2166" s="15"/>
      <c r="AV2166" s="15"/>
      <c r="AW2166" s="15"/>
      <c r="AX2166" s="15"/>
      <c r="AY2166" s="15"/>
      <c r="AZ2166" s="15"/>
      <c r="BA2166" s="15"/>
      <c r="BB2166" s="15"/>
      <c r="BC2166" s="15"/>
      <c r="BD2166" s="15"/>
      <c r="BE2166" s="15"/>
      <c r="BF2166" s="15"/>
      <c r="BG2166" s="15"/>
      <c r="BH2166" s="15"/>
      <c r="BI2166" s="15"/>
      <c r="BJ2166" s="15"/>
      <c r="BK2166" s="15"/>
    </row>
    <row r="2167" spans="22:63" ht="15.75">
      <c r="V2167" s="15"/>
      <c r="W2167" s="15"/>
      <c r="X2167" s="15"/>
      <c r="Y2167" s="15"/>
      <c r="Z2167" s="15"/>
      <c r="AA2167" s="15"/>
      <c r="AB2167" s="15"/>
      <c r="AC2167" s="15"/>
      <c r="AD2167" s="15"/>
      <c r="AE2167" s="15"/>
      <c r="AF2167" s="15"/>
      <c r="AG2167" s="15"/>
      <c r="AH2167" s="15"/>
      <c r="AI2167" s="15"/>
      <c r="AJ2167" s="15"/>
      <c r="AK2167" s="15"/>
      <c r="AL2167" s="15"/>
      <c r="AM2167" s="15"/>
      <c r="AN2167" s="15"/>
      <c r="AO2167" s="15"/>
      <c r="AP2167" s="15"/>
      <c r="AQ2167" s="15"/>
      <c r="AR2167" s="15"/>
      <c r="AS2167" s="15"/>
      <c r="AT2167" s="15"/>
      <c r="AU2167" s="15"/>
      <c r="AV2167" s="15"/>
      <c r="AW2167" s="15"/>
      <c r="AX2167" s="15"/>
      <c r="AY2167" s="15"/>
      <c r="AZ2167" s="15"/>
      <c r="BA2167" s="15"/>
      <c r="BB2167" s="15"/>
      <c r="BC2167" s="15"/>
      <c r="BD2167" s="15"/>
      <c r="BE2167" s="15"/>
      <c r="BF2167" s="15"/>
      <c r="BG2167" s="15"/>
      <c r="BH2167" s="15"/>
      <c r="BI2167" s="15"/>
      <c r="BJ2167" s="15"/>
      <c r="BK2167" s="15"/>
    </row>
    <row r="2168" spans="22:63" ht="15.75">
      <c r="V2168" s="15"/>
      <c r="W2168" s="15"/>
      <c r="X2168" s="15"/>
      <c r="Y2168" s="15"/>
      <c r="Z2168" s="15"/>
      <c r="AA2168" s="15"/>
      <c r="AB2168" s="15"/>
      <c r="AC2168" s="15"/>
      <c r="AD2168" s="15"/>
      <c r="AE2168" s="15"/>
      <c r="AF2168" s="15"/>
      <c r="AG2168" s="15"/>
      <c r="AH2168" s="15"/>
      <c r="AI2168" s="15"/>
      <c r="AJ2168" s="15"/>
      <c r="AK2168" s="15"/>
      <c r="AL2168" s="15"/>
      <c r="AM2168" s="15"/>
      <c r="AN2168" s="15"/>
      <c r="AO2168" s="15"/>
      <c r="AP2168" s="15"/>
      <c r="AQ2168" s="15"/>
      <c r="AR2168" s="15"/>
      <c r="AS2168" s="15"/>
      <c r="AT2168" s="15"/>
      <c r="AU2168" s="15"/>
      <c r="AV2168" s="15"/>
      <c r="AW2168" s="15"/>
      <c r="AX2168" s="15"/>
      <c r="AY2168" s="15"/>
      <c r="AZ2168" s="15"/>
      <c r="BA2168" s="15"/>
      <c r="BB2168" s="15"/>
      <c r="BC2168" s="15"/>
      <c r="BD2168" s="15"/>
      <c r="BE2168" s="15"/>
      <c r="BF2168" s="15"/>
      <c r="BG2168" s="15"/>
      <c r="BH2168" s="15"/>
      <c r="BI2168" s="15"/>
      <c r="BJ2168" s="15"/>
      <c r="BK2168" s="15"/>
    </row>
    <row r="2169" spans="22:63" ht="15.75">
      <c r="V2169" s="15"/>
      <c r="W2169" s="15"/>
      <c r="X2169" s="15"/>
      <c r="Y2169" s="15"/>
      <c r="Z2169" s="15"/>
      <c r="AA2169" s="15"/>
      <c r="AB2169" s="15"/>
      <c r="AC2169" s="15"/>
      <c r="AD2169" s="15"/>
      <c r="AE2169" s="15"/>
      <c r="AF2169" s="15"/>
      <c r="AG2169" s="15"/>
      <c r="AH2169" s="15"/>
      <c r="AI2169" s="15"/>
      <c r="AJ2169" s="15"/>
      <c r="AK2169" s="15"/>
      <c r="AL2169" s="15"/>
      <c r="AM2169" s="15"/>
      <c r="AN2169" s="15"/>
      <c r="AO2169" s="15"/>
      <c r="AP2169" s="15"/>
      <c r="AQ2169" s="15"/>
      <c r="AR2169" s="15"/>
      <c r="AS2169" s="15"/>
      <c r="AT2169" s="15"/>
      <c r="AU2169" s="15"/>
      <c r="AV2169" s="15"/>
      <c r="AW2169" s="15"/>
      <c r="AX2169" s="15"/>
      <c r="AY2169" s="15"/>
      <c r="AZ2169" s="15"/>
      <c r="BA2169" s="15"/>
      <c r="BB2169" s="15"/>
      <c r="BC2169" s="15"/>
      <c r="BD2169" s="15"/>
      <c r="BE2169" s="15"/>
      <c r="BF2169" s="15"/>
      <c r="BG2169" s="15"/>
      <c r="BH2169" s="15"/>
      <c r="BI2169" s="15"/>
      <c r="BJ2169" s="15"/>
      <c r="BK2169" s="15"/>
    </row>
    <row r="2170" spans="22:63" ht="15.75">
      <c r="V2170" s="15"/>
      <c r="W2170" s="15"/>
      <c r="X2170" s="15"/>
      <c r="Y2170" s="15"/>
      <c r="Z2170" s="15"/>
      <c r="AA2170" s="15"/>
      <c r="AB2170" s="15"/>
      <c r="AC2170" s="15"/>
      <c r="AD2170" s="15"/>
      <c r="AE2170" s="15"/>
      <c r="AF2170" s="15"/>
      <c r="AG2170" s="15"/>
      <c r="AH2170" s="15"/>
      <c r="AI2170" s="15"/>
      <c r="AJ2170" s="15"/>
      <c r="AK2170" s="15"/>
      <c r="AL2170" s="15"/>
      <c r="AM2170" s="15"/>
      <c r="AN2170" s="15"/>
      <c r="AO2170" s="15"/>
      <c r="AP2170" s="15"/>
      <c r="AQ2170" s="15"/>
      <c r="AR2170" s="15"/>
      <c r="AS2170" s="15"/>
      <c r="AT2170" s="15"/>
      <c r="AU2170" s="15"/>
      <c r="AV2170" s="15"/>
      <c r="AW2170" s="15"/>
      <c r="AX2170" s="15"/>
      <c r="AY2170" s="15"/>
      <c r="AZ2170" s="15"/>
      <c r="BA2170" s="15"/>
      <c r="BB2170" s="15"/>
      <c r="BC2170" s="15"/>
      <c r="BD2170" s="15"/>
      <c r="BE2170" s="15"/>
      <c r="BF2170" s="15"/>
      <c r="BG2170" s="15"/>
      <c r="BH2170" s="15"/>
      <c r="BI2170" s="15"/>
      <c r="BJ2170" s="15"/>
      <c r="BK2170" s="15"/>
    </row>
    <row r="2171" spans="22:63" ht="15.75">
      <c r="V2171" s="15"/>
      <c r="W2171" s="15"/>
      <c r="X2171" s="15"/>
      <c r="Y2171" s="15"/>
      <c r="Z2171" s="15"/>
      <c r="AA2171" s="15"/>
      <c r="AB2171" s="15"/>
      <c r="AC2171" s="15"/>
      <c r="AD2171" s="15"/>
      <c r="AE2171" s="15"/>
      <c r="AF2171" s="15"/>
      <c r="AG2171" s="15"/>
      <c r="AH2171" s="15"/>
      <c r="AI2171" s="15"/>
      <c r="AJ2171" s="15"/>
      <c r="AK2171" s="15"/>
      <c r="AL2171" s="15"/>
      <c r="AM2171" s="15"/>
      <c r="AN2171" s="15"/>
      <c r="AO2171" s="15"/>
      <c r="AP2171" s="15"/>
      <c r="AQ2171" s="15"/>
      <c r="AR2171" s="15"/>
      <c r="AS2171" s="15"/>
      <c r="AT2171" s="15"/>
      <c r="AU2171" s="15"/>
      <c r="AV2171" s="15"/>
      <c r="AW2171" s="15"/>
      <c r="AX2171" s="15"/>
      <c r="AY2171" s="15"/>
      <c r="AZ2171" s="15"/>
      <c r="BA2171" s="15"/>
      <c r="BB2171" s="15"/>
      <c r="BC2171" s="15"/>
      <c r="BD2171" s="15"/>
      <c r="BE2171" s="15"/>
      <c r="BF2171" s="15"/>
      <c r="BG2171" s="15"/>
      <c r="BH2171" s="15"/>
      <c r="BI2171" s="15"/>
      <c r="BJ2171" s="15"/>
      <c r="BK2171" s="15"/>
    </row>
    <row r="2172" spans="22:63" ht="15.75">
      <c r="V2172" s="15"/>
      <c r="W2172" s="15"/>
      <c r="X2172" s="15"/>
      <c r="Y2172" s="15"/>
      <c r="Z2172" s="15"/>
      <c r="AA2172" s="15"/>
      <c r="AB2172" s="15"/>
      <c r="AC2172" s="15"/>
      <c r="AD2172" s="15"/>
      <c r="AE2172" s="15"/>
      <c r="AF2172" s="15"/>
      <c r="AG2172" s="15"/>
      <c r="AH2172" s="15"/>
      <c r="AI2172" s="15"/>
      <c r="AJ2172" s="15"/>
      <c r="AK2172" s="15"/>
      <c r="AL2172" s="15"/>
      <c r="AM2172" s="15"/>
      <c r="AN2172" s="15"/>
      <c r="AO2172" s="15"/>
      <c r="AP2172" s="15"/>
      <c r="AQ2172" s="15"/>
      <c r="AR2172" s="15"/>
      <c r="AS2172" s="15"/>
      <c r="AT2172" s="15"/>
      <c r="AU2172" s="15"/>
      <c r="AV2172" s="15"/>
      <c r="AW2172" s="15"/>
      <c r="AX2172" s="15"/>
      <c r="AY2172" s="15"/>
      <c r="AZ2172" s="15"/>
      <c r="BA2172" s="15"/>
      <c r="BB2172" s="15"/>
      <c r="BC2172" s="15"/>
      <c r="BD2172" s="15"/>
      <c r="BE2172" s="15"/>
      <c r="BF2172" s="15"/>
      <c r="BG2172" s="15"/>
      <c r="BH2172" s="15"/>
      <c r="BI2172" s="15"/>
      <c r="BJ2172" s="15"/>
      <c r="BK2172" s="15"/>
    </row>
    <row r="2173" spans="22:63" ht="15.75">
      <c r="V2173" s="15"/>
      <c r="W2173" s="15"/>
      <c r="X2173" s="15"/>
      <c r="Y2173" s="15"/>
      <c r="Z2173" s="15"/>
      <c r="AA2173" s="15"/>
      <c r="AB2173" s="15"/>
      <c r="AC2173" s="15"/>
      <c r="AD2173" s="15"/>
      <c r="AE2173" s="15"/>
      <c r="AF2173" s="15"/>
      <c r="AG2173" s="15"/>
      <c r="AH2173" s="15"/>
      <c r="AI2173" s="15"/>
      <c r="AJ2173" s="15"/>
      <c r="AK2173" s="15"/>
      <c r="AL2173" s="15"/>
      <c r="AM2173" s="15"/>
      <c r="AN2173" s="15"/>
      <c r="AO2173" s="15"/>
      <c r="AP2173" s="15"/>
      <c r="AQ2173" s="15"/>
      <c r="AR2173" s="15"/>
      <c r="AS2173" s="15"/>
      <c r="AT2173" s="15"/>
      <c r="AU2173" s="15"/>
      <c r="AV2173" s="15"/>
      <c r="AW2173" s="15"/>
      <c r="AX2173" s="15"/>
      <c r="AY2173" s="15"/>
      <c r="AZ2173" s="15"/>
      <c r="BA2173" s="15"/>
      <c r="BB2173" s="15"/>
      <c r="BC2173" s="15"/>
      <c r="BD2173" s="15"/>
      <c r="BE2173" s="15"/>
      <c r="BF2173" s="15"/>
      <c r="BG2173" s="15"/>
      <c r="BH2173" s="15"/>
      <c r="BI2173" s="15"/>
      <c r="BJ2173" s="15"/>
      <c r="BK2173" s="15"/>
    </row>
    <row r="2174" spans="22:63" ht="15.75">
      <c r="V2174" s="15"/>
      <c r="W2174" s="15"/>
      <c r="X2174" s="15"/>
      <c r="Y2174" s="15"/>
      <c r="Z2174" s="15"/>
      <c r="AA2174" s="15"/>
      <c r="AB2174" s="15"/>
      <c r="AC2174" s="15"/>
      <c r="AD2174" s="15"/>
      <c r="AE2174" s="15"/>
      <c r="AF2174" s="15"/>
      <c r="AG2174" s="15"/>
      <c r="AH2174" s="15"/>
      <c r="AI2174" s="15"/>
      <c r="AJ2174" s="15"/>
      <c r="AK2174" s="15"/>
      <c r="AL2174" s="15"/>
      <c r="AM2174" s="15"/>
      <c r="AN2174" s="15"/>
      <c r="AO2174" s="15"/>
      <c r="AP2174" s="15"/>
      <c r="AQ2174" s="15"/>
      <c r="AR2174" s="15"/>
      <c r="AS2174" s="15"/>
      <c r="AT2174" s="15"/>
      <c r="AU2174" s="15"/>
      <c r="AV2174" s="15"/>
      <c r="AW2174" s="15"/>
      <c r="AX2174" s="15"/>
      <c r="AY2174" s="15"/>
      <c r="AZ2174" s="15"/>
      <c r="BA2174" s="15"/>
      <c r="BB2174" s="15"/>
      <c r="BC2174" s="15"/>
      <c r="BD2174" s="15"/>
      <c r="BE2174" s="15"/>
      <c r="BF2174" s="15"/>
      <c r="BG2174" s="15"/>
      <c r="BH2174" s="15"/>
      <c r="BI2174" s="15"/>
      <c r="BJ2174" s="15"/>
      <c r="BK2174" s="15"/>
    </row>
    <row r="2175" spans="22:63" ht="15.75">
      <c r="V2175" s="15"/>
      <c r="W2175" s="15"/>
      <c r="X2175" s="15"/>
      <c r="Y2175" s="15"/>
      <c r="Z2175" s="15"/>
      <c r="AA2175" s="15"/>
      <c r="AB2175" s="15"/>
      <c r="AC2175" s="15"/>
      <c r="AD2175" s="15"/>
      <c r="AE2175" s="15"/>
      <c r="AF2175" s="15"/>
      <c r="AG2175" s="15"/>
      <c r="AH2175" s="15"/>
      <c r="AI2175" s="15"/>
      <c r="AJ2175" s="15"/>
      <c r="AK2175" s="15"/>
      <c r="AL2175" s="15"/>
      <c r="AM2175" s="15"/>
      <c r="AN2175" s="15"/>
      <c r="AO2175" s="15"/>
      <c r="AP2175" s="15"/>
      <c r="AQ2175" s="15"/>
      <c r="AR2175" s="15"/>
      <c r="AS2175" s="15"/>
      <c r="AT2175" s="15"/>
      <c r="AU2175" s="15"/>
      <c r="AV2175" s="15"/>
      <c r="AW2175" s="15"/>
      <c r="AX2175" s="15"/>
      <c r="AY2175" s="15"/>
      <c r="AZ2175" s="15"/>
      <c r="BA2175" s="15"/>
      <c r="BB2175" s="15"/>
      <c r="BC2175" s="15"/>
      <c r="BD2175" s="15"/>
      <c r="BE2175" s="15"/>
      <c r="BF2175" s="15"/>
      <c r="BG2175" s="15"/>
      <c r="BH2175" s="15"/>
      <c r="BI2175" s="15"/>
      <c r="BJ2175" s="15"/>
      <c r="BK2175" s="15"/>
    </row>
    <row r="2176" spans="22:63" ht="15.75">
      <c r="V2176" s="15"/>
      <c r="W2176" s="15"/>
      <c r="X2176" s="15"/>
      <c r="Y2176" s="15"/>
      <c r="Z2176" s="15"/>
      <c r="AA2176" s="15"/>
      <c r="AB2176" s="15"/>
      <c r="AC2176" s="15"/>
      <c r="AD2176" s="15"/>
      <c r="AE2176" s="15"/>
      <c r="AF2176" s="15"/>
      <c r="AG2176" s="15"/>
      <c r="AH2176" s="15"/>
      <c r="AI2176" s="15"/>
      <c r="AJ2176" s="15"/>
      <c r="AK2176" s="15"/>
      <c r="AL2176" s="15"/>
      <c r="AM2176" s="15"/>
      <c r="AN2176" s="15"/>
      <c r="AO2176" s="15"/>
      <c r="AP2176" s="15"/>
      <c r="AQ2176" s="15"/>
      <c r="AR2176" s="15"/>
      <c r="AS2176" s="15"/>
      <c r="AT2176" s="15"/>
      <c r="AU2176" s="15"/>
      <c r="AV2176" s="15"/>
      <c r="AW2176" s="15"/>
      <c r="AX2176" s="15"/>
      <c r="AY2176" s="15"/>
      <c r="AZ2176" s="15"/>
      <c r="BA2176" s="15"/>
      <c r="BB2176" s="15"/>
      <c r="BC2176" s="15"/>
      <c r="BD2176" s="15"/>
      <c r="BE2176" s="15"/>
      <c r="BF2176" s="15"/>
      <c r="BG2176" s="15"/>
      <c r="BH2176" s="15"/>
      <c r="BI2176" s="15"/>
      <c r="BJ2176" s="15"/>
      <c r="BK2176" s="15"/>
    </row>
    <row r="2177" spans="22:63" ht="15.75">
      <c r="V2177" s="15"/>
      <c r="W2177" s="15"/>
      <c r="X2177" s="15"/>
      <c r="Y2177" s="15"/>
      <c r="Z2177" s="15"/>
      <c r="AA2177" s="15"/>
      <c r="AB2177" s="15"/>
      <c r="AC2177" s="15"/>
      <c r="AD2177" s="15"/>
      <c r="AE2177" s="15"/>
      <c r="AF2177" s="15"/>
      <c r="AG2177" s="15"/>
      <c r="AH2177" s="15"/>
      <c r="AI2177" s="15"/>
      <c r="AJ2177" s="15"/>
      <c r="AK2177" s="15"/>
      <c r="AL2177" s="15"/>
      <c r="AM2177" s="15"/>
      <c r="AN2177" s="15"/>
      <c r="AO2177" s="15"/>
      <c r="AP2177" s="15"/>
      <c r="AQ2177" s="15"/>
      <c r="AR2177" s="15"/>
      <c r="AS2177" s="15"/>
      <c r="AT2177" s="15"/>
      <c r="AU2177" s="15"/>
      <c r="AV2177" s="15"/>
      <c r="AW2177" s="15"/>
      <c r="AX2177" s="15"/>
      <c r="AY2177" s="15"/>
      <c r="AZ2177" s="15"/>
      <c r="BA2177" s="15"/>
      <c r="BB2177" s="15"/>
      <c r="BC2177" s="15"/>
      <c r="BD2177" s="15"/>
      <c r="BE2177" s="15"/>
      <c r="BF2177" s="15"/>
      <c r="BG2177" s="15"/>
      <c r="BH2177" s="15"/>
      <c r="BI2177" s="15"/>
      <c r="BJ2177" s="15"/>
      <c r="BK2177" s="15"/>
    </row>
    <row r="2178" spans="22:63" ht="15.75">
      <c r="V2178" s="15"/>
      <c r="W2178" s="15"/>
      <c r="X2178" s="15"/>
      <c r="Y2178" s="15"/>
      <c r="Z2178" s="15"/>
      <c r="AA2178" s="15"/>
      <c r="AB2178" s="15"/>
      <c r="AC2178" s="15"/>
      <c r="AD2178" s="15"/>
      <c r="AE2178" s="15"/>
      <c r="AF2178" s="15"/>
      <c r="AG2178" s="15"/>
      <c r="AH2178" s="15"/>
      <c r="AI2178" s="15"/>
      <c r="AJ2178" s="15"/>
      <c r="AK2178" s="15"/>
      <c r="AL2178" s="15"/>
      <c r="AM2178" s="15"/>
      <c r="AN2178" s="15"/>
      <c r="AO2178" s="15"/>
      <c r="AP2178" s="15"/>
      <c r="AQ2178" s="15"/>
      <c r="AR2178" s="15"/>
      <c r="AS2178" s="15"/>
      <c r="AT2178" s="15"/>
      <c r="AU2178" s="15"/>
      <c r="AV2178" s="15"/>
      <c r="AW2178" s="15"/>
      <c r="AX2178" s="15"/>
      <c r="AY2178" s="15"/>
      <c r="AZ2178" s="15"/>
      <c r="BA2178" s="15"/>
      <c r="BB2178" s="15"/>
      <c r="BC2178" s="15"/>
      <c r="BD2178" s="15"/>
      <c r="BE2178" s="15"/>
      <c r="BF2178" s="15"/>
      <c r="BG2178" s="15"/>
      <c r="BH2178" s="15"/>
      <c r="BI2178" s="15"/>
      <c r="BJ2178" s="15"/>
      <c r="BK2178" s="15"/>
    </row>
    <row r="2179" spans="22:63" ht="15.75">
      <c r="V2179" s="15"/>
      <c r="W2179" s="15"/>
      <c r="X2179" s="15"/>
      <c r="Y2179" s="15"/>
      <c r="Z2179" s="15"/>
      <c r="AA2179" s="15"/>
      <c r="AB2179" s="15"/>
      <c r="AC2179" s="15"/>
      <c r="AD2179" s="15"/>
      <c r="AE2179" s="15"/>
      <c r="AF2179" s="15"/>
      <c r="AG2179" s="15"/>
      <c r="AH2179" s="15"/>
      <c r="AI2179" s="15"/>
      <c r="AJ2179" s="15"/>
      <c r="AK2179" s="15"/>
      <c r="AL2179" s="15"/>
      <c r="AM2179" s="15"/>
      <c r="AN2179" s="15"/>
      <c r="AO2179" s="15"/>
      <c r="AP2179" s="15"/>
      <c r="AQ2179" s="15"/>
      <c r="AR2179" s="15"/>
      <c r="AS2179" s="15"/>
      <c r="AT2179" s="15"/>
      <c r="AU2179" s="15"/>
      <c r="AV2179" s="15"/>
      <c r="AW2179" s="15"/>
      <c r="AX2179" s="15"/>
      <c r="AY2179" s="15"/>
      <c r="AZ2179" s="15"/>
      <c r="BA2179" s="15"/>
      <c r="BB2179" s="15"/>
      <c r="BC2179" s="15"/>
      <c r="BD2179" s="15"/>
      <c r="BE2179" s="15"/>
      <c r="BF2179" s="15"/>
      <c r="BG2179" s="15"/>
      <c r="BH2179" s="15"/>
      <c r="BI2179" s="15"/>
      <c r="BJ2179" s="15"/>
      <c r="BK2179" s="15"/>
    </row>
    <row r="2180" spans="22:63" ht="15.75">
      <c r="V2180" s="15"/>
      <c r="W2180" s="15"/>
      <c r="X2180" s="15"/>
      <c r="Y2180" s="15"/>
      <c r="Z2180" s="15"/>
      <c r="AA2180" s="15"/>
      <c r="AB2180" s="15"/>
      <c r="AC2180" s="15"/>
      <c r="AD2180" s="15"/>
      <c r="AE2180" s="15"/>
      <c r="AF2180" s="15"/>
      <c r="AG2180" s="15"/>
      <c r="AH2180" s="15"/>
      <c r="AI2180" s="15"/>
      <c r="AJ2180" s="15"/>
      <c r="AK2180" s="15"/>
      <c r="AL2180" s="15"/>
      <c r="AM2180" s="15"/>
      <c r="AN2180" s="15"/>
      <c r="AO2180" s="15"/>
      <c r="AP2180" s="15"/>
      <c r="AQ2180" s="15"/>
      <c r="AR2180" s="15"/>
      <c r="AS2180" s="15"/>
      <c r="AT2180" s="15"/>
      <c r="AU2180" s="15"/>
      <c r="AV2180" s="15"/>
      <c r="AW2180" s="15"/>
      <c r="AX2180" s="15"/>
      <c r="AY2180" s="15"/>
      <c r="AZ2180" s="15"/>
      <c r="BA2180" s="15"/>
      <c r="BB2180" s="15"/>
      <c r="BC2180" s="15"/>
      <c r="BD2180" s="15"/>
      <c r="BE2180" s="15"/>
      <c r="BF2180" s="15"/>
      <c r="BG2180" s="15"/>
      <c r="BH2180" s="15"/>
      <c r="BI2180" s="15"/>
      <c r="BJ2180" s="15"/>
      <c r="BK2180" s="15"/>
    </row>
    <row r="2181" spans="22:63" ht="15.75">
      <c r="V2181" s="15"/>
      <c r="W2181" s="15"/>
      <c r="X2181" s="15"/>
      <c r="Y2181" s="15"/>
      <c r="Z2181" s="15"/>
      <c r="AA2181" s="15"/>
      <c r="AB2181" s="15"/>
      <c r="AC2181" s="15"/>
      <c r="AD2181" s="15"/>
      <c r="AE2181" s="15"/>
      <c r="AF2181" s="15"/>
      <c r="AG2181" s="15"/>
      <c r="AH2181" s="15"/>
      <c r="AI2181" s="15"/>
      <c r="AJ2181" s="15"/>
      <c r="AK2181" s="15"/>
      <c r="AL2181" s="15"/>
      <c r="AM2181" s="15"/>
      <c r="AN2181" s="15"/>
      <c r="AO2181" s="15"/>
      <c r="AP2181" s="15"/>
      <c r="AQ2181" s="15"/>
      <c r="AR2181" s="15"/>
      <c r="AS2181" s="15"/>
      <c r="AT2181" s="15"/>
      <c r="AU2181" s="15"/>
      <c r="AV2181" s="15"/>
      <c r="AW2181" s="15"/>
      <c r="AX2181" s="15"/>
      <c r="AY2181" s="15"/>
      <c r="AZ2181" s="15"/>
      <c r="BA2181" s="15"/>
      <c r="BB2181" s="15"/>
      <c r="BC2181" s="15"/>
      <c r="BD2181" s="15"/>
      <c r="BE2181" s="15"/>
      <c r="BF2181" s="15"/>
      <c r="BG2181" s="15"/>
      <c r="BH2181" s="15"/>
      <c r="BI2181" s="15"/>
      <c r="BJ2181" s="15"/>
      <c r="BK2181" s="15"/>
    </row>
    <row r="2182" spans="22:63" ht="15.75">
      <c r="V2182" s="15"/>
      <c r="W2182" s="15"/>
      <c r="X2182" s="15"/>
      <c r="Y2182" s="15"/>
      <c r="Z2182" s="15"/>
      <c r="AA2182" s="15"/>
      <c r="AB2182" s="15"/>
      <c r="AC2182" s="15"/>
      <c r="AD2182" s="15"/>
      <c r="AE2182" s="15"/>
      <c r="AF2182" s="15"/>
      <c r="AG2182" s="15"/>
      <c r="AH2182" s="15"/>
      <c r="AI2182" s="15"/>
      <c r="AJ2182" s="15"/>
      <c r="AK2182" s="15"/>
      <c r="AL2182" s="15"/>
      <c r="AM2182" s="15"/>
      <c r="AN2182" s="15"/>
      <c r="AO2182" s="15"/>
      <c r="AP2182" s="15"/>
      <c r="AQ2182" s="15"/>
      <c r="AR2182" s="15"/>
      <c r="AS2182" s="15"/>
      <c r="AT2182" s="15"/>
      <c r="AU2182" s="15"/>
      <c r="AV2182" s="15"/>
      <c r="AW2182" s="15"/>
      <c r="AX2182" s="15"/>
      <c r="AY2182" s="15"/>
      <c r="AZ2182" s="15"/>
      <c r="BA2182" s="15"/>
      <c r="BB2182" s="15"/>
      <c r="BC2182" s="15"/>
      <c r="BD2182" s="15"/>
      <c r="BE2182" s="15"/>
      <c r="BF2182" s="15"/>
      <c r="BG2182" s="15"/>
      <c r="BH2182" s="15"/>
      <c r="BI2182" s="15"/>
      <c r="BJ2182" s="15"/>
      <c r="BK2182" s="15"/>
    </row>
    <row r="2183" spans="22:63" ht="15.75">
      <c r="V2183" s="15"/>
      <c r="W2183" s="15"/>
      <c r="X2183" s="15"/>
      <c r="Y2183" s="15"/>
      <c r="Z2183" s="15"/>
      <c r="AA2183" s="15"/>
      <c r="AB2183" s="15"/>
      <c r="AC2183" s="15"/>
      <c r="AD2183" s="15"/>
      <c r="AE2183" s="15"/>
      <c r="AF2183" s="15"/>
      <c r="AG2183" s="15"/>
      <c r="AH2183" s="15"/>
      <c r="AI2183" s="15"/>
      <c r="AJ2183" s="15"/>
      <c r="AK2183" s="15"/>
      <c r="AL2183" s="15"/>
      <c r="AM2183" s="15"/>
      <c r="AN2183" s="15"/>
      <c r="AO2183" s="15"/>
      <c r="AP2183" s="15"/>
      <c r="AQ2183" s="15"/>
      <c r="AR2183" s="15"/>
      <c r="AS2183" s="15"/>
      <c r="AT2183" s="15"/>
      <c r="AU2183" s="15"/>
      <c r="AV2183" s="15"/>
      <c r="AW2183" s="15"/>
      <c r="AX2183" s="15"/>
      <c r="AY2183" s="15"/>
      <c r="AZ2183" s="15"/>
      <c r="BA2183" s="15"/>
      <c r="BB2183" s="15"/>
      <c r="BC2183" s="15"/>
      <c r="BD2183" s="15"/>
      <c r="BE2183" s="15"/>
      <c r="BF2183" s="15"/>
      <c r="BG2183" s="15"/>
      <c r="BH2183" s="15"/>
      <c r="BI2183" s="15"/>
      <c r="BJ2183" s="15"/>
      <c r="BK2183" s="15"/>
    </row>
    <row r="2184" spans="22:63" ht="15.75">
      <c r="V2184" s="15"/>
      <c r="W2184" s="15"/>
      <c r="X2184" s="15"/>
      <c r="Y2184" s="15"/>
      <c r="Z2184" s="15"/>
      <c r="AA2184" s="15"/>
      <c r="AB2184" s="15"/>
      <c r="AC2184" s="15"/>
      <c r="AD2184" s="15"/>
      <c r="AE2184" s="15"/>
      <c r="AF2184" s="15"/>
      <c r="AG2184" s="15"/>
      <c r="AH2184" s="15"/>
      <c r="AI2184" s="15"/>
      <c r="AJ2184" s="15"/>
      <c r="AK2184" s="15"/>
      <c r="AL2184" s="15"/>
      <c r="AM2184" s="15"/>
      <c r="AN2184" s="15"/>
      <c r="AO2184" s="15"/>
      <c r="AP2184" s="15"/>
      <c r="AQ2184" s="15"/>
      <c r="AR2184" s="15"/>
      <c r="AS2184" s="15"/>
      <c r="AT2184" s="15"/>
      <c r="AU2184" s="15"/>
      <c r="AV2184" s="15"/>
      <c r="AW2184" s="15"/>
      <c r="AX2184" s="15"/>
      <c r="AY2184" s="15"/>
      <c r="AZ2184" s="15"/>
      <c r="BA2184" s="15"/>
      <c r="BB2184" s="15"/>
      <c r="BC2184" s="15"/>
      <c r="BD2184" s="15"/>
      <c r="BE2184" s="15"/>
      <c r="BF2184" s="15"/>
      <c r="BG2184" s="15"/>
      <c r="BH2184" s="15"/>
      <c r="BI2184" s="15"/>
      <c r="BJ2184" s="15"/>
      <c r="BK2184" s="15"/>
    </row>
    <row r="2185" spans="22:63" ht="15.75">
      <c r="V2185" s="15"/>
      <c r="W2185" s="15"/>
      <c r="X2185" s="15"/>
      <c r="Y2185" s="15"/>
      <c r="Z2185" s="15"/>
      <c r="AA2185" s="15"/>
      <c r="AB2185" s="15"/>
      <c r="AC2185" s="15"/>
      <c r="AD2185" s="15"/>
      <c r="AE2185" s="15"/>
      <c r="AF2185" s="15"/>
      <c r="AG2185" s="15"/>
      <c r="AH2185" s="15"/>
      <c r="AI2185" s="15"/>
      <c r="AJ2185" s="15"/>
      <c r="AK2185" s="15"/>
      <c r="AL2185" s="15"/>
      <c r="AM2185" s="15"/>
      <c r="AN2185" s="15"/>
      <c r="AO2185" s="15"/>
      <c r="AP2185" s="15"/>
      <c r="AQ2185" s="15"/>
      <c r="AR2185" s="15"/>
      <c r="AS2185" s="15"/>
      <c r="AT2185" s="15"/>
      <c r="AU2185" s="15"/>
      <c r="AV2185" s="15"/>
      <c r="AW2185" s="15"/>
      <c r="AX2185" s="15"/>
      <c r="AY2185" s="15"/>
      <c r="AZ2185" s="15"/>
      <c r="BA2185" s="15"/>
      <c r="BB2185" s="15"/>
      <c r="BC2185" s="15"/>
      <c r="BD2185" s="15"/>
      <c r="BE2185" s="15"/>
      <c r="BF2185" s="15"/>
      <c r="BG2185" s="15"/>
      <c r="BH2185" s="15"/>
      <c r="BI2185" s="15"/>
      <c r="BJ2185" s="15"/>
      <c r="BK2185" s="15"/>
    </row>
    <row r="2186" spans="22:63" ht="15.75">
      <c r="V2186" s="15"/>
      <c r="W2186" s="15"/>
      <c r="X2186" s="15"/>
      <c r="Y2186" s="15"/>
      <c r="Z2186" s="15"/>
      <c r="AA2186" s="15"/>
      <c r="AB2186" s="15"/>
      <c r="AC2186" s="15"/>
      <c r="AD2186" s="15"/>
      <c r="AE2186" s="15"/>
      <c r="AF2186" s="15"/>
      <c r="AG2186" s="15"/>
      <c r="AH2186" s="15"/>
      <c r="AI2186" s="15"/>
      <c r="AJ2186" s="15"/>
      <c r="AK2186" s="15"/>
      <c r="AL2186" s="15"/>
      <c r="AM2186" s="15"/>
      <c r="AN2186" s="15"/>
      <c r="AO2186" s="15"/>
      <c r="AP2186" s="15"/>
      <c r="AQ2186" s="15"/>
      <c r="AR2186" s="15"/>
      <c r="AS2186" s="15"/>
      <c r="AT2186" s="15"/>
      <c r="AU2186" s="15"/>
      <c r="AV2186" s="15"/>
      <c r="AW2186" s="15"/>
      <c r="AX2186" s="15"/>
      <c r="AY2186" s="15"/>
      <c r="AZ2186" s="15"/>
      <c r="BA2186" s="15"/>
      <c r="BB2186" s="15"/>
      <c r="BC2186" s="15"/>
      <c r="BD2186" s="15"/>
      <c r="BE2186" s="15"/>
      <c r="BF2186" s="15"/>
      <c r="BG2186" s="15"/>
      <c r="BH2186" s="15"/>
      <c r="BI2186" s="15"/>
      <c r="BJ2186" s="15"/>
      <c r="BK2186" s="15"/>
    </row>
    <row r="2187" spans="22:63" ht="15.75">
      <c r="V2187" s="15"/>
      <c r="W2187" s="15"/>
      <c r="X2187" s="15"/>
      <c r="Y2187" s="15"/>
      <c r="Z2187" s="15"/>
      <c r="AA2187" s="15"/>
      <c r="AB2187" s="15"/>
      <c r="AC2187" s="15"/>
      <c r="AD2187" s="15"/>
      <c r="AE2187" s="15"/>
      <c r="AF2187" s="15"/>
      <c r="AG2187" s="15"/>
      <c r="AH2187" s="15"/>
      <c r="AI2187" s="15"/>
      <c r="AJ2187" s="15"/>
      <c r="AK2187" s="15"/>
      <c r="AL2187" s="15"/>
      <c r="AM2187" s="15"/>
      <c r="AN2187" s="15"/>
      <c r="AO2187" s="15"/>
      <c r="AP2187" s="15"/>
      <c r="AQ2187" s="15"/>
      <c r="AR2187" s="15"/>
      <c r="AS2187" s="15"/>
      <c r="AT2187" s="15"/>
      <c r="AU2187" s="15"/>
      <c r="AV2187" s="15"/>
      <c r="AW2187" s="15"/>
      <c r="AX2187" s="15"/>
      <c r="AY2187" s="15"/>
      <c r="AZ2187" s="15"/>
      <c r="BA2187" s="15"/>
      <c r="BB2187" s="15"/>
      <c r="BC2187" s="15"/>
      <c r="BD2187" s="15"/>
      <c r="BE2187" s="15"/>
      <c r="BF2187" s="15"/>
      <c r="BG2187" s="15"/>
      <c r="BH2187" s="15"/>
      <c r="BI2187" s="15"/>
      <c r="BJ2187" s="15"/>
      <c r="BK2187" s="15"/>
    </row>
    <row r="2188" spans="22:63" ht="15.75">
      <c r="V2188" s="15"/>
      <c r="W2188" s="15"/>
      <c r="X2188" s="15"/>
      <c r="Y2188" s="15"/>
      <c r="Z2188" s="15"/>
      <c r="AA2188" s="15"/>
      <c r="AB2188" s="15"/>
      <c r="AC2188" s="15"/>
      <c r="AD2188" s="15"/>
      <c r="AE2188" s="15"/>
      <c r="AF2188" s="15"/>
      <c r="AG2188" s="15"/>
      <c r="AH2188" s="15"/>
      <c r="AI2188" s="15"/>
      <c r="AJ2188" s="15"/>
      <c r="AK2188" s="15"/>
      <c r="AL2188" s="15"/>
      <c r="AM2188" s="15"/>
      <c r="AN2188" s="15"/>
      <c r="AO2188" s="15"/>
      <c r="AP2188" s="15"/>
      <c r="AQ2188" s="15"/>
      <c r="AR2188" s="15"/>
      <c r="AS2188" s="15"/>
      <c r="AT2188" s="15"/>
      <c r="AU2188" s="15"/>
      <c r="AV2188" s="15"/>
      <c r="AW2188" s="15"/>
      <c r="AX2188" s="15"/>
      <c r="AY2188" s="15"/>
      <c r="AZ2188" s="15"/>
      <c r="BA2188" s="15"/>
      <c r="BB2188" s="15"/>
      <c r="BC2188" s="15"/>
      <c r="BD2188" s="15"/>
      <c r="BE2188" s="15"/>
      <c r="BF2188" s="15"/>
      <c r="BG2188" s="15"/>
      <c r="BH2188" s="15"/>
      <c r="BI2188" s="15"/>
      <c r="BJ2188" s="15"/>
      <c r="BK2188" s="15"/>
    </row>
    <row r="2189" spans="22:63" ht="15.75">
      <c r="V2189" s="15"/>
      <c r="W2189" s="15"/>
      <c r="X2189" s="15"/>
      <c r="Y2189" s="15"/>
      <c r="Z2189" s="15"/>
      <c r="AA2189" s="15"/>
      <c r="AB2189" s="15"/>
      <c r="AC2189" s="15"/>
      <c r="AD2189" s="15"/>
      <c r="AE2189" s="15"/>
      <c r="AF2189" s="15"/>
      <c r="AG2189" s="15"/>
      <c r="AH2189" s="15"/>
      <c r="AI2189" s="15"/>
      <c r="AJ2189" s="15"/>
      <c r="AK2189" s="15"/>
      <c r="AL2189" s="15"/>
      <c r="AM2189" s="15"/>
      <c r="AN2189" s="15"/>
      <c r="AO2189" s="15"/>
      <c r="AP2189" s="15"/>
      <c r="AQ2189" s="15"/>
      <c r="AR2189" s="15"/>
      <c r="AS2189" s="15"/>
      <c r="AT2189" s="15"/>
      <c r="AU2189" s="15"/>
      <c r="AV2189" s="15"/>
      <c r="AW2189" s="15"/>
      <c r="AX2189" s="15"/>
      <c r="AY2189" s="15"/>
      <c r="AZ2189" s="15"/>
      <c r="BA2189" s="15"/>
      <c r="BB2189" s="15"/>
      <c r="BC2189" s="15"/>
      <c r="BD2189" s="15"/>
      <c r="BE2189" s="15"/>
      <c r="BF2189" s="15"/>
      <c r="BG2189" s="15"/>
      <c r="BH2189" s="15"/>
      <c r="BI2189" s="15"/>
      <c r="BJ2189" s="15"/>
      <c r="BK2189" s="15"/>
    </row>
    <row r="2190" spans="22:63" ht="15.75">
      <c r="V2190" s="15"/>
      <c r="W2190" s="15"/>
      <c r="X2190" s="15"/>
      <c r="Y2190" s="15"/>
      <c r="Z2190" s="15"/>
      <c r="AA2190" s="15"/>
      <c r="AB2190" s="15"/>
      <c r="AC2190" s="15"/>
      <c r="AD2190" s="15"/>
      <c r="AE2190" s="15"/>
      <c r="AF2190" s="15"/>
      <c r="AG2190" s="15"/>
      <c r="AH2190" s="15"/>
      <c r="AI2190" s="15"/>
      <c r="AJ2190" s="15"/>
      <c r="AK2190" s="15"/>
      <c r="AL2190" s="15"/>
      <c r="AM2190" s="15"/>
      <c r="AN2190" s="15"/>
      <c r="AO2190" s="15"/>
      <c r="AP2190" s="15"/>
      <c r="AQ2190" s="15"/>
      <c r="AR2190" s="15"/>
      <c r="AS2190" s="15"/>
      <c r="AT2190" s="15"/>
      <c r="AU2190" s="15"/>
      <c r="AV2190" s="15"/>
      <c r="AW2190" s="15"/>
      <c r="AX2190" s="15"/>
      <c r="AY2190" s="15"/>
      <c r="AZ2190" s="15"/>
      <c r="BA2190" s="15"/>
      <c r="BB2190" s="15"/>
      <c r="BC2190" s="15"/>
      <c r="BD2190" s="15"/>
      <c r="BE2190" s="15"/>
      <c r="BF2190" s="15"/>
      <c r="BG2190" s="15"/>
      <c r="BH2190" s="15"/>
      <c r="BI2190" s="15"/>
      <c r="BJ2190" s="15"/>
      <c r="BK2190" s="15"/>
    </row>
    <row r="2191" spans="22:63" ht="15.75">
      <c r="V2191" s="15"/>
      <c r="W2191" s="15"/>
      <c r="X2191" s="15"/>
      <c r="Y2191" s="15"/>
      <c r="Z2191" s="15"/>
      <c r="AA2191" s="15"/>
      <c r="AB2191" s="15"/>
      <c r="AC2191" s="15"/>
      <c r="AD2191" s="15"/>
      <c r="AE2191" s="15"/>
      <c r="AF2191" s="15"/>
      <c r="AG2191" s="15"/>
      <c r="AH2191" s="15"/>
      <c r="AI2191" s="15"/>
      <c r="AJ2191" s="15"/>
      <c r="AK2191" s="15"/>
      <c r="AL2191" s="15"/>
      <c r="AM2191" s="15"/>
      <c r="AN2191" s="15"/>
      <c r="AO2191" s="15"/>
      <c r="AP2191" s="15"/>
      <c r="AQ2191" s="15"/>
      <c r="AR2191" s="15"/>
      <c r="AS2191" s="15"/>
      <c r="AT2191" s="15"/>
      <c r="AU2191" s="15"/>
      <c r="AV2191" s="15"/>
      <c r="AW2191" s="15"/>
      <c r="AX2191" s="15"/>
      <c r="AY2191" s="15"/>
      <c r="AZ2191" s="15"/>
      <c r="BA2191" s="15"/>
      <c r="BB2191" s="15"/>
      <c r="BC2191" s="15"/>
      <c r="BD2191" s="15"/>
      <c r="BE2191" s="15"/>
      <c r="BF2191" s="15"/>
      <c r="BG2191" s="15"/>
      <c r="BH2191" s="15"/>
      <c r="BI2191" s="15"/>
      <c r="BJ2191" s="15"/>
      <c r="BK2191" s="15"/>
    </row>
    <row r="2192" spans="22:63" ht="15.75">
      <c r="V2192" s="15"/>
      <c r="W2192" s="15"/>
      <c r="X2192" s="15"/>
      <c r="Y2192" s="15"/>
      <c r="Z2192" s="15"/>
      <c r="AA2192" s="15"/>
      <c r="AB2192" s="15"/>
      <c r="AC2192" s="15"/>
      <c r="AD2192" s="15"/>
      <c r="AE2192" s="15"/>
      <c r="AF2192" s="15"/>
      <c r="AG2192" s="15"/>
      <c r="AH2192" s="15"/>
      <c r="AI2192" s="15"/>
      <c r="AJ2192" s="15"/>
      <c r="AK2192" s="15"/>
      <c r="AL2192" s="15"/>
      <c r="AM2192" s="15"/>
      <c r="AN2192" s="15"/>
      <c r="AO2192" s="15"/>
      <c r="AP2192" s="15"/>
      <c r="AQ2192" s="15"/>
      <c r="AR2192" s="15"/>
      <c r="AS2192" s="15"/>
      <c r="AT2192" s="15"/>
      <c r="AU2192" s="15"/>
      <c r="AV2192" s="15"/>
      <c r="AW2192" s="15"/>
      <c r="AX2192" s="15"/>
      <c r="AY2192" s="15"/>
      <c r="AZ2192" s="15"/>
      <c r="BA2192" s="15"/>
      <c r="BB2192" s="15"/>
      <c r="BC2192" s="15"/>
      <c r="BD2192" s="15"/>
      <c r="BE2192" s="15"/>
      <c r="BF2192" s="15"/>
      <c r="BG2192" s="15"/>
      <c r="BH2192" s="15"/>
      <c r="BI2192" s="15"/>
      <c r="BJ2192" s="15"/>
      <c r="BK2192" s="15"/>
    </row>
    <row r="2193" spans="22:63" ht="15.75">
      <c r="V2193" s="15"/>
      <c r="W2193" s="15"/>
      <c r="X2193" s="15"/>
      <c r="Y2193" s="15"/>
      <c r="Z2193" s="15"/>
      <c r="AA2193" s="15"/>
      <c r="AB2193" s="15"/>
      <c r="AC2193" s="15"/>
      <c r="AD2193" s="15"/>
      <c r="AE2193" s="15"/>
      <c r="AF2193" s="15"/>
      <c r="AG2193" s="15"/>
      <c r="AH2193" s="15"/>
      <c r="AI2193" s="15"/>
      <c r="AJ2193" s="15"/>
      <c r="AK2193" s="15"/>
      <c r="AL2193" s="15"/>
      <c r="AM2193" s="15"/>
      <c r="AN2193" s="15"/>
      <c r="AO2193" s="15"/>
      <c r="AP2193" s="15"/>
      <c r="AQ2193" s="15"/>
      <c r="AR2193" s="15"/>
      <c r="AS2193" s="15"/>
      <c r="AT2193" s="15"/>
      <c r="AU2193" s="15"/>
      <c r="AV2193" s="15"/>
      <c r="AW2193" s="15"/>
      <c r="AX2193" s="15"/>
      <c r="AY2193" s="15"/>
      <c r="AZ2193" s="15"/>
      <c r="BA2193" s="15"/>
      <c r="BB2193" s="15"/>
      <c r="BC2193" s="15"/>
      <c r="BD2193" s="15"/>
      <c r="BE2193" s="15"/>
      <c r="BF2193" s="15"/>
      <c r="BG2193" s="15"/>
      <c r="BH2193" s="15"/>
      <c r="BI2193" s="15"/>
      <c r="BJ2193" s="15"/>
      <c r="BK2193" s="15"/>
    </row>
    <row r="2194" spans="22:63" ht="15.75">
      <c r="V2194" s="15"/>
      <c r="W2194" s="15"/>
      <c r="X2194" s="15"/>
      <c r="Y2194" s="15"/>
      <c r="Z2194" s="15"/>
      <c r="AA2194" s="15"/>
      <c r="AB2194" s="15"/>
      <c r="AC2194" s="15"/>
      <c r="AD2194" s="15"/>
      <c r="AE2194" s="15"/>
      <c r="AF2194" s="15"/>
      <c r="AG2194" s="15"/>
      <c r="AH2194" s="15"/>
      <c r="AI2194" s="15"/>
      <c r="AJ2194" s="15"/>
      <c r="AK2194" s="15"/>
      <c r="AL2194" s="15"/>
      <c r="AM2194" s="15"/>
      <c r="AN2194" s="15"/>
      <c r="AO2194" s="15"/>
      <c r="AP2194" s="15"/>
      <c r="AQ2194" s="15"/>
      <c r="AR2194" s="15"/>
      <c r="AS2194" s="15"/>
      <c r="AT2194" s="15"/>
      <c r="AU2194" s="15"/>
      <c r="AV2194" s="15"/>
      <c r="AW2194" s="15"/>
      <c r="AX2194" s="15"/>
      <c r="AY2194" s="15"/>
      <c r="AZ2194" s="15"/>
      <c r="BA2194" s="15"/>
      <c r="BB2194" s="15"/>
      <c r="BC2194" s="15"/>
      <c r="BD2194" s="15"/>
      <c r="BE2194" s="15"/>
      <c r="BF2194" s="15"/>
      <c r="BG2194" s="15"/>
      <c r="BH2194" s="15"/>
      <c r="BI2194" s="15"/>
      <c r="BJ2194" s="15"/>
      <c r="BK2194" s="15"/>
    </row>
    <row r="2195" spans="22:63" ht="15.75">
      <c r="V2195" s="15"/>
      <c r="W2195" s="15"/>
      <c r="X2195" s="15"/>
      <c r="Y2195" s="15"/>
      <c r="Z2195" s="15"/>
      <c r="AA2195" s="15"/>
      <c r="AB2195" s="15"/>
      <c r="AC2195" s="15"/>
      <c r="AD2195" s="15"/>
      <c r="AE2195" s="15"/>
      <c r="AF2195" s="15"/>
      <c r="AG2195" s="15"/>
      <c r="AH2195" s="15"/>
      <c r="AI2195" s="15"/>
      <c r="AJ2195" s="15"/>
      <c r="AK2195" s="15"/>
      <c r="AL2195" s="15"/>
      <c r="AM2195" s="15"/>
      <c r="AN2195" s="15"/>
      <c r="AO2195" s="15"/>
      <c r="AP2195" s="15"/>
      <c r="AQ2195" s="15"/>
      <c r="AR2195" s="15"/>
      <c r="AS2195" s="15"/>
      <c r="AT2195" s="15"/>
      <c r="AU2195" s="15"/>
      <c r="AV2195" s="15"/>
      <c r="AW2195" s="15"/>
      <c r="AX2195" s="15"/>
      <c r="AY2195" s="15"/>
      <c r="AZ2195" s="15"/>
      <c r="BA2195" s="15"/>
      <c r="BB2195" s="15"/>
      <c r="BC2195" s="15"/>
      <c r="BD2195" s="15"/>
      <c r="BE2195" s="15"/>
      <c r="BF2195" s="15"/>
      <c r="BG2195" s="15"/>
      <c r="BH2195" s="15"/>
      <c r="BI2195" s="15"/>
      <c r="BJ2195" s="15"/>
      <c r="BK2195" s="15"/>
    </row>
    <row r="2196" spans="22:63" ht="15.75">
      <c r="V2196" s="15"/>
      <c r="W2196" s="15"/>
      <c r="X2196" s="15"/>
      <c r="Y2196" s="15"/>
      <c r="Z2196" s="15"/>
      <c r="AA2196" s="15"/>
      <c r="AB2196" s="15"/>
      <c r="AC2196" s="15"/>
      <c r="AD2196" s="15"/>
      <c r="AE2196" s="15"/>
      <c r="AF2196" s="15"/>
      <c r="AG2196" s="15"/>
      <c r="AH2196" s="15"/>
      <c r="AI2196" s="15"/>
      <c r="AJ2196" s="15"/>
      <c r="AK2196" s="15"/>
      <c r="AL2196" s="15"/>
      <c r="AM2196" s="15"/>
      <c r="AN2196" s="15"/>
      <c r="AO2196" s="15"/>
      <c r="AP2196" s="15"/>
      <c r="AQ2196" s="15"/>
      <c r="AR2196" s="15"/>
      <c r="AS2196" s="15"/>
      <c r="AT2196" s="15"/>
      <c r="AU2196" s="15"/>
      <c r="AV2196" s="15"/>
      <c r="AW2196" s="15"/>
      <c r="AX2196" s="15"/>
      <c r="AY2196" s="15"/>
      <c r="AZ2196" s="15"/>
      <c r="BA2196" s="15"/>
      <c r="BB2196" s="15"/>
      <c r="BC2196" s="15"/>
      <c r="BD2196" s="15"/>
      <c r="BE2196" s="15"/>
      <c r="BF2196" s="15"/>
      <c r="BG2196" s="15"/>
      <c r="BH2196" s="15"/>
      <c r="BI2196" s="15"/>
      <c r="BJ2196" s="15"/>
      <c r="BK2196" s="15"/>
    </row>
    <row r="2197" spans="22:63" ht="15.75">
      <c r="V2197" s="15"/>
      <c r="W2197" s="15"/>
      <c r="X2197" s="15"/>
      <c r="Y2197" s="15"/>
      <c r="Z2197" s="15"/>
      <c r="AA2197" s="15"/>
      <c r="AB2197" s="15"/>
      <c r="AC2197" s="15"/>
      <c r="AD2197" s="15"/>
      <c r="AE2197" s="15"/>
      <c r="AF2197" s="15"/>
      <c r="AG2197" s="15"/>
      <c r="AH2197" s="15"/>
      <c r="AI2197" s="15"/>
      <c r="AJ2197" s="15"/>
      <c r="AK2197" s="15"/>
      <c r="AL2197" s="15"/>
      <c r="AM2197" s="15"/>
      <c r="AN2197" s="15"/>
      <c r="AO2197" s="15"/>
      <c r="AP2197" s="15"/>
      <c r="AQ2197" s="15"/>
      <c r="AR2197" s="15"/>
      <c r="AS2197" s="15"/>
      <c r="AT2197" s="15"/>
      <c r="AU2197" s="15"/>
      <c r="AV2197" s="15"/>
      <c r="AW2197" s="15"/>
      <c r="AX2197" s="15"/>
      <c r="AY2197" s="15"/>
      <c r="AZ2197" s="15"/>
      <c r="BA2197" s="15"/>
      <c r="BB2197" s="15"/>
      <c r="BC2197" s="15"/>
      <c r="BD2197" s="15"/>
      <c r="BE2197" s="15"/>
      <c r="BF2197" s="15"/>
      <c r="BG2197" s="15"/>
      <c r="BH2197" s="15"/>
      <c r="BI2197" s="15"/>
      <c r="BJ2197" s="15"/>
      <c r="BK2197" s="15"/>
    </row>
    <row r="2198" spans="22:63" ht="15.75">
      <c r="V2198" s="15"/>
      <c r="W2198" s="15"/>
      <c r="X2198" s="15"/>
      <c r="Y2198" s="15"/>
      <c r="Z2198" s="15"/>
      <c r="AA2198" s="15"/>
      <c r="AB2198" s="15"/>
      <c r="AC2198" s="15"/>
      <c r="AD2198" s="15"/>
      <c r="AE2198" s="15"/>
      <c r="AF2198" s="15"/>
      <c r="AG2198" s="15"/>
      <c r="AH2198" s="15"/>
      <c r="AI2198" s="15"/>
      <c r="AJ2198" s="15"/>
      <c r="AK2198" s="15"/>
      <c r="AL2198" s="15"/>
      <c r="AM2198" s="15"/>
      <c r="AN2198" s="15"/>
      <c r="AO2198" s="15"/>
      <c r="AP2198" s="15"/>
      <c r="AQ2198" s="15"/>
      <c r="AR2198" s="15"/>
      <c r="AS2198" s="15"/>
      <c r="AT2198" s="15"/>
      <c r="AU2198" s="15"/>
      <c r="AV2198" s="15"/>
      <c r="AW2198" s="15"/>
      <c r="AX2198" s="15"/>
      <c r="AY2198" s="15"/>
      <c r="AZ2198" s="15"/>
      <c r="BA2198" s="15"/>
      <c r="BB2198" s="15"/>
      <c r="BC2198" s="15"/>
      <c r="BD2198" s="15"/>
      <c r="BE2198" s="15"/>
      <c r="BF2198" s="15"/>
      <c r="BG2198" s="15"/>
      <c r="BH2198" s="15"/>
      <c r="BI2198" s="15"/>
      <c r="BJ2198" s="15"/>
      <c r="BK2198" s="15"/>
    </row>
    <row r="2199" spans="22:63" ht="15.75">
      <c r="V2199" s="15"/>
      <c r="W2199" s="15"/>
      <c r="X2199" s="15"/>
      <c r="Y2199" s="15"/>
      <c r="Z2199" s="15"/>
      <c r="AA2199" s="15"/>
      <c r="AB2199" s="15"/>
      <c r="AC2199" s="15"/>
      <c r="AD2199" s="15"/>
      <c r="AE2199" s="15"/>
      <c r="AF2199" s="15"/>
      <c r="AG2199" s="15"/>
      <c r="AH2199" s="15"/>
      <c r="AI2199" s="15"/>
      <c r="AJ2199" s="15"/>
      <c r="AK2199" s="15"/>
      <c r="AL2199" s="15"/>
      <c r="AM2199" s="15"/>
      <c r="AN2199" s="15"/>
      <c r="AO2199" s="15"/>
      <c r="AP2199" s="15"/>
      <c r="AQ2199" s="15"/>
      <c r="AR2199" s="15"/>
      <c r="AS2199" s="15"/>
      <c r="AT2199" s="15"/>
      <c r="AU2199" s="15"/>
      <c r="AV2199" s="15"/>
      <c r="AW2199" s="15"/>
      <c r="AX2199" s="15"/>
      <c r="AY2199" s="15"/>
      <c r="AZ2199" s="15"/>
      <c r="BA2199" s="15"/>
      <c r="BB2199" s="15"/>
      <c r="BC2199" s="15"/>
      <c r="BD2199" s="15"/>
      <c r="BE2199" s="15"/>
      <c r="BF2199" s="15"/>
      <c r="BG2199" s="15"/>
      <c r="BH2199" s="15"/>
      <c r="BI2199" s="15"/>
      <c r="BJ2199" s="15"/>
      <c r="BK2199" s="15"/>
    </row>
    <row r="2200" spans="22:63" ht="15.75">
      <c r="V2200" s="15"/>
      <c r="W2200" s="15"/>
      <c r="X2200" s="15"/>
      <c r="Y2200" s="15"/>
      <c r="Z2200" s="15"/>
      <c r="AA2200" s="15"/>
      <c r="AB2200" s="15"/>
      <c r="AC2200" s="15"/>
      <c r="AD2200" s="15"/>
      <c r="AE2200" s="15"/>
      <c r="AF2200" s="15"/>
      <c r="AG2200" s="15"/>
      <c r="AH2200" s="15"/>
      <c r="AI2200" s="15"/>
      <c r="AJ2200" s="15"/>
      <c r="AK2200" s="15"/>
      <c r="AL2200" s="15"/>
      <c r="AM2200" s="15"/>
      <c r="AN2200" s="15"/>
      <c r="AO2200" s="15"/>
      <c r="AP2200" s="15"/>
      <c r="AQ2200" s="15"/>
      <c r="AR2200" s="15"/>
      <c r="AS2200" s="15"/>
      <c r="AT2200" s="15"/>
      <c r="AU2200" s="15"/>
      <c r="AV2200" s="15"/>
      <c r="AW2200" s="15"/>
      <c r="AX2200" s="15"/>
      <c r="AY2200" s="15"/>
      <c r="AZ2200" s="15"/>
      <c r="BA2200" s="15"/>
      <c r="BB2200" s="15"/>
      <c r="BC2200" s="15"/>
      <c r="BD2200" s="15"/>
      <c r="BE2200" s="15"/>
      <c r="BF2200" s="15"/>
      <c r="BG2200" s="15"/>
      <c r="BH2200" s="15"/>
      <c r="BI2200" s="15"/>
      <c r="BJ2200" s="15"/>
      <c r="BK2200" s="15"/>
    </row>
    <row r="2201" spans="22:63" ht="15.75">
      <c r="V2201" s="15"/>
      <c r="W2201" s="15"/>
      <c r="X2201" s="15"/>
      <c r="Y2201" s="15"/>
      <c r="Z2201" s="15"/>
      <c r="AA2201" s="15"/>
      <c r="AB2201" s="15"/>
      <c r="AC2201" s="15"/>
      <c r="AD2201" s="15"/>
      <c r="AE2201" s="15"/>
      <c r="AF2201" s="15"/>
      <c r="AG2201" s="15"/>
      <c r="AH2201" s="15"/>
      <c r="AI2201" s="15"/>
      <c r="AJ2201" s="15"/>
      <c r="AK2201" s="15"/>
      <c r="AL2201" s="15"/>
      <c r="AM2201" s="15"/>
      <c r="AN2201" s="15"/>
      <c r="AO2201" s="15"/>
      <c r="AP2201" s="15"/>
      <c r="AQ2201" s="15"/>
      <c r="AR2201" s="15"/>
      <c r="AS2201" s="15"/>
      <c r="AT2201" s="15"/>
      <c r="AU2201" s="15"/>
      <c r="AV2201" s="15"/>
      <c r="AW2201" s="15"/>
      <c r="AX2201" s="15"/>
      <c r="AY2201" s="15"/>
      <c r="AZ2201" s="15"/>
      <c r="BA2201" s="15"/>
      <c r="BB2201" s="15"/>
      <c r="BC2201" s="15"/>
      <c r="BD2201" s="15"/>
      <c r="BE2201" s="15"/>
      <c r="BF2201" s="15"/>
      <c r="BG2201" s="15"/>
      <c r="BH2201" s="15"/>
      <c r="BI2201" s="15"/>
      <c r="BJ2201" s="15"/>
      <c r="BK2201" s="15"/>
    </row>
    <row r="2202" spans="22:63" ht="15.75">
      <c r="V2202" s="15"/>
      <c r="W2202" s="15"/>
      <c r="X2202" s="15"/>
      <c r="Y2202" s="15"/>
      <c r="Z2202" s="15"/>
      <c r="AA2202" s="15"/>
      <c r="AB2202" s="15"/>
      <c r="AC2202" s="15"/>
      <c r="AD2202" s="15"/>
      <c r="AE2202" s="15"/>
      <c r="AF2202" s="15"/>
      <c r="AG2202" s="15"/>
      <c r="AH2202" s="15"/>
      <c r="AI2202" s="15"/>
      <c r="AJ2202" s="15"/>
      <c r="AK2202" s="15"/>
      <c r="AL2202" s="15"/>
      <c r="AM2202" s="15"/>
      <c r="AN2202" s="15"/>
      <c r="AO2202" s="15"/>
      <c r="AP2202" s="15"/>
      <c r="AQ2202" s="15"/>
      <c r="AR2202" s="15"/>
      <c r="AS2202" s="15"/>
      <c r="AT2202" s="15"/>
      <c r="AU2202" s="15"/>
      <c r="AV2202" s="15"/>
      <c r="AW2202" s="15"/>
      <c r="AX2202" s="15"/>
      <c r="AY2202" s="15"/>
      <c r="AZ2202" s="15"/>
      <c r="BA2202" s="15"/>
      <c r="BB2202" s="15"/>
      <c r="BC2202" s="15"/>
      <c r="BD2202" s="15"/>
      <c r="BE2202" s="15"/>
      <c r="BF2202" s="15"/>
      <c r="BG2202" s="15"/>
      <c r="BH2202" s="15"/>
      <c r="BI2202" s="15"/>
      <c r="BJ2202" s="15"/>
      <c r="BK2202" s="15"/>
    </row>
    <row r="2203" spans="22:63" ht="15.75">
      <c r="V2203" s="15"/>
      <c r="W2203" s="15"/>
      <c r="X2203" s="15"/>
      <c r="Y2203" s="15"/>
      <c r="Z2203" s="15"/>
      <c r="AA2203" s="15"/>
      <c r="AB2203" s="15"/>
      <c r="AC2203" s="15"/>
      <c r="AD2203" s="15"/>
      <c r="AE2203" s="15"/>
      <c r="AF2203" s="15"/>
      <c r="AG2203" s="15"/>
      <c r="AH2203" s="15"/>
      <c r="AI2203" s="15"/>
      <c r="AJ2203" s="15"/>
      <c r="AK2203" s="15"/>
      <c r="AL2203" s="15"/>
      <c r="AM2203" s="15"/>
      <c r="AN2203" s="15"/>
      <c r="AO2203" s="15"/>
      <c r="AP2203" s="15"/>
      <c r="AQ2203" s="15"/>
      <c r="AR2203" s="15"/>
      <c r="AS2203" s="15"/>
      <c r="AT2203" s="15"/>
      <c r="AU2203" s="15"/>
      <c r="AV2203" s="15"/>
      <c r="AW2203" s="15"/>
      <c r="AX2203" s="15"/>
      <c r="AY2203" s="15"/>
      <c r="AZ2203" s="15"/>
      <c r="BA2203" s="15"/>
      <c r="BB2203" s="15"/>
      <c r="BC2203" s="15"/>
      <c r="BD2203" s="15"/>
      <c r="BE2203" s="15"/>
      <c r="BF2203" s="15"/>
      <c r="BG2203" s="15"/>
      <c r="BH2203" s="15"/>
      <c r="BI2203" s="15"/>
      <c r="BJ2203" s="15"/>
      <c r="BK2203" s="15"/>
    </row>
    <row r="2204" spans="22:63" ht="15.75">
      <c r="V2204" s="15"/>
      <c r="W2204" s="15"/>
      <c r="X2204" s="15"/>
      <c r="Y2204" s="15"/>
      <c r="Z2204" s="15"/>
      <c r="AA2204" s="15"/>
      <c r="AB2204" s="15"/>
      <c r="AC2204" s="15"/>
      <c r="AD2204" s="15"/>
      <c r="AE2204" s="15"/>
      <c r="AF2204" s="15"/>
      <c r="AG2204" s="15"/>
      <c r="AH2204" s="15"/>
      <c r="AI2204" s="15"/>
      <c r="AJ2204" s="15"/>
      <c r="AK2204" s="15"/>
      <c r="AL2204" s="15"/>
      <c r="AM2204" s="15"/>
      <c r="AN2204" s="15"/>
      <c r="AO2204" s="15"/>
      <c r="AP2204" s="15"/>
      <c r="AQ2204" s="15"/>
      <c r="AR2204" s="15"/>
      <c r="AS2204" s="15"/>
      <c r="AT2204" s="15"/>
      <c r="AU2204" s="15"/>
      <c r="AV2204" s="15"/>
      <c r="AW2204" s="15"/>
      <c r="AX2204" s="15"/>
      <c r="AY2204" s="15"/>
      <c r="AZ2204" s="15"/>
      <c r="BA2204" s="15"/>
      <c r="BB2204" s="15"/>
      <c r="BC2204" s="15"/>
      <c r="BD2204" s="15"/>
      <c r="BE2204" s="15"/>
      <c r="BF2204" s="15"/>
      <c r="BG2204" s="15"/>
      <c r="BH2204" s="15"/>
      <c r="BI2204" s="15"/>
      <c r="BJ2204" s="15"/>
      <c r="BK2204" s="15"/>
    </row>
    <row r="2205" spans="22:63" ht="15.75">
      <c r="V2205" s="15"/>
      <c r="W2205" s="15"/>
      <c r="X2205" s="15"/>
      <c r="Y2205" s="15"/>
      <c r="Z2205" s="15"/>
      <c r="AA2205" s="15"/>
      <c r="AB2205" s="15"/>
      <c r="AC2205" s="15"/>
      <c r="AD2205" s="15"/>
      <c r="AE2205" s="15"/>
      <c r="AF2205" s="15"/>
      <c r="AG2205" s="15"/>
      <c r="AH2205" s="15"/>
      <c r="AI2205" s="15"/>
      <c r="AJ2205" s="15"/>
      <c r="AK2205" s="15"/>
      <c r="AL2205" s="15"/>
      <c r="AM2205" s="15"/>
      <c r="AN2205" s="15"/>
      <c r="AO2205" s="15"/>
      <c r="AP2205" s="15"/>
      <c r="AQ2205" s="15"/>
      <c r="AR2205" s="15"/>
      <c r="AS2205" s="15"/>
      <c r="AT2205" s="15"/>
      <c r="AU2205" s="15"/>
      <c r="AV2205" s="15"/>
      <c r="AW2205" s="15"/>
      <c r="AX2205" s="15"/>
      <c r="AY2205" s="15"/>
      <c r="AZ2205" s="15"/>
      <c r="BA2205" s="15"/>
      <c r="BB2205" s="15"/>
      <c r="BC2205" s="15"/>
      <c r="BD2205" s="15"/>
      <c r="BE2205" s="15"/>
      <c r="BF2205" s="15"/>
      <c r="BG2205" s="15"/>
      <c r="BH2205" s="15"/>
      <c r="BI2205" s="15"/>
      <c r="BJ2205" s="15"/>
      <c r="BK2205" s="15"/>
    </row>
    <row r="2206" spans="22:63" ht="15.75">
      <c r="V2206" s="15"/>
      <c r="W2206" s="15"/>
      <c r="X2206" s="15"/>
      <c r="Y2206" s="15"/>
      <c r="Z2206" s="15"/>
      <c r="AA2206" s="15"/>
      <c r="AB2206" s="15"/>
      <c r="AC2206" s="15"/>
      <c r="AD2206" s="15"/>
      <c r="AE2206" s="15"/>
      <c r="AF2206" s="15"/>
      <c r="AG2206" s="15"/>
      <c r="AH2206" s="15"/>
      <c r="AI2206" s="15"/>
      <c r="AJ2206" s="15"/>
      <c r="AK2206" s="15"/>
      <c r="AL2206" s="15"/>
      <c r="AM2206" s="15"/>
      <c r="AN2206" s="15"/>
      <c r="AO2206" s="15"/>
      <c r="AP2206" s="15"/>
      <c r="AQ2206" s="15"/>
      <c r="AR2206" s="15"/>
      <c r="AS2206" s="15"/>
      <c r="AT2206" s="15"/>
      <c r="AU2206" s="15"/>
      <c r="AV2206" s="15"/>
      <c r="AW2206" s="15"/>
      <c r="AX2206" s="15"/>
      <c r="AY2206" s="15"/>
      <c r="AZ2206" s="15"/>
      <c r="BA2206" s="15"/>
      <c r="BB2206" s="15"/>
      <c r="BC2206" s="15"/>
      <c r="BD2206" s="15"/>
      <c r="BE2206" s="15"/>
      <c r="BF2206" s="15"/>
      <c r="BG2206" s="15"/>
      <c r="BH2206" s="15"/>
      <c r="BI2206" s="15"/>
      <c r="BJ2206" s="15"/>
      <c r="BK2206" s="15"/>
    </row>
    <row r="2207" spans="22:63" ht="15.75">
      <c r="V2207" s="15"/>
      <c r="W2207" s="15"/>
      <c r="X2207" s="15"/>
      <c r="Y2207" s="15"/>
      <c r="Z2207" s="15"/>
      <c r="AA2207" s="15"/>
      <c r="AB2207" s="15"/>
      <c r="AC2207" s="15"/>
      <c r="AD2207" s="15"/>
      <c r="AE2207" s="15"/>
      <c r="AF2207" s="15"/>
      <c r="AG2207" s="15"/>
      <c r="AH2207" s="15"/>
      <c r="AI2207" s="15"/>
      <c r="AJ2207" s="15"/>
      <c r="AK2207" s="15"/>
      <c r="AL2207" s="15"/>
      <c r="AM2207" s="15"/>
      <c r="AN2207" s="15"/>
      <c r="AO2207" s="15"/>
      <c r="AP2207" s="15"/>
      <c r="AQ2207" s="15"/>
      <c r="AR2207" s="15"/>
      <c r="AS2207" s="15"/>
      <c r="AT2207" s="15"/>
      <c r="AU2207" s="15"/>
      <c r="AV2207" s="15"/>
      <c r="AW2207" s="15"/>
      <c r="AX2207" s="15"/>
      <c r="AY2207" s="15"/>
      <c r="AZ2207" s="15"/>
      <c r="BA2207" s="15"/>
      <c r="BB2207" s="15"/>
      <c r="BC2207" s="15"/>
      <c r="BD2207" s="15"/>
      <c r="BE2207" s="15"/>
      <c r="BF2207" s="15"/>
      <c r="BG2207" s="15"/>
      <c r="BH2207" s="15"/>
      <c r="BI2207" s="15"/>
      <c r="BJ2207" s="15"/>
      <c r="BK2207" s="15"/>
    </row>
    <row r="2208" spans="22:63" ht="15.75">
      <c r="V2208" s="15"/>
      <c r="W2208" s="15"/>
      <c r="X2208" s="15"/>
      <c r="Y2208" s="15"/>
      <c r="Z2208" s="15"/>
      <c r="AA2208" s="15"/>
      <c r="AB2208" s="15"/>
      <c r="AC2208" s="15"/>
      <c r="AD2208" s="15"/>
      <c r="AE2208" s="15"/>
      <c r="AF2208" s="15"/>
      <c r="AG2208" s="15"/>
      <c r="AH2208" s="15"/>
      <c r="AI2208" s="15"/>
      <c r="AJ2208" s="15"/>
      <c r="AK2208" s="15"/>
      <c r="AL2208" s="15"/>
      <c r="AM2208" s="15"/>
      <c r="AN2208" s="15"/>
      <c r="AO2208" s="15"/>
      <c r="AP2208" s="15"/>
      <c r="AQ2208" s="15"/>
      <c r="AR2208" s="15"/>
      <c r="AS2208" s="15"/>
      <c r="AT2208" s="15"/>
      <c r="AU2208" s="15"/>
      <c r="AV2208" s="15"/>
      <c r="AW2208" s="15"/>
      <c r="AX2208" s="15"/>
      <c r="AY2208" s="15"/>
      <c r="AZ2208" s="15"/>
      <c r="BA2208" s="15"/>
      <c r="BB2208" s="15"/>
      <c r="BC2208" s="15"/>
      <c r="BD2208" s="15"/>
      <c r="BE2208" s="15"/>
      <c r="BF2208" s="15"/>
      <c r="BG2208" s="15"/>
      <c r="BH2208" s="15"/>
      <c r="BI2208" s="15"/>
      <c r="BJ2208" s="15"/>
      <c r="BK2208" s="15"/>
    </row>
    <row r="2209" spans="22:63" ht="15.75">
      <c r="V2209" s="15"/>
      <c r="W2209" s="15"/>
      <c r="X2209" s="15"/>
      <c r="Y2209" s="15"/>
      <c r="Z2209" s="15"/>
      <c r="AA2209" s="15"/>
      <c r="AB2209" s="15"/>
      <c r="AC2209" s="15"/>
      <c r="AD2209" s="15"/>
      <c r="AE2209" s="15"/>
      <c r="AF2209" s="15"/>
      <c r="AG2209" s="15"/>
      <c r="AH2209" s="15"/>
      <c r="AI2209" s="15"/>
      <c r="AJ2209" s="15"/>
      <c r="AK2209" s="15"/>
      <c r="AL2209" s="15"/>
      <c r="AM2209" s="15"/>
      <c r="AN2209" s="15"/>
      <c r="AO2209" s="15"/>
      <c r="AP2209" s="15"/>
      <c r="AQ2209" s="15"/>
      <c r="AR2209" s="15"/>
      <c r="AS2209" s="15"/>
      <c r="AT2209" s="15"/>
      <c r="AU2209" s="15"/>
      <c r="AV2209" s="15"/>
      <c r="AW2209" s="15"/>
      <c r="AX2209" s="15"/>
      <c r="AY2209" s="15"/>
      <c r="AZ2209" s="15"/>
      <c r="BA2209" s="15"/>
      <c r="BB2209" s="15"/>
      <c r="BC2209" s="15"/>
      <c r="BD2209" s="15"/>
      <c r="BE2209" s="15"/>
      <c r="BF2209" s="15"/>
      <c r="BG2209" s="15"/>
      <c r="BH2209" s="15"/>
      <c r="BI2209" s="15"/>
      <c r="BJ2209" s="15"/>
      <c r="BK2209" s="15"/>
    </row>
    <row r="2210" spans="22:63" ht="15.75">
      <c r="V2210" s="15"/>
      <c r="W2210" s="15"/>
      <c r="X2210" s="15"/>
      <c r="Y2210" s="15"/>
      <c r="Z2210" s="15"/>
      <c r="AA2210" s="15"/>
      <c r="AB2210" s="15"/>
      <c r="AC2210" s="15"/>
      <c r="AD2210" s="15"/>
      <c r="AE2210" s="15"/>
      <c r="AF2210" s="15"/>
      <c r="AG2210" s="15"/>
      <c r="AH2210" s="15"/>
      <c r="AI2210" s="15"/>
      <c r="AJ2210" s="15"/>
      <c r="AK2210" s="15"/>
      <c r="AL2210" s="15"/>
      <c r="AM2210" s="15"/>
      <c r="AN2210" s="15"/>
      <c r="AO2210" s="15"/>
      <c r="AP2210" s="15"/>
      <c r="AQ2210" s="15"/>
      <c r="AR2210" s="15"/>
      <c r="AS2210" s="15"/>
      <c r="AT2210" s="15"/>
      <c r="AU2210" s="15"/>
      <c r="AV2210" s="15"/>
      <c r="AW2210" s="15"/>
      <c r="AX2210" s="15"/>
      <c r="AY2210" s="15"/>
      <c r="AZ2210" s="15"/>
      <c r="BA2210" s="15"/>
      <c r="BB2210" s="15"/>
      <c r="BC2210" s="15"/>
      <c r="BD2210" s="15"/>
      <c r="BE2210" s="15"/>
      <c r="BF2210" s="15"/>
      <c r="BG2210" s="15"/>
      <c r="BH2210" s="15"/>
      <c r="BI2210" s="15"/>
      <c r="BJ2210" s="15"/>
      <c r="BK2210" s="15"/>
    </row>
    <row r="2211" spans="22:63" ht="15.75">
      <c r="V2211" s="15"/>
      <c r="W2211" s="15"/>
      <c r="X2211" s="15"/>
      <c r="Y2211" s="15"/>
      <c r="Z2211" s="15"/>
      <c r="AA2211" s="15"/>
      <c r="AB2211" s="15"/>
      <c r="AC2211" s="15"/>
      <c r="AD2211" s="15"/>
      <c r="AE2211" s="15"/>
      <c r="AF2211" s="15"/>
      <c r="AG2211" s="15"/>
      <c r="AH2211" s="15"/>
      <c r="AI2211" s="15"/>
      <c r="AJ2211" s="15"/>
      <c r="AK2211" s="15"/>
      <c r="AL2211" s="15"/>
      <c r="AM2211" s="15"/>
      <c r="AN2211" s="15"/>
      <c r="AO2211" s="15"/>
      <c r="AP2211" s="15"/>
      <c r="AQ2211" s="15"/>
      <c r="AR2211" s="15"/>
      <c r="AS2211" s="15"/>
      <c r="AT2211" s="15"/>
      <c r="AU2211" s="15"/>
      <c r="AV2211" s="15"/>
      <c r="AW2211" s="15"/>
      <c r="AX2211" s="15"/>
      <c r="AY2211" s="15"/>
      <c r="AZ2211" s="15"/>
      <c r="BA2211" s="15"/>
      <c r="BB2211" s="15"/>
      <c r="BC2211" s="15"/>
      <c r="BD2211" s="15"/>
      <c r="BE2211" s="15"/>
      <c r="BF2211" s="15"/>
      <c r="BG2211" s="15"/>
      <c r="BH2211" s="15"/>
      <c r="BI2211" s="15"/>
      <c r="BJ2211" s="15"/>
      <c r="BK2211" s="15"/>
    </row>
    <row r="2212" spans="22:63" ht="15.75">
      <c r="V2212" s="15"/>
      <c r="W2212" s="15"/>
      <c r="X2212" s="15"/>
      <c r="Y2212" s="15"/>
      <c r="Z2212" s="15"/>
      <c r="AA2212" s="15"/>
      <c r="AB2212" s="15"/>
      <c r="AC2212" s="15"/>
      <c r="AD2212" s="15"/>
      <c r="AE2212" s="15"/>
      <c r="AF2212" s="15"/>
      <c r="AG2212" s="15"/>
      <c r="AH2212" s="15"/>
      <c r="AI2212" s="15"/>
      <c r="AJ2212" s="15"/>
      <c r="AK2212" s="15"/>
      <c r="AL2212" s="15"/>
      <c r="AM2212" s="15"/>
      <c r="AN2212" s="15"/>
      <c r="AO2212" s="15"/>
      <c r="AP2212" s="15"/>
      <c r="AQ2212" s="15"/>
      <c r="AR2212" s="15"/>
      <c r="AS2212" s="15"/>
      <c r="AT2212" s="15"/>
      <c r="AU2212" s="15"/>
      <c r="AV2212" s="15"/>
      <c r="AW2212" s="15"/>
      <c r="AX2212" s="15"/>
      <c r="AY2212" s="15"/>
      <c r="AZ2212" s="15"/>
      <c r="BA2212" s="15"/>
      <c r="BB2212" s="15"/>
      <c r="BC2212" s="15"/>
      <c r="BD2212" s="15"/>
      <c r="BE2212" s="15"/>
      <c r="BF2212" s="15"/>
      <c r="BG2212" s="15"/>
      <c r="BH2212" s="15"/>
      <c r="BI2212" s="15"/>
      <c r="BJ2212" s="15"/>
      <c r="BK2212" s="15"/>
    </row>
    <row r="2213" spans="22:63" ht="15.75">
      <c r="V2213" s="15"/>
      <c r="W2213" s="15"/>
      <c r="X2213" s="15"/>
      <c r="Y2213" s="15"/>
      <c r="Z2213" s="15"/>
      <c r="AA2213" s="15"/>
      <c r="AB2213" s="15"/>
      <c r="AC2213" s="15"/>
      <c r="AD2213" s="15"/>
      <c r="AE2213" s="15"/>
      <c r="AF2213" s="15"/>
      <c r="AG2213" s="15"/>
      <c r="AH2213" s="15"/>
      <c r="AI2213" s="15"/>
      <c r="AJ2213" s="15"/>
      <c r="AK2213" s="15"/>
      <c r="AL2213" s="15"/>
      <c r="AM2213" s="15"/>
      <c r="AN2213" s="15"/>
      <c r="AO2213" s="15"/>
      <c r="AP2213" s="15"/>
      <c r="AQ2213" s="15"/>
      <c r="AR2213" s="15"/>
      <c r="AS2213" s="15"/>
      <c r="AT2213" s="15"/>
      <c r="AU2213" s="15"/>
      <c r="AV2213" s="15"/>
      <c r="AW2213" s="15"/>
      <c r="AX2213" s="15"/>
      <c r="AY2213" s="15"/>
      <c r="AZ2213" s="15"/>
      <c r="BA2213" s="15"/>
      <c r="BB2213" s="15"/>
      <c r="BC2213" s="15"/>
      <c r="BD2213" s="15"/>
      <c r="BE2213" s="15"/>
      <c r="BF2213" s="15"/>
      <c r="BG2213" s="15"/>
      <c r="BH2213" s="15"/>
      <c r="BI2213" s="15"/>
      <c r="BJ2213" s="15"/>
      <c r="BK2213" s="15"/>
    </row>
    <row r="2214" spans="22:63" ht="15.75">
      <c r="V2214" s="15"/>
      <c r="W2214" s="15"/>
      <c r="X2214" s="15"/>
      <c r="Y2214" s="15"/>
      <c r="Z2214" s="15"/>
      <c r="AA2214" s="15"/>
      <c r="AB2214" s="15"/>
      <c r="AC2214" s="15"/>
      <c r="AD2214" s="15"/>
      <c r="AE2214" s="15"/>
      <c r="AF2214" s="15"/>
      <c r="AG2214" s="15"/>
      <c r="AH2214" s="15"/>
      <c r="AI2214" s="15"/>
      <c r="AJ2214" s="15"/>
      <c r="AK2214" s="15"/>
      <c r="AL2214" s="15"/>
      <c r="AM2214" s="15"/>
      <c r="AN2214" s="15"/>
      <c r="AO2214" s="15"/>
      <c r="AP2214" s="15"/>
      <c r="AQ2214" s="15"/>
      <c r="AR2214" s="15"/>
      <c r="AS2214" s="15"/>
      <c r="AT2214" s="15"/>
      <c r="AU2214" s="15"/>
      <c r="AV2214" s="15"/>
      <c r="AW2214" s="15"/>
      <c r="AX2214" s="15"/>
      <c r="AY2214" s="15"/>
      <c r="AZ2214" s="15"/>
      <c r="BA2214" s="15"/>
      <c r="BB2214" s="15"/>
      <c r="BC2214" s="15"/>
      <c r="BD2214" s="15"/>
      <c r="BE2214" s="15"/>
      <c r="BF2214" s="15"/>
      <c r="BG2214" s="15"/>
      <c r="BH2214" s="15"/>
      <c r="BI2214" s="15"/>
      <c r="BJ2214" s="15"/>
      <c r="BK2214" s="15"/>
    </row>
    <row r="2215" spans="22:63" ht="15.75">
      <c r="V2215" s="15"/>
      <c r="W2215" s="15"/>
      <c r="X2215" s="15"/>
      <c r="Y2215" s="15"/>
      <c r="Z2215" s="15"/>
      <c r="AA2215" s="15"/>
      <c r="AB2215" s="15"/>
      <c r="AC2215" s="15"/>
      <c r="AD2215" s="15"/>
      <c r="AE2215" s="15"/>
      <c r="AF2215" s="15"/>
      <c r="AG2215" s="15"/>
      <c r="AH2215" s="15"/>
      <c r="AI2215" s="15"/>
      <c r="AJ2215" s="15"/>
      <c r="AK2215" s="15"/>
      <c r="AL2215" s="15"/>
      <c r="AM2215" s="15"/>
      <c r="AN2215" s="15"/>
      <c r="AO2215" s="15"/>
      <c r="AP2215" s="15"/>
      <c r="AQ2215" s="15"/>
      <c r="AR2215" s="15"/>
      <c r="AS2215" s="15"/>
      <c r="AT2215" s="15"/>
      <c r="AU2215" s="15"/>
      <c r="AV2215" s="15"/>
      <c r="AW2215" s="15"/>
      <c r="AX2215" s="15"/>
      <c r="AY2215" s="15"/>
      <c r="AZ2215" s="15"/>
      <c r="BA2215" s="15"/>
      <c r="BB2215" s="15"/>
      <c r="BC2215" s="15"/>
      <c r="BD2215" s="15"/>
      <c r="BE2215" s="15"/>
      <c r="BF2215" s="15"/>
      <c r="BG2215" s="15"/>
      <c r="BH2215" s="15"/>
      <c r="BI2215" s="15"/>
      <c r="BJ2215" s="15"/>
      <c r="BK2215" s="15"/>
    </row>
    <row r="2216" spans="22:63" ht="15.75">
      <c r="V2216" s="15"/>
      <c r="W2216" s="15"/>
      <c r="X2216" s="15"/>
      <c r="Y2216" s="15"/>
      <c r="Z2216" s="15"/>
      <c r="AA2216" s="15"/>
      <c r="AB2216" s="15"/>
      <c r="AC2216" s="15"/>
      <c r="AD2216" s="15"/>
      <c r="AE2216" s="15"/>
      <c r="AF2216" s="15"/>
      <c r="AG2216" s="15"/>
      <c r="AH2216" s="15"/>
      <c r="AI2216" s="15"/>
      <c r="AJ2216" s="15"/>
      <c r="AK2216" s="15"/>
      <c r="AL2216" s="15"/>
      <c r="AM2216" s="15"/>
      <c r="AN2216" s="15"/>
      <c r="AO2216" s="15"/>
      <c r="AP2216" s="15"/>
      <c r="AQ2216" s="15"/>
      <c r="AR2216" s="15"/>
      <c r="AS2216" s="15"/>
      <c r="AT2216" s="15"/>
      <c r="AU2216" s="15"/>
      <c r="AV2216" s="15"/>
      <c r="AW2216" s="15"/>
      <c r="AX2216" s="15"/>
      <c r="AY2216" s="15"/>
      <c r="AZ2216" s="15"/>
      <c r="BA2216" s="15"/>
      <c r="BB2216" s="15"/>
      <c r="BC2216" s="15"/>
      <c r="BD2216" s="15"/>
      <c r="BE2216" s="15"/>
      <c r="BF2216" s="15"/>
      <c r="BG2216" s="15"/>
      <c r="BH2216" s="15"/>
      <c r="BI2216" s="15"/>
      <c r="BJ2216" s="15"/>
      <c r="BK2216" s="15"/>
    </row>
    <row r="2217" spans="22:63" ht="15.75">
      <c r="V2217" s="15"/>
      <c r="W2217" s="15"/>
      <c r="X2217" s="15"/>
      <c r="Y2217" s="15"/>
      <c r="Z2217" s="15"/>
      <c r="AA2217" s="15"/>
      <c r="AB2217" s="15"/>
      <c r="AC2217" s="15"/>
      <c r="AD2217" s="15"/>
      <c r="AE2217" s="15"/>
      <c r="AF2217" s="15"/>
      <c r="AG2217" s="15"/>
      <c r="AH2217" s="15"/>
      <c r="AI2217" s="15"/>
      <c r="AJ2217" s="15"/>
      <c r="AK2217" s="15"/>
      <c r="AL2217" s="15"/>
      <c r="AM2217" s="15"/>
      <c r="AN2217" s="15"/>
      <c r="AO2217" s="15"/>
      <c r="AP2217" s="15"/>
      <c r="AQ2217" s="15"/>
      <c r="AR2217" s="15"/>
      <c r="AS2217" s="15"/>
      <c r="AT2217" s="15"/>
      <c r="AU2217" s="15"/>
      <c r="AV2217" s="15"/>
      <c r="AW2217" s="15"/>
      <c r="AX2217" s="15"/>
      <c r="AY2217" s="15"/>
      <c r="AZ2217" s="15"/>
      <c r="BA2217" s="15"/>
      <c r="BB2217" s="15"/>
      <c r="BC2217" s="15"/>
      <c r="BD2217" s="15"/>
      <c r="BE2217" s="15"/>
      <c r="BF2217" s="15"/>
      <c r="BG2217" s="15"/>
      <c r="BH2217" s="15"/>
      <c r="BI2217" s="15"/>
      <c r="BJ2217" s="15"/>
      <c r="BK2217" s="15"/>
    </row>
    <row r="2218" spans="22:63" ht="15.75">
      <c r="V2218" s="15"/>
      <c r="W2218" s="15"/>
      <c r="X2218" s="15"/>
      <c r="Y2218" s="15"/>
      <c r="Z2218" s="15"/>
      <c r="AA2218" s="15"/>
      <c r="AB2218" s="15"/>
      <c r="AC2218" s="15"/>
      <c r="AD2218" s="15"/>
      <c r="AE2218" s="15"/>
      <c r="AF2218" s="15"/>
      <c r="AG2218" s="15"/>
      <c r="AH2218" s="15"/>
      <c r="AI2218" s="15"/>
      <c r="AJ2218" s="15"/>
      <c r="AK2218" s="15"/>
      <c r="AL2218" s="15"/>
      <c r="AM2218" s="15"/>
      <c r="AN2218" s="15"/>
      <c r="AO2218" s="15"/>
      <c r="AP2218" s="15"/>
      <c r="AQ2218" s="15"/>
      <c r="AR2218" s="15"/>
      <c r="AS2218" s="15"/>
      <c r="AT2218" s="15"/>
      <c r="AU2218" s="15"/>
      <c r="AV2218" s="15"/>
      <c r="AW2218" s="15"/>
      <c r="AX2218" s="15"/>
      <c r="AY2218" s="15"/>
      <c r="AZ2218" s="15"/>
      <c r="BA2218" s="15"/>
      <c r="BB2218" s="15"/>
      <c r="BC2218" s="15"/>
      <c r="BD2218" s="15"/>
      <c r="BE2218" s="15"/>
      <c r="BF2218" s="15"/>
      <c r="BG2218" s="15"/>
      <c r="BH2218" s="15"/>
      <c r="BI2218" s="15"/>
      <c r="BJ2218" s="15"/>
      <c r="BK2218" s="15"/>
    </row>
    <row r="2219" spans="22:63" ht="15.75">
      <c r="V2219" s="15"/>
      <c r="W2219" s="15"/>
      <c r="X2219" s="15"/>
      <c r="Y2219" s="15"/>
      <c r="Z2219" s="15"/>
      <c r="AA2219" s="15"/>
      <c r="AB2219" s="15"/>
      <c r="AC2219" s="15"/>
      <c r="AD2219" s="15"/>
      <c r="AE2219" s="15"/>
      <c r="AF2219" s="15"/>
      <c r="AG2219" s="15"/>
      <c r="AH2219" s="15"/>
      <c r="AI2219" s="15"/>
      <c r="AJ2219" s="15"/>
      <c r="AK2219" s="15"/>
      <c r="AL2219" s="15"/>
      <c r="AM2219" s="15"/>
      <c r="AN2219" s="15"/>
      <c r="AO2219" s="15"/>
      <c r="AP2219" s="15"/>
      <c r="AQ2219" s="15"/>
      <c r="AR2219" s="15"/>
      <c r="AS2219" s="15"/>
      <c r="AT2219" s="15"/>
      <c r="AU2219" s="15"/>
      <c r="AV2219" s="15"/>
      <c r="AW2219" s="15"/>
      <c r="AX2219" s="15"/>
      <c r="AY2219" s="15"/>
      <c r="AZ2219" s="15"/>
      <c r="BA2219" s="15"/>
      <c r="BB2219" s="15"/>
      <c r="BC2219" s="15"/>
      <c r="BD2219" s="15"/>
      <c r="BE2219" s="15"/>
      <c r="BF2219" s="15"/>
      <c r="BG2219" s="15"/>
      <c r="BH2219" s="15"/>
      <c r="BI2219" s="15"/>
      <c r="BJ2219" s="15"/>
      <c r="BK2219" s="15"/>
    </row>
    <row r="2220" spans="22:63" ht="15.75">
      <c r="V2220" s="15"/>
      <c r="W2220" s="15"/>
      <c r="X2220" s="15"/>
      <c r="Y2220" s="15"/>
      <c r="Z2220" s="15"/>
      <c r="AA2220" s="15"/>
      <c r="AB2220" s="15"/>
      <c r="AC2220" s="15"/>
      <c r="AD2220" s="15"/>
      <c r="AE2220" s="15"/>
      <c r="AF2220" s="15"/>
      <c r="AG2220" s="15"/>
      <c r="AH2220" s="15"/>
      <c r="AI2220" s="15"/>
      <c r="AJ2220" s="15"/>
      <c r="AK2220" s="15"/>
      <c r="AL2220" s="15"/>
      <c r="AM2220" s="15"/>
      <c r="AN2220" s="15"/>
      <c r="AO2220" s="15"/>
      <c r="AP2220" s="15"/>
      <c r="AQ2220" s="15"/>
      <c r="AR2220" s="15"/>
      <c r="AS2220" s="15"/>
      <c r="AT2220" s="15"/>
      <c r="AU2220" s="15"/>
      <c r="AV2220" s="15"/>
      <c r="AW2220" s="15"/>
      <c r="AX2220" s="15"/>
      <c r="AY2220" s="15"/>
      <c r="AZ2220" s="15"/>
      <c r="BA2220" s="15"/>
      <c r="BB2220" s="15"/>
      <c r="BC2220" s="15"/>
      <c r="BD2220" s="15"/>
      <c r="BE2220" s="15"/>
      <c r="BF2220" s="15"/>
      <c r="BG2220" s="15"/>
      <c r="BH2220" s="15"/>
      <c r="BI2220" s="15"/>
      <c r="BJ2220" s="15"/>
      <c r="BK2220" s="15"/>
    </row>
    <row r="2221" spans="22:63" ht="15.75">
      <c r="V2221" s="15"/>
      <c r="W2221" s="15"/>
      <c r="X2221" s="15"/>
      <c r="Y2221" s="15"/>
      <c r="Z2221" s="15"/>
      <c r="AA2221" s="15"/>
      <c r="AB2221" s="15"/>
      <c r="AC2221" s="15"/>
      <c r="AD2221" s="15"/>
      <c r="AE2221" s="15"/>
      <c r="AF2221" s="15"/>
      <c r="AG2221" s="15"/>
      <c r="AH2221" s="15"/>
      <c r="AI2221" s="15"/>
      <c r="AJ2221" s="15"/>
      <c r="AK2221" s="15"/>
      <c r="AL2221" s="15"/>
      <c r="AM2221" s="15"/>
      <c r="AN2221" s="15"/>
      <c r="AO2221" s="15"/>
      <c r="AP2221" s="15"/>
      <c r="AQ2221" s="15"/>
      <c r="AR2221" s="15"/>
      <c r="AS2221" s="15"/>
      <c r="AT2221" s="15"/>
      <c r="AU2221" s="15"/>
      <c r="AV2221" s="15"/>
      <c r="AW2221" s="15"/>
      <c r="AX2221" s="15"/>
      <c r="AY2221" s="15"/>
      <c r="AZ2221" s="15"/>
      <c r="BA2221" s="15"/>
      <c r="BB2221" s="15"/>
      <c r="BC2221" s="15"/>
      <c r="BD2221" s="15"/>
      <c r="BE2221" s="15"/>
      <c r="BF2221" s="15"/>
      <c r="BG2221" s="15"/>
      <c r="BH2221" s="15"/>
      <c r="BI2221" s="15"/>
      <c r="BJ2221" s="15"/>
      <c r="BK2221" s="15"/>
    </row>
    <row r="2222" spans="22:63" ht="15.75">
      <c r="V2222" s="15"/>
      <c r="W2222" s="15"/>
      <c r="X2222" s="15"/>
      <c r="Y2222" s="15"/>
      <c r="Z2222" s="15"/>
      <c r="AA2222" s="15"/>
      <c r="AB2222" s="15"/>
      <c r="AC2222" s="15"/>
      <c r="AD2222" s="15"/>
      <c r="AE2222" s="15"/>
      <c r="AF2222" s="15"/>
      <c r="AG2222" s="15"/>
      <c r="AH2222" s="15"/>
      <c r="AI2222" s="15"/>
      <c r="AJ2222" s="15"/>
      <c r="AK2222" s="15"/>
      <c r="AL2222" s="15"/>
      <c r="AM2222" s="15"/>
      <c r="AN2222" s="15"/>
      <c r="AO2222" s="15"/>
      <c r="AP2222" s="15"/>
      <c r="AQ2222" s="15"/>
      <c r="AR2222" s="15"/>
      <c r="AS2222" s="15"/>
      <c r="AT2222" s="15"/>
      <c r="AU2222" s="15"/>
      <c r="AV2222" s="15"/>
      <c r="AW2222" s="15"/>
      <c r="AX2222" s="15"/>
      <c r="AY2222" s="15"/>
      <c r="AZ2222" s="15"/>
      <c r="BA2222" s="15"/>
      <c r="BB2222" s="15"/>
      <c r="BC2222" s="15"/>
      <c r="BD2222" s="15"/>
      <c r="BE2222" s="15"/>
      <c r="BF2222" s="15"/>
      <c r="BG2222" s="15"/>
      <c r="BH2222" s="15"/>
      <c r="BI2222" s="15"/>
      <c r="BJ2222" s="15"/>
      <c r="BK2222" s="15"/>
    </row>
    <row r="2223" spans="22:63" ht="15.75">
      <c r="V2223" s="15"/>
      <c r="W2223" s="15"/>
      <c r="X2223" s="15"/>
      <c r="Y2223" s="15"/>
      <c r="Z2223" s="15"/>
      <c r="AA2223" s="15"/>
      <c r="AB2223" s="15"/>
      <c r="AC2223" s="15"/>
      <c r="AD2223" s="15"/>
      <c r="AE2223" s="15"/>
      <c r="AF2223" s="15"/>
      <c r="AG2223" s="15"/>
      <c r="AH2223" s="15"/>
      <c r="AI2223" s="15"/>
      <c r="AJ2223" s="15"/>
      <c r="AK2223" s="15"/>
      <c r="AL2223" s="15"/>
      <c r="AM2223" s="15"/>
      <c r="AN2223" s="15"/>
      <c r="AO2223" s="15"/>
      <c r="AP2223" s="15"/>
      <c r="AQ2223" s="15"/>
      <c r="AR2223" s="15"/>
      <c r="AS2223" s="15"/>
      <c r="AT2223" s="15"/>
      <c r="AU2223" s="15"/>
      <c r="AV2223" s="15"/>
      <c r="AW2223" s="15"/>
      <c r="AX2223" s="15"/>
      <c r="AY2223" s="15"/>
      <c r="AZ2223" s="15"/>
      <c r="BA2223" s="15"/>
      <c r="BB2223" s="15"/>
      <c r="BC2223" s="15"/>
      <c r="BD2223" s="15"/>
      <c r="BE2223" s="15"/>
      <c r="BF2223" s="15"/>
      <c r="BG2223" s="15"/>
      <c r="BH2223" s="15"/>
      <c r="BI2223" s="15"/>
      <c r="BJ2223" s="15"/>
      <c r="BK2223" s="15"/>
    </row>
    <row r="2224" spans="22:63" ht="15.75">
      <c r="V2224" s="15"/>
      <c r="W2224" s="15"/>
      <c r="X2224" s="15"/>
      <c r="Y2224" s="15"/>
      <c r="Z2224" s="15"/>
      <c r="AA2224" s="15"/>
      <c r="AB2224" s="15"/>
      <c r="AC2224" s="15"/>
      <c r="AD2224" s="15"/>
      <c r="AE2224" s="15"/>
      <c r="AF2224" s="15"/>
      <c r="AG2224" s="15"/>
      <c r="AH2224" s="15"/>
      <c r="AI2224" s="15"/>
      <c r="AJ2224" s="15"/>
      <c r="AK2224" s="15"/>
      <c r="AL2224" s="15"/>
      <c r="AM2224" s="15"/>
      <c r="AN2224" s="15"/>
      <c r="AO2224" s="15"/>
      <c r="AP2224" s="15"/>
      <c r="AQ2224" s="15"/>
      <c r="AR2224" s="15"/>
      <c r="AS2224" s="15"/>
      <c r="AT2224" s="15"/>
      <c r="AU2224" s="15"/>
      <c r="AV2224" s="15"/>
      <c r="AW2224" s="15"/>
      <c r="AX2224" s="15"/>
      <c r="AY2224" s="15"/>
      <c r="AZ2224" s="15"/>
      <c r="BA2224" s="15"/>
      <c r="BB2224" s="15"/>
      <c r="BC2224" s="15"/>
      <c r="BD2224" s="15"/>
      <c r="BE2224" s="15"/>
      <c r="BF2224" s="15"/>
      <c r="BG2224" s="15"/>
      <c r="BH2224" s="15"/>
      <c r="BI2224" s="15"/>
      <c r="BJ2224" s="15"/>
      <c r="BK2224" s="15"/>
    </row>
    <row r="2225" spans="22:63" ht="15.75">
      <c r="V2225" s="15"/>
      <c r="W2225" s="15"/>
      <c r="X2225" s="15"/>
      <c r="Y2225" s="15"/>
      <c r="Z2225" s="15"/>
      <c r="AA2225" s="15"/>
      <c r="AB2225" s="15"/>
      <c r="AC2225" s="15"/>
      <c r="AD2225" s="15"/>
      <c r="AE2225" s="15"/>
      <c r="AF2225" s="15"/>
      <c r="AG2225" s="15"/>
      <c r="AH2225" s="15"/>
      <c r="AI2225" s="15"/>
      <c r="AJ2225" s="15"/>
      <c r="AK2225" s="15"/>
      <c r="AL2225" s="15"/>
      <c r="AM2225" s="15"/>
      <c r="AN2225" s="15"/>
      <c r="AO2225" s="15"/>
      <c r="AP2225" s="15"/>
      <c r="AQ2225" s="15"/>
      <c r="AR2225" s="15"/>
      <c r="AS2225" s="15"/>
      <c r="AT2225" s="15"/>
      <c r="AU2225" s="15"/>
      <c r="AV2225" s="15"/>
      <c r="AW2225" s="15"/>
      <c r="AX2225" s="15"/>
      <c r="AY2225" s="15"/>
      <c r="AZ2225" s="15"/>
      <c r="BA2225" s="15"/>
      <c r="BB2225" s="15"/>
      <c r="BC2225" s="15"/>
      <c r="BD2225" s="15"/>
      <c r="BE2225" s="15"/>
      <c r="BF2225" s="15"/>
      <c r="BG2225" s="15"/>
      <c r="BH2225" s="15"/>
      <c r="BI2225" s="15"/>
      <c r="BJ2225" s="15"/>
      <c r="BK2225" s="15"/>
    </row>
    <row r="2226" spans="22:63" ht="15.75">
      <c r="V2226" s="15"/>
      <c r="W2226" s="15"/>
      <c r="X2226" s="15"/>
      <c r="Y2226" s="15"/>
      <c r="Z2226" s="15"/>
      <c r="AA2226" s="15"/>
      <c r="AB2226" s="15"/>
      <c r="AC2226" s="15"/>
      <c r="AD2226" s="15"/>
      <c r="AE2226" s="15"/>
      <c r="AF2226" s="15"/>
      <c r="AG2226" s="15"/>
      <c r="AH2226" s="15"/>
      <c r="AI2226" s="15"/>
      <c r="AJ2226" s="15"/>
      <c r="AK2226" s="15"/>
      <c r="AL2226" s="15"/>
      <c r="AM2226" s="15"/>
      <c r="AN2226" s="15"/>
      <c r="AO2226" s="15"/>
      <c r="AP2226" s="15"/>
      <c r="AQ2226" s="15"/>
      <c r="AR2226" s="15"/>
      <c r="AS2226" s="15"/>
      <c r="AT2226" s="15"/>
      <c r="AU2226" s="15"/>
      <c r="AV2226" s="15"/>
      <c r="AW2226" s="15"/>
      <c r="AX2226" s="15"/>
      <c r="AY2226" s="15"/>
      <c r="AZ2226" s="15"/>
      <c r="BA2226" s="15"/>
      <c r="BB2226" s="15"/>
      <c r="BC2226" s="15"/>
      <c r="BD2226" s="15"/>
      <c r="BE2226" s="15"/>
      <c r="BF2226" s="15"/>
      <c r="BG2226" s="15"/>
      <c r="BH2226" s="15"/>
      <c r="BI2226" s="15"/>
      <c r="BJ2226" s="15"/>
      <c r="BK2226" s="15"/>
    </row>
    <row r="2227" spans="22:63" ht="15.75">
      <c r="V2227" s="15"/>
      <c r="W2227" s="15"/>
      <c r="X2227" s="15"/>
      <c r="Y2227" s="15"/>
      <c r="Z2227" s="15"/>
      <c r="AA2227" s="15"/>
      <c r="AB2227" s="15"/>
      <c r="AC2227" s="15"/>
      <c r="AD2227" s="15"/>
      <c r="AE2227" s="15"/>
      <c r="AF2227" s="15"/>
      <c r="AG2227" s="15"/>
      <c r="AH2227" s="15"/>
      <c r="AI2227" s="15"/>
      <c r="AJ2227" s="15"/>
      <c r="AK2227" s="15"/>
      <c r="AL2227" s="15"/>
      <c r="AM2227" s="15"/>
      <c r="AN2227" s="15"/>
      <c r="AO2227" s="15"/>
      <c r="AP2227" s="15"/>
      <c r="AQ2227" s="15"/>
      <c r="AR2227" s="15"/>
      <c r="AS2227" s="15"/>
      <c r="AT2227" s="15"/>
      <c r="AU2227" s="15"/>
      <c r="AV2227" s="15"/>
      <c r="AW2227" s="15"/>
      <c r="AX2227" s="15"/>
      <c r="AY2227" s="15"/>
      <c r="AZ2227" s="15"/>
      <c r="BA2227" s="15"/>
      <c r="BB2227" s="15"/>
      <c r="BC2227" s="15"/>
      <c r="BD2227" s="15"/>
      <c r="BE2227" s="15"/>
      <c r="BF2227" s="15"/>
      <c r="BG2227" s="15"/>
      <c r="BH2227" s="15"/>
      <c r="BI2227" s="15"/>
      <c r="BJ2227" s="15"/>
      <c r="BK2227" s="15"/>
    </row>
    <row r="2228" spans="22:63" ht="15.75">
      <c r="V2228" s="15"/>
      <c r="W2228" s="15"/>
      <c r="X2228" s="15"/>
      <c r="Y2228" s="15"/>
      <c r="Z2228" s="15"/>
      <c r="AA2228" s="15"/>
      <c r="AB2228" s="15"/>
      <c r="AC2228" s="15"/>
      <c r="AD2228" s="15"/>
      <c r="AE2228" s="15"/>
      <c r="AF2228" s="15"/>
      <c r="AG2228" s="15"/>
      <c r="AH2228" s="15"/>
      <c r="AI2228" s="15"/>
      <c r="AJ2228" s="15"/>
      <c r="AK2228" s="15"/>
      <c r="AL2228" s="15"/>
      <c r="AM2228" s="15"/>
      <c r="AN2228" s="15"/>
      <c r="AO2228" s="15"/>
      <c r="AP2228" s="15"/>
      <c r="AQ2228" s="15"/>
      <c r="AR2228" s="15"/>
      <c r="AS2228" s="15"/>
      <c r="AT2228" s="15"/>
      <c r="AU2228" s="15"/>
      <c r="AV2228" s="15"/>
      <c r="AW2228" s="15"/>
      <c r="AX2228" s="15"/>
      <c r="AY2228" s="15"/>
      <c r="AZ2228" s="15"/>
      <c r="BA2228" s="15"/>
      <c r="BB2228" s="15"/>
      <c r="BC2228" s="15"/>
      <c r="BD2228" s="15"/>
      <c r="BE2228" s="15"/>
      <c r="BF2228" s="15"/>
      <c r="BG2228" s="15"/>
      <c r="BH2228" s="15"/>
      <c r="BI2228" s="15"/>
      <c r="BJ2228" s="15"/>
      <c r="BK2228" s="15"/>
    </row>
    <row r="2229" spans="22:63" ht="15.75">
      <c r="V2229" s="15"/>
      <c r="W2229" s="15"/>
      <c r="X2229" s="15"/>
      <c r="Y2229" s="15"/>
      <c r="Z2229" s="15"/>
      <c r="AA2229" s="15"/>
      <c r="AB2229" s="15"/>
      <c r="AC2229" s="15"/>
      <c r="AD2229" s="15"/>
      <c r="AE2229" s="15"/>
      <c r="AF2229" s="15"/>
      <c r="AG2229" s="15"/>
      <c r="AH2229" s="15"/>
      <c r="AI2229" s="15"/>
      <c r="AJ2229" s="15"/>
      <c r="AK2229" s="15"/>
      <c r="AL2229" s="15"/>
      <c r="AM2229" s="15"/>
      <c r="AN2229" s="15"/>
      <c r="AO2229" s="15"/>
      <c r="AP2229" s="15"/>
      <c r="AQ2229" s="15"/>
      <c r="AR2229" s="15"/>
      <c r="AS2229" s="15"/>
      <c r="AT2229" s="15"/>
      <c r="AU2229" s="15"/>
      <c r="AV2229" s="15"/>
      <c r="AW2229" s="15"/>
      <c r="AX2229" s="15"/>
      <c r="AY2229" s="15"/>
      <c r="AZ2229" s="15"/>
      <c r="BA2229" s="15"/>
      <c r="BB2229" s="15"/>
      <c r="BC2229" s="15"/>
      <c r="BD2229" s="15"/>
      <c r="BE2229" s="15"/>
      <c r="BF2229" s="15"/>
      <c r="BG2229" s="15"/>
      <c r="BH2229" s="15"/>
      <c r="BI2229" s="15"/>
      <c r="BJ2229" s="15"/>
      <c r="BK2229" s="15"/>
    </row>
    <row r="2230" spans="22:63" ht="15.75">
      <c r="V2230" s="15"/>
      <c r="W2230" s="15"/>
      <c r="X2230" s="15"/>
      <c r="Y2230" s="15"/>
      <c r="Z2230" s="15"/>
      <c r="AA2230" s="15"/>
      <c r="AB2230" s="15"/>
      <c r="AC2230" s="15"/>
      <c r="AD2230" s="15"/>
      <c r="AE2230" s="15"/>
      <c r="AF2230" s="15"/>
      <c r="AG2230" s="15"/>
      <c r="AH2230" s="15"/>
      <c r="AI2230" s="15"/>
      <c r="AJ2230" s="15"/>
      <c r="AK2230" s="15"/>
      <c r="AL2230" s="15"/>
      <c r="AM2230" s="15"/>
      <c r="AN2230" s="15"/>
      <c r="AO2230" s="15"/>
      <c r="AP2230" s="15"/>
      <c r="AQ2230" s="15"/>
      <c r="AR2230" s="15"/>
      <c r="AS2230" s="15"/>
      <c r="AT2230" s="15"/>
      <c r="AU2230" s="15"/>
      <c r="AV2230" s="15"/>
      <c r="AW2230" s="15"/>
      <c r="AX2230" s="15"/>
      <c r="AY2230" s="15"/>
      <c r="AZ2230" s="15"/>
      <c r="BA2230" s="15"/>
      <c r="BB2230" s="15"/>
      <c r="BC2230" s="15"/>
      <c r="BD2230" s="15"/>
      <c r="BE2230" s="15"/>
      <c r="BF2230" s="15"/>
      <c r="BG2230" s="15"/>
      <c r="BH2230" s="15"/>
      <c r="BI2230" s="15"/>
      <c r="BJ2230" s="15"/>
      <c r="BK2230" s="15"/>
    </row>
    <row r="2231" spans="22:63" ht="15.75">
      <c r="V2231" s="15"/>
      <c r="W2231" s="15"/>
      <c r="X2231" s="15"/>
      <c r="Y2231" s="15"/>
      <c r="Z2231" s="15"/>
      <c r="AA2231" s="15"/>
      <c r="AB2231" s="15"/>
      <c r="AC2231" s="15"/>
      <c r="AD2231" s="15"/>
      <c r="AE2231" s="15"/>
      <c r="AF2231" s="15"/>
      <c r="AG2231" s="15"/>
      <c r="AH2231" s="15"/>
      <c r="AI2231" s="15"/>
      <c r="AJ2231" s="15"/>
      <c r="AK2231" s="15"/>
      <c r="AL2231" s="15"/>
      <c r="AM2231" s="15"/>
      <c r="AN2231" s="15"/>
      <c r="AO2231" s="15"/>
      <c r="AP2231" s="15"/>
      <c r="AQ2231" s="15"/>
      <c r="AR2231" s="15"/>
      <c r="AS2231" s="15"/>
      <c r="AT2231" s="15"/>
      <c r="AU2231" s="15"/>
      <c r="AV2231" s="15"/>
      <c r="AW2231" s="15"/>
      <c r="AX2231" s="15"/>
      <c r="AY2231" s="15"/>
      <c r="AZ2231" s="15"/>
      <c r="BA2231" s="15"/>
      <c r="BB2231" s="15"/>
      <c r="BC2231" s="15"/>
      <c r="BD2231" s="15"/>
      <c r="BE2231" s="15"/>
      <c r="BF2231" s="15"/>
      <c r="BG2231" s="15"/>
      <c r="BH2231" s="15"/>
      <c r="BI2231" s="15"/>
      <c r="BJ2231" s="15"/>
      <c r="BK2231" s="15"/>
    </row>
    <row r="2232" spans="22:63" ht="15.75">
      <c r="V2232" s="15"/>
      <c r="W2232" s="15"/>
      <c r="X2232" s="15"/>
      <c r="Y2232" s="15"/>
      <c r="Z2232" s="15"/>
      <c r="AA2232" s="15"/>
      <c r="AB2232" s="15"/>
      <c r="AC2232" s="15"/>
      <c r="AD2232" s="15"/>
      <c r="AE2232" s="15"/>
      <c r="AF2232" s="15"/>
      <c r="AG2232" s="15"/>
      <c r="AH2232" s="15"/>
      <c r="AI2232" s="15"/>
      <c r="AJ2232" s="15"/>
      <c r="AK2232" s="15"/>
      <c r="AL2232" s="15"/>
      <c r="AM2232" s="15"/>
      <c r="AN2232" s="15"/>
      <c r="AO2232" s="15"/>
      <c r="AP2232" s="15"/>
      <c r="AQ2232" s="15"/>
      <c r="AR2232" s="15"/>
      <c r="AS2232" s="15"/>
      <c r="AT2232" s="15"/>
      <c r="AU2232" s="15"/>
      <c r="AV2232" s="15"/>
      <c r="AW2232" s="15"/>
      <c r="AX2232" s="15"/>
      <c r="AY2232" s="15"/>
      <c r="AZ2232" s="15"/>
      <c r="BA2232" s="15"/>
      <c r="BB2232" s="15"/>
      <c r="BC2232" s="15"/>
      <c r="BD2232" s="15"/>
      <c r="BE2232" s="15"/>
      <c r="BF2232" s="15"/>
      <c r="BG2232" s="15"/>
      <c r="BH2232" s="15"/>
      <c r="BI2232" s="15"/>
      <c r="BJ2232" s="15"/>
      <c r="BK2232" s="15"/>
    </row>
    <row r="2233" spans="22:63" ht="15.75">
      <c r="V2233" s="15"/>
      <c r="W2233" s="15"/>
      <c r="X2233" s="15"/>
      <c r="Y2233" s="15"/>
      <c r="Z2233" s="15"/>
      <c r="AA2233" s="15"/>
      <c r="AB2233" s="15"/>
      <c r="AC2233" s="15"/>
      <c r="AD2233" s="15"/>
      <c r="AE2233" s="15"/>
      <c r="AF2233" s="15"/>
      <c r="AG2233" s="15"/>
      <c r="AH2233" s="15"/>
      <c r="AI2233" s="15"/>
      <c r="AJ2233" s="15"/>
      <c r="AK2233" s="15"/>
      <c r="AL2233" s="15"/>
      <c r="AM2233" s="15"/>
      <c r="AN2233" s="15"/>
      <c r="AO2233" s="15"/>
      <c r="AP2233" s="15"/>
      <c r="AQ2233" s="15"/>
      <c r="AR2233" s="15"/>
      <c r="AS2233" s="15"/>
      <c r="AT2233" s="15"/>
      <c r="AU2233" s="15"/>
      <c r="AV2233" s="15"/>
      <c r="AW2233" s="15"/>
      <c r="AX2233" s="15"/>
      <c r="AY2233" s="15"/>
      <c r="AZ2233" s="15"/>
      <c r="BA2233" s="15"/>
      <c r="BB2233" s="15"/>
      <c r="BC2233" s="15"/>
      <c r="BD2233" s="15"/>
      <c r="BE2233" s="15"/>
      <c r="BF2233" s="15"/>
      <c r="BG2233" s="15"/>
      <c r="BH2233" s="15"/>
      <c r="BI2233" s="15"/>
      <c r="BJ2233" s="15"/>
      <c r="BK2233" s="15"/>
    </row>
    <row r="2234" spans="22:63" ht="15.75">
      <c r="V2234" s="15"/>
      <c r="W2234" s="15"/>
      <c r="X2234" s="15"/>
      <c r="Y2234" s="15"/>
      <c r="Z2234" s="15"/>
      <c r="AA2234" s="15"/>
      <c r="AB2234" s="15"/>
      <c r="AC2234" s="15"/>
      <c r="AD2234" s="15"/>
      <c r="AE2234" s="15"/>
      <c r="AF2234" s="15"/>
      <c r="AG2234" s="15"/>
      <c r="AH2234" s="15"/>
      <c r="AI2234" s="15"/>
      <c r="AJ2234" s="15"/>
      <c r="AK2234" s="15"/>
      <c r="AL2234" s="15"/>
      <c r="AM2234" s="15"/>
      <c r="AN2234" s="15"/>
      <c r="AO2234" s="15"/>
      <c r="AP2234" s="15"/>
      <c r="AQ2234" s="15"/>
      <c r="AR2234" s="15"/>
      <c r="AS2234" s="15"/>
      <c r="AT2234" s="15"/>
      <c r="AU2234" s="15"/>
      <c r="AV2234" s="15"/>
      <c r="AW2234" s="15"/>
      <c r="AX2234" s="15"/>
      <c r="AY2234" s="15"/>
      <c r="AZ2234" s="15"/>
      <c r="BA2234" s="15"/>
      <c r="BB2234" s="15"/>
      <c r="BC2234" s="15"/>
      <c r="BD2234" s="15"/>
      <c r="BE2234" s="15"/>
      <c r="BF2234" s="15"/>
      <c r="BG2234" s="15"/>
      <c r="BH2234" s="15"/>
      <c r="BI2234" s="15"/>
      <c r="BJ2234" s="15"/>
      <c r="BK2234" s="15"/>
    </row>
    <row r="2235" spans="22:63" ht="15.75">
      <c r="V2235" s="15"/>
      <c r="W2235" s="15"/>
      <c r="X2235" s="15"/>
      <c r="Y2235" s="15"/>
      <c r="Z2235" s="15"/>
      <c r="AA2235" s="15"/>
      <c r="AB2235" s="15"/>
      <c r="AC2235" s="15"/>
      <c r="AD2235" s="15"/>
      <c r="AE2235" s="15"/>
      <c r="AF2235" s="15"/>
      <c r="AG2235" s="15"/>
      <c r="AH2235" s="15"/>
      <c r="AI2235" s="15"/>
      <c r="AJ2235" s="15"/>
      <c r="AK2235" s="15"/>
      <c r="AL2235" s="15"/>
      <c r="AM2235" s="15"/>
      <c r="AN2235" s="15"/>
      <c r="AO2235" s="15"/>
      <c r="AP2235" s="15"/>
      <c r="AQ2235" s="15"/>
      <c r="AR2235" s="15"/>
      <c r="AS2235" s="15"/>
      <c r="AT2235" s="15"/>
      <c r="AU2235" s="15"/>
      <c r="AV2235" s="15"/>
      <c r="AW2235" s="15"/>
      <c r="AX2235" s="15"/>
      <c r="AY2235" s="15"/>
      <c r="AZ2235" s="15"/>
      <c r="BA2235" s="15"/>
      <c r="BB2235" s="15"/>
      <c r="BC2235" s="15"/>
      <c r="BD2235" s="15"/>
      <c r="BE2235" s="15"/>
      <c r="BF2235" s="15"/>
      <c r="BG2235" s="15"/>
      <c r="BH2235" s="15"/>
      <c r="BI2235" s="15"/>
      <c r="BJ2235" s="15"/>
      <c r="BK2235" s="15"/>
    </row>
    <row r="2236" spans="22:63" ht="15.75">
      <c r="V2236" s="15"/>
      <c r="W2236" s="15"/>
      <c r="X2236" s="15"/>
      <c r="Y2236" s="15"/>
      <c r="Z2236" s="15"/>
      <c r="AA2236" s="15"/>
      <c r="AB2236" s="15"/>
      <c r="AC2236" s="15"/>
      <c r="AD2236" s="15"/>
      <c r="AE2236" s="15"/>
      <c r="AF2236" s="15"/>
      <c r="AG2236" s="15"/>
      <c r="AH2236" s="15"/>
      <c r="AI2236" s="15"/>
      <c r="AJ2236" s="15"/>
      <c r="AK2236" s="15"/>
      <c r="AL2236" s="15"/>
      <c r="AM2236" s="15"/>
      <c r="AN2236" s="15"/>
      <c r="AO2236" s="15"/>
      <c r="AP2236" s="15"/>
      <c r="AQ2236" s="15"/>
      <c r="AR2236" s="15"/>
      <c r="AS2236" s="15"/>
      <c r="AT2236" s="15"/>
      <c r="AU2236" s="15"/>
      <c r="AV2236" s="15"/>
      <c r="AW2236" s="15"/>
      <c r="AX2236" s="15"/>
      <c r="AY2236" s="15"/>
      <c r="AZ2236" s="15"/>
      <c r="BA2236" s="15"/>
      <c r="BB2236" s="15"/>
      <c r="BC2236" s="15"/>
      <c r="BD2236" s="15"/>
      <c r="BE2236" s="15"/>
      <c r="BF2236" s="15"/>
      <c r="BG2236" s="15"/>
      <c r="BH2236" s="15"/>
      <c r="BI2236" s="15"/>
      <c r="BJ2236" s="15"/>
      <c r="BK2236" s="15"/>
    </row>
    <row r="2237" spans="22:63" ht="15.75">
      <c r="V2237" s="15"/>
      <c r="W2237" s="15"/>
      <c r="X2237" s="15"/>
      <c r="Y2237" s="15"/>
      <c r="Z2237" s="15"/>
      <c r="AA2237" s="15"/>
      <c r="AB2237" s="15"/>
      <c r="AC2237" s="15"/>
      <c r="AD2237" s="15"/>
      <c r="AE2237" s="15"/>
      <c r="AF2237" s="15"/>
      <c r="AG2237" s="15"/>
      <c r="AH2237" s="15"/>
      <c r="AI2237" s="15"/>
      <c r="AJ2237" s="15"/>
      <c r="AK2237" s="15"/>
      <c r="AL2237" s="15"/>
      <c r="AM2237" s="15"/>
      <c r="AN2237" s="15"/>
      <c r="AO2237" s="15"/>
      <c r="AP2237" s="15"/>
      <c r="AQ2237" s="15"/>
      <c r="AR2237" s="15"/>
      <c r="AS2237" s="15"/>
      <c r="AT2237" s="15"/>
      <c r="AU2237" s="15"/>
      <c r="AV2237" s="15"/>
      <c r="AW2237" s="15"/>
      <c r="AX2237" s="15"/>
      <c r="AY2237" s="15"/>
      <c r="AZ2237" s="15"/>
      <c r="BA2237" s="15"/>
      <c r="BB2237" s="15"/>
      <c r="BC2237" s="15"/>
      <c r="BD2237" s="15"/>
      <c r="BE2237" s="15"/>
      <c r="BF2237" s="15"/>
      <c r="BG2237" s="15"/>
      <c r="BH2237" s="15"/>
      <c r="BI2237" s="15"/>
      <c r="BJ2237" s="15"/>
      <c r="BK2237" s="15"/>
    </row>
    <row r="2238" spans="22:63" ht="15.75">
      <c r="V2238" s="15"/>
      <c r="W2238" s="15"/>
      <c r="X2238" s="15"/>
      <c r="Y2238" s="15"/>
      <c r="Z2238" s="15"/>
      <c r="AA2238" s="15"/>
      <c r="AB2238" s="15"/>
      <c r="AC2238" s="15"/>
      <c r="AD2238" s="15"/>
      <c r="AE2238" s="15"/>
      <c r="AF2238" s="15"/>
      <c r="AG2238" s="15"/>
      <c r="AH2238" s="15"/>
      <c r="AI2238" s="15"/>
      <c r="AJ2238" s="15"/>
      <c r="AK2238" s="15"/>
      <c r="AL2238" s="15"/>
      <c r="AM2238" s="15"/>
      <c r="AN2238" s="15"/>
      <c r="AO2238" s="15"/>
      <c r="AP2238" s="15"/>
      <c r="AQ2238" s="15"/>
      <c r="AR2238" s="15"/>
      <c r="AS2238" s="15"/>
      <c r="AT2238" s="15"/>
      <c r="AU2238" s="15"/>
      <c r="AV2238" s="15"/>
      <c r="AW2238" s="15"/>
      <c r="AX2238" s="15"/>
      <c r="AY2238" s="15"/>
      <c r="AZ2238" s="15"/>
      <c r="BA2238" s="15"/>
      <c r="BB2238" s="15"/>
      <c r="BC2238" s="15"/>
      <c r="BD2238" s="15"/>
      <c r="BE2238" s="15"/>
      <c r="BF2238" s="15"/>
      <c r="BG2238" s="15"/>
      <c r="BH2238" s="15"/>
      <c r="BI2238" s="15"/>
      <c r="BJ2238" s="15"/>
      <c r="BK2238" s="15"/>
    </row>
    <row r="2239" spans="22:63" ht="15.75">
      <c r="V2239" s="15"/>
      <c r="W2239" s="15"/>
      <c r="X2239" s="15"/>
      <c r="Y2239" s="15"/>
      <c r="Z2239" s="15"/>
      <c r="AA2239" s="15"/>
      <c r="AB2239" s="15"/>
      <c r="AC2239" s="15"/>
      <c r="AD2239" s="15"/>
      <c r="AE2239" s="15"/>
      <c r="AF2239" s="15"/>
      <c r="AG2239" s="15"/>
      <c r="AH2239" s="15"/>
      <c r="AI2239" s="15"/>
      <c r="AJ2239" s="15"/>
      <c r="AK2239" s="15"/>
      <c r="AL2239" s="15"/>
      <c r="AM2239" s="15"/>
      <c r="AN2239" s="15"/>
      <c r="AO2239" s="15"/>
      <c r="AP2239" s="15"/>
      <c r="AQ2239" s="15"/>
      <c r="AR2239" s="15"/>
      <c r="AS2239" s="15"/>
      <c r="AT2239" s="15"/>
      <c r="AU2239" s="15"/>
      <c r="AV2239" s="15"/>
      <c r="AW2239" s="15"/>
      <c r="AX2239" s="15"/>
      <c r="AY2239" s="15"/>
      <c r="AZ2239" s="15"/>
      <c r="BA2239" s="15"/>
      <c r="BB2239" s="15"/>
      <c r="BC2239" s="15"/>
      <c r="BD2239" s="15"/>
      <c r="BE2239" s="15"/>
      <c r="BF2239" s="15"/>
      <c r="BG2239" s="15"/>
      <c r="BH2239" s="15"/>
      <c r="BI2239" s="15"/>
      <c r="BJ2239" s="15"/>
      <c r="BK2239" s="15"/>
    </row>
    <row r="2240" spans="22:63" ht="15.75">
      <c r="V2240" s="15"/>
      <c r="W2240" s="15"/>
      <c r="X2240" s="15"/>
      <c r="Y2240" s="15"/>
      <c r="Z2240" s="15"/>
      <c r="AA2240" s="15"/>
      <c r="AB2240" s="15"/>
      <c r="AC2240" s="15"/>
      <c r="AD2240" s="15"/>
      <c r="AE2240" s="15"/>
      <c r="AF2240" s="15"/>
      <c r="AG2240" s="15"/>
      <c r="AH2240" s="15"/>
      <c r="AI2240" s="15"/>
      <c r="AJ2240" s="15"/>
      <c r="AK2240" s="15"/>
      <c r="AL2240" s="15"/>
      <c r="AM2240" s="15"/>
      <c r="AN2240" s="15"/>
      <c r="AO2240" s="15"/>
      <c r="AP2240" s="15"/>
      <c r="AQ2240" s="15"/>
      <c r="AR2240" s="15"/>
      <c r="AS2240" s="15"/>
      <c r="AT2240" s="15"/>
      <c r="AU2240" s="15"/>
      <c r="AV2240" s="15"/>
      <c r="AW2240" s="15"/>
      <c r="AX2240" s="15"/>
      <c r="AY2240" s="15"/>
      <c r="AZ2240" s="15"/>
      <c r="BA2240" s="15"/>
      <c r="BB2240" s="15"/>
      <c r="BC2240" s="15"/>
      <c r="BD2240" s="15"/>
      <c r="BE2240" s="15"/>
      <c r="BF2240" s="15"/>
      <c r="BG2240" s="15"/>
      <c r="BH2240" s="15"/>
      <c r="BI2240" s="15"/>
      <c r="BJ2240" s="15"/>
      <c r="BK2240" s="15"/>
    </row>
    <row r="2241" spans="22:63" ht="15.75">
      <c r="V2241" s="15"/>
      <c r="W2241" s="15"/>
      <c r="X2241" s="15"/>
      <c r="Y2241" s="15"/>
      <c r="Z2241" s="15"/>
      <c r="AA2241" s="15"/>
      <c r="AB2241" s="15"/>
      <c r="AC2241" s="15"/>
      <c r="AD2241" s="15"/>
      <c r="AE2241" s="15"/>
      <c r="AF2241" s="15"/>
      <c r="AG2241" s="15"/>
      <c r="AH2241" s="15"/>
      <c r="AI2241" s="15"/>
      <c r="AJ2241" s="15"/>
      <c r="AK2241" s="15"/>
      <c r="AL2241" s="15"/>
      <c r="AM2241" s="15"/>
      <c r="AN2241" s="15"/>
      <c r="AO2241" s="15"/>
      <c r="AP2241" s="15"/>
      <c r="AQ2241" s="15"/>
      <c r="AR2241" s="15"/>
      <c r="AS2241" s="15"/>
      <c r="AT2241" s="15"/>
      <c r="AU2241" s="15"/>
      <c r="AV2241" s="15"/>
      <c r="AW2241" s="15"/>
      <c r="AX2241" s="15"/>
      <c r="AY2241" s="15"/>
      <c r="AZ2241" s="15"/>
      <c r="BA2241" s="15"/>
      <c r="BB2241" s="15"/>
      <c r="BC2241" s="15"/>
      <c r="BD2241" s="15"/>
      <c r="BE2241" s="15"/>
      <c r="BF2241" s="15"/>
      <c r="BG2241" s="15"/>
      <c r="BH2241" s="15"/>
      <c r="BI2241" s="15"/>
      <c r="BJ2241" s="15"/>
      <c r="BK2241" s="15"/>
    </row>
    <row r="2242" spans="22:63" ht="15.75">
      <c r="V2242" s="15"/>
      <c r="W2242" s="15"/>
      <c r="X2242" s="15"/>
      <c r="Y2242" s="15"/>
      <c r="Z2242" s="15"/>
      <c r="AA2242" s="15"/>
      <c r="AB2242" s="15"/>
      <c r="AC2242" s="15"/>
      <c r="AD2242" s="15"/>
      <c r="AE2242" s="15"/>
      <c r="AF2242" s="15"/>
      <c r="AG2242" s="15"/>
      <c r="AH2242" s="15"/>
      <c r="AI2242" s="15"/>
      <c r="AJ2242" s="15"/>
      <c r="AK2242" s="15"/>
      <c r="AL2242" s="15"/>
      <c r="AM2242" s="15"/>
      <c r="AN2242" s="15"/>
      <c r="AO2242" s="15"/>
      <c r="AP2242" s="15"/>
      <c r="AQ2242" s="15"/>
      <c r="AR2242" s="15"/>
      <c r="AS2242" s="15"/>
      <c r="AT2242" s="15"/>
      <c r="AU2242" s="15"/>
      <c r="AV2242" s="15"/>
      <c r="AW2242" s="15"/>
      <c r="AX2242" s="15"/>
      <c r="AY2242" s="15"/>
      <c r="AZ2242" s="15"/>
      <c r="BA2242" s="15"/>
      <c r="BB2242" s="15"/>
      <c r="BC2242" s="15"/>
      <c r="BD2242" s="15"/>
      <c r="BE2242" s="15"/>
      <c r="BF2242" s="15"/>
      <c r="BG2242" s="15"/>
      <c r="BH2242" s="15"/>
      <c r="BI2242" s="15"/>
      <c r="BJ2242" s="15"/>
      <c r="BK2242" s="15"/>
    </row>
    <row r="2243" spans="22:63" ht="15.75">
      <c r="V2243" s="15"/>
      <c r="W2243" s="15"/>
      <c r="X2243" s="15"/>
      <c r="Y2243" s="15"/>
      <c r="Z2243" s="15"/>
      <c r="AA2243" s="15"/>
      <c r="AB2243" s="15"/>
      <c r="AC2243" s="15"/>
      <c r="AD2243" s="15"/>
      <c r="AE2243" s="15"/>
      <c r="AF2243" s="15"/>
      <c r="AG2243" s="15"/>
      <c r="AH2243" s="15"/>
      <c r="AI2243" s="15"/>
      <c r="AJ2243" s="15"/>
      <c r="AK2243" s="15"/>
      <c r="AL2243" s="15"/>
      <c r="AM2243" s="15"/>
      <c r="AN2243" s="15"/>
      <c r="AO2243" s="15"/>
      <c r="AP2243" s="15"/>
      <c r="AQ2243" s="15"/>
      <c r="AR2243" s="15"/>
      <c r="AS2243" s="15"/>
      <c r="AT2243" s="15"/>
      <c r="AU2243" s="15"/>
      <c r="AV2243" s="15"/>
      <c r="AW2243" s="15"/>
      <c r="AX2243" s="15"/>
      <c r="AY2243" s="15"/>
      <c r="AZ2243" s="15"/>
      <c r="BA2243" s="15"/>
      <c r="BB2243" s="15"/>
      <c r="BC2243" s="15"/>
      <c r="BD2243" s="15"/>
      <c r="BE2243" s="15"/>
      <c r="BF2243" s="15"/>
      <c r="BG2243" s="15"/>
      <c r="BH2243" s="15"/>
      <c r="BI2243" s="15"/>
      <c r="BJ2243" s="15"/>
      <c r="BK2243" s="15"/>
    </row>
    <row r="2244" spans="22:63" ht="15.75">
      <c r="V2244" s="15"/>
      <c r="W2244" s="15"/>
      <c r="X2244" s="15"/>
      <c r="Y2244" s="15"/>
      <c r="Z2244" s="15"/>
      <c r="AA2244" s="15"/>
      <c r="AB2244" s="15"/>
      <c r="AC2244" s="15"/>
      <c r="AD2244" s="15"/>
      <c r="AE2244" s="15"/>
      <c r="AF2244" s="15"/>
      <c r="AG2244" s="15"/>
      <c r="AH2244" s="15"/>
      <c r="AI2244" s="15"/>
      <c r="AJ2244" s="15"/>
      <c r="AK2244" s="15"/>
      <c r="AL2244" s="15"/>
      <c r="AM2244" s="15"/>
      <c r="AN2244" s="15"/>
      <c r="AO2244" s="15"/>
      <c r="AP2244" s="15"/>
      <c r="AQ2244" s="15"/>
      <c r="AR2244" s="15"/>
      <c r="AS2244" s="15"/>
      <c r="AT2244" s="15"/>
      <c r="AU2244" s="15"/>
      <c r="AV2244" s="15"/>
      <c r="AW2244" s="15"/>
      <c r="AX2244" s="15"/>
      <c r="AY2244" s="15"/>
      <c r="AZ2244" s="15"/>
      <c r="BA2244" s="15"/>
      <c r="BB2244" s="15"/>
      <c r="BC2244" s="15"/>
      <c r="BD2244" s="15"/>
      <c r="BE2244" s="15"/>
      <c r="BF2244" s="15"/>
      <c r="BG2244" s="15"/>
      <c r="BH2244" s="15"/>
      <c r="BI2244" s="15"/>
      <c r="BJ2244" s="15"/>
      <c r="BK2244" s="15"/>
    </row>
    <row r="2245" spans="22:63" ht="15.75">
      <c r="V2245" s="15"/>
      <c r="W2245" s="15"/>
      <c r="X2245" s="15"/>
      <c r="Y2245" s="15"/>
      <c r="Z2245" s="15"/>
      <c r="AA2245" s="15"/>
      <c r="AB2245" s="15"/>
      <c r="AC2245" s="15"/>
      <c r="AD2245" s="15"/>
      <c r="AE2245" s="15"/>
      <c r="AF2245" s="15"/>
      <c r="AG2245" s="15"/>
      <c r="AH2245" s="15"/>
      <c r="AI2245" s="15"/>
      <c r="AJ2245" s="15"/>
      <c r="AK2245" s="15"/>
      <c r="AL2245" s="15"/>
      <c r="AM2245" s="15"/>
      <c r="AN2245" s="15"/>
      <c r="AO2245" s="15"/>
      <c r="AP2245" s="15"/>
      <c r="AQ2245" s="15"/>
      <c r="AR2245" s="15"/>
      <c r="AS2245" s="15"/>
      <c r="AT2245" s="15"/>
      <c r="AU2245" s="15"/>
      <c r="AV2245" s="15"/>
      <c r="AW2245" s="15"/>
      <c r="AX2245" s="15"/>
      <c r="AY2245" s="15"/>
      <c r="AZ2245" s="15"/>
      <c r="BA2245" s="15"/>
      <c r="BB2245" s="15"/>
      <c r="BC2245" s="15"/>
      <c r="BD2245" s="15"/>
      <c r="BE2245" s="15"/>
      <c r="BF2245" s="15"/>
      <c r="BG2245" s="15"/>
      <c r="BH2245" s="15"/>
      <c r="BI2245" s="15"/>
      <c r="BJ2245" s="15"/>
      <c r="BK2245" s="15"/>
    </row>
    <row r="2246" spans="22:63" ht="15.75">
      <c r="V2246" s="15"/>
      <c r="W2246" s="15"/>
      <c r="X2246" s="15"/>
      <c r="Y2246" s="15"/>
      <c r="Z2246" s="15"/>
      <c r="AA2246" s="15"/>
      <c r="AB2246" s="15"/>
      <c r="AC2246" s="15"/>
      <c r="AD2246" s="15"/>
      <c r="AE2246" s="15"/>
      <c r="AF2246" s="15"/>
      <c r="AG2246" s="15"/>
      <c r="AH2246" s="15"/>
      <c r="AI2246" s="15"/>
      <c r="AJ2246" s="15"/>
      <c r="AK2246" s="15"/>
      <c r="AL2246" s="15"/>
      <c r="AM2246" s="15"/>
      <c r="AN2246" s="15"/>
      <c r="AO2246" s="15"/>
      <c r="AP2246" s="15"/>
      <c r="AQ2246" s="15"/>
      <c r="AR2246" s="15"/>
      <c r="AS2246" s="15"/>
      <c r="AT2246" s="15"/>
      <c r="AU2246" s="15"/>
      <c r="AV2246" s="15"/>
      <c r="AW2246" s="15"/>
      <c r="AX2246" s="15"/>
      <c r="AY2246" s="15"/>
      <c r="AZ2246" s="15"/>
      <c r="BA2246" s="15"/>
      <c r="BB2246" s="15"/>
      <c r="BC2246" s="15"/>
      <c r="BD2246" s="15"/>
      <c r="BE2246" s="15"/>
      <c r="BF2246" s="15"/>
      <c r="BG2246" s="15"/>
      <c r="BH2246" s="15"/>
      <c r="BI2246" s="15"/>
      <c r="BJ2246" s="15"/>
      <c r="BK2246" s="15"/>
    </row>
    <row r="2247" spans="22:63" ht="15.75">
      <c r="V2247" s="15"/>
      <c r="W2247" s="15"/>
      <c r="X2247" s="15"/>
      <c r="Y2247" s="15"/>
      <c r="Z2247" s="15"/>
      <c r="AA2247" s="15"/>
      <c r="AB2247" s="15"/>
      <c r="AC2247" s="15"/>
      <c r="AD2247" s="15"/>
      <c r="AE2247" s="15"/>
      <c r="AF2247" s="15"/>
      <c r="AG2247" s="15"/>
      <c r="AH2247" s="15"/>
      <c r="AI2247" s="15"/>
      <c r="AJ2247" s="15"/>
      <c r="AK2247" s="15"/>
      <c r="AL2247" s="15"/>
      <c r="AM2247" s="15"/>
      <c r="AN2247" s="15"/>
      <c r="AO2247" s="15"/>
      <c r="AP2247" s="15"/>
      <c r="AQ2247" s="15"/>
      <c r="AR2247" s="15"/>
      <c r="AS2247" s="15"/>
      <c r="AT2247" s="15"/>
      <c r="AU2247" s="15"/>
      <c r="AV2247" s="15"/>
      <c r="AW2247" s="15"/>
      <c r="AX2247" s="15"/>
      <c r="AY2247" s="15"/>
      <c r="AZ2247" s="15"/>
      <c r="BA2247" s="15"/>
      <c r="BB2247" s="15"/>
      <c r="BC2247" s="15"/>
      <c r="BD2247" s="15"/>
      <c r="BE2247" s="15"/>
      <c r="BF2247" s="15"/>
      <c r="BG2247" s="15"/>
      <c r="BH2247" s="15"/>
      <c r="BI2247" s="15"/>
      <c r="BJ2247" s="15"/>
      <c r="BK2247" s="15"/>
    </row>
    <row r="2248" spans="22:63" ht="15.75">
      <c r="V2248" s="15"/>
      <c r="W2248" s="15"/>
      <c r="X2248" s="15"/>
      <c r="Y2248" s="15"/>
      <c r="Z2248" s="15"/>
      <c r="AA2248" s="15"/>
      <c r="AB2248" s="15"/>
      <c r="AC2248" s="15"/>
      <c r="AD2248" s="15"/>
      <c r="AE2248" s="15"/>
      <c r="AF2248" s="15"/>
      <c r="AG2248" s="15"/>
      <c r="AH2248" s="15"/>
      <c r="AI2248" s="15"/>
      <c r="AJ2248" s="15"/>
      <c r="AK2248" s="15"/>
      <c r="AL2248" s="15"/>
      <c r="AM2248" s="15"/>
      <c r="AN2248" s="15"/>
      <c r="AO2248" s="15"/>
      <c r="AP2248" s="15"/>
      <c r="AQ2248" s="15"/>
      <c r="AR2248" s="15"/>
      <c r="AS2248" s="15"/>
      <c r="AT2248" s="15"/>
      <c r="AU2248" s="15"/>
      <c r="AV2248" s="15"/>
      <c r="AW2248" s="15"/>
      <c r="AX2248" s="15"/>
      <c r="AY2248" s="15"/>
      <c r="AZ2248" s="15"/>
      <c r="BA2248" s="15"/>
      <c r="BB2248" s="15"/>
      <c r="BC2248" s="15"/>
      <c r="BD2248" s="15"/>
      <c r="BE2248" s="15"/>
      <c r="BF2248" s="15"/>
      <c r="BG2248" s="15"/>
      <c r="BH2248" s="15"/>
      <c r="BI2248" s="15"/>
      <c r="BJ2248" s="15"/>
      <c r="BK2248" s="15"/>
    </row>
    <row r="2249" spans="22:63" ht="15.75">
      <c r="V2249" s="15"/>
      <c r="W2249" s="15"/>
      <c r="X2249" s="15"/>
      <c r="Y2249" s="15"/>
      <c r="Z2249" s="15"/>
      <c r="AA2249" s="15"/>
      <c r="AB2249" s="15"/>
      <c r="AC2249" s="15"/>
      <c r="AD2249" s="15"/>
      <c r="AE2249" s="15"/>
      <c r="AF2249" s="15"/>
      <c r="AG2249" s="15"/>
      <c r="AH2249" s="15"/>
      <c r="AI2249" s="15"/>
      <c r="AJ2249" s="15"/>
      <c r="AK2249" s="15"/>
      <c r="AL2249" s="15"/>
      <c r="AM2249" s="15"/>
      <c r="AN2249" s="15"/>
      <c r="AO2249" s="15"/>
      <c r="AP2249" s="15"/>
      <c r="AQ2249" s="15"/>
      <c r="AR2249" s="15"/>
      <c r="AS2249" s="15"/>
      <c r="AT2249" s="15"/>
      <c r="AU2249" s="15"/>
      <c r="AV2249" s="15"/>
      <c r="AW2249" s="15"/>
      <c r="AX2249" s="15"/>
      <c r="AY2249" s="15"/>
      <c r="AZ2249" s="15"/>
      <c r="BA2249" s="15"/>
      <c r="BB2249" s="15"/>
      <c r="BC2249" s="15"/>
      <c r="BD2249" s="15"/>
      <c r="BE2249" s="15"/>
      <c r="BF2249" s="15"/>
      <c r="BG2249" s="15"/>
      <c r="BH2249" s="15"/>
      <c r="BI2249" s="15"/>
      <c r="BJ2249" s="15"/>
      <c r="BK2249" s="15"/>
    </row>
    <row r="2250" spans="22:63" ht="15.75">
      <c r="V2250" s="15"/>
      <c r="W2250" s="15"/>
      <c r="X2250" s="15"/>
      <c r="Y2250" s="15"/>
      <c r="Z2250" s="15"/>
      <c r="AA2250" s="15"/>
      <c r="AB2250" s="15"/>
      <c r="AC2250" s="15"/>
      <c r="AD2250" s="15"/>
      <c r="AE2250" s="15"/>
      <c r="AF2250" s="15"/>
      <c r="AG2250" s="15"/>
      <c r="AH2250" s="15"/>
      <c r="AI2250" s="15"/>
      <c r="AJ2250" s="15"/>
      <c r="AK2250" s="15"/>
      <c r="AL2250" s="15"/>
      <c r="AM2250" s="15"/>
      <c r="AN2250" s="15"/>
      <c r="AO2250" s="15"/>
      <c r="AP2250" s="15"/>
      <c r="AQ2250" s="15"/>
      <c r="AR2250" s="15"/>
      <c r="AS2250" s="15"/>
      <c r="AT2250" s="15"/>
      <c r="AU2250" s="15"/>
      <c r="AV2250" s="15"/>
      <c r="AW2250" s="15"/>
      <c r="AX2250" s="15"/>
      <c r="AY2250" s="15"/>
      <c r="AZ2250" s="15"/>
      <c r="BA2250" s="15"/>
      <c r="BB2250" s="15"/>
      <c r="BC2250" s="15"/>
      <c r="BD2250" s="15"/>
      <c r="BE2250" s="15"/>
      <c r="BF2250" s="15"/>
      <c r="BG2250" s="15"/>
      <c r="BH2250" s="15"/>
      <c r="BI2250" s="15"/>
      <c r="BJ2250" s="15"/>
      <c r="BK2250" s="15"/>
    </row>
    <row r="2251" spans="22:63" ht="15.75">
      <c r="V2251" s="15"/>
      <c r="W2251" s="15"/>
      <c r="X2251" s="15"/>
      <c r="Y2251" s="15"/>
      <c r="Z2251" s="15"/>
      <c r="AA2251" s="15"/>
      <c r="AB2251" s="15"/>
      <c r="AC2251" s="15"/>
      <c r="AD2251" s="15"/>
      <c r="AE2251" s="15"/>
      <c r="AF2251" s="15"/>
      <c r="AG2251" s="15"/>
      <c r="AH2251" s="15"/>
      <c r="AI2251" s="15"/>
      <c r="AJ2251" s="15"/>
      <c r="AK2251" s="15"/>
      <c r="AL2251" s="15"/>
      <c r="AM2251" s="15"/>
      <c r="AN2251" s="15"/>
      <c r="AO2251" s="15"/>
      <c r="AP2251" s="15"/>
      <c r="AQ2251" s="15"/>
      <c r="AR2251" s="15"/>
      <c r="AS2251" s="15"/>
      <c r="AT2251" s="15"/>
      <c r="AU2251" s="15"/>
      <c r="AV2251" s="15"/>
      <c r="AW2251" s="15"/>
      <c r="AX2251" s="15"/>
      <c r="AY2251" s="15"/>
      <c r="AZ2251" s="15"/>
      <c r="BA2251" s="15"/>
      <c r="BB2251" s="15"/>
      <c r="BC2251" s="15"/>
      <c r="BD2251" s="15"/>
      <c r="BE2251" s="15"/>
      <c r="BF2251" s="15"/>
      <c r="BG2251" s="15"/>
      <c r="BH2251" s="15"/>
      <c r="BI2251" s="15"/>
      <c r="BJ2251" s="15"/>
      <c r="BK2251" s="15"/>
    </row>
    <row r="2252" spans="22:63" ht="15.75">
      <c r="V2252" s="15"/>
      <c r="W2252" s="15"/>
      <c r="X2252" s="15"/>
      <c r="Y2252" s="15"/>
      <c r="Z2252" s="15"/>
      <c r="AA2252" s="15"/>
      <c r="AB2252" s="15"/>
      <c r="AC2252" s="15"/>
      <c r="AD2252" s="15"/>
      <c r="AE2252" s="15"/>
      <c r="AF2252" s="15"/>
      <c r="AG2252" s="15"/>
      <c r="AH2252" s="15"/>
      <c r="AI2252" s="15"/>
      <c r="AJ2252" s="15"/>
      <c r="AK2252" s="15"/>
      <c r="AL2252" s="15"/>
      <c r="AM2252" s="15"/>
      <c r="AN2252" s="15"/>
      <c r="AO2252" s="15"/>
      <c r="AP2252" s="15"/>
      <c r="AQ2252" s="15"/>
      <c r="AR2252" s="15"/>
      <c r="AS2252" s="15"/>
      <c r="AT2252" s="15"/>
      <c r="AU2252" s="15"/>
      <c r="AV2252" s="15"/>
      <c r="AW2252" s="15"/>
      <c r="AX2252" s="15"/>
      <c r="AY2252" s="15"/>
      <c r="AZ2252" s="15"/>
      <c r="BA2252" s="15"/>
      <c r="BB2252" s="15"/>
      <c r="BC2252" s="15"/>
      <c r="BD2252" s="15"/>
      <c r="BE2252" s="15"/>
      <c r="BF2252" s="15"/>
      <c r="BG2252" s="15"/>
      <c r="BH2252" s="15"/>
      <c r="BI2252" s="15"/>
      <c r="BJ2252" s="15"/>
      <c r="BK2252" s="15"/>
    </row>
    <row r="2253" spans="22:63" ht="15.75">
      <c r="V2253" s="15"/>
      <c r="W2253" s="15"/>
      <c r="X2253" s="15"/>
      <c r="Y2253" s="15"/>
      <c r="Z2253" s="15"/>
      <c r="AA2253" s="15"/>
      <c r="AB2253" s="15"/>
      <c r="AC2253" s="15"/>
      <c r="AD2253" s="15"/>
      <c r="AE2253" s="15"/>
      <c r="AF2253" s="15"/>
      <c r="AG2253" s="15"/>
      <c r="AH2253" s="15"/>
      <c r="AI2253" s="15"/>
      <c r="AJ2253" s="15"/>
      <c r="AK2253" s="15"/>
      <c r="AL2253" s="15"/>
      <c r="AM2253" s="15"/>
      <c r="AN2253" s="15"/>
      <c r="AO2253" s="15"/>
      <c r="AP2253" s="15"/>
      <c r="AQ2253" s="15"/>
      <c r="AR2253" s="15"/>
      <c r="AS2253" s="15"/>
      <c r="AT2253" s="15"/>
      <c r="AU2253" s="15"/>
      <c r="AV2253" s="15"/>
      <c r="AW2253" s="15"/>
      <c r="AX2253" s="15"/>
      <c r="AY2253" s="15"/>
      <c r="AZ2253" s="15"/>
      <c r="BA2253" s="15"/>
      <c r="BB2253" s="15"/>
      <c r="BC2253" s="15"/>
      <c r="BD2253" s="15"/>
      <c r="BE2253" s="15"/>
      <c r="BF2253" s="15"/>
      <c r="BG2253" s="15"/>
      <c r="BH2253" s="15"/>
      <c r="BI2253" s="15"/>
      <c r="BJ2253" s="15"/>
      <c r="BK2253" s="15"/>
    </row>
    <row r="2254" spans="22:63" ht="15.75">
      <c r="V2254" s="15"/>
      <c r="W2254" s="15"/>
      <c r="X2254" s="15"/>
      <c r="Y2254" s="15"/>
      <c r="Z2254" s="15"/>
      <c r="AA2254" s="15"/>
      <c r="AB2254" s="15"/>
      <c r="AC2254" s="15"/>
      <c r="AD2254" s="15"/>
      <c r="AE2254" s="15"/>
      <c r="AF2254" s="15"/>
      <c r="AG2254" s="15"/>
      <c r="AH2254" s="15"/>
      <c r="AI2254" s="15"/>
      <c r="AJ2254" s="15"/>
      <c r="AK2254" s="15"/>
      <c r="AL2254" s="15"/>
      <c r="AM2254" s="15"/>
      <c r="AN2254" s="15"/>
      <c r="AO2254" s="15"/>
      <c r="AP2254" s="15"/>
      <c r="AQ2254" s="15"/>
      <c r="AR2254" s="15"/>
      <c r="AS2254" s="15"/>
      <c r="AT2254" s="15"/>
      <c r="AU2254" s="15"/>
      <c r="AV2254" s="15"/>
      <c r="AW2254" s="15"/>
      <c r="AX2254" s="15"/>
      <c r="AY2254" s="15"/>
      <c r="AZ2254" s="15"/>
      <c r="BA2254" s="15"/>
      <c r="BB2254" s="15"/>
      <c r="BC2254" s="15"/>
      <c r="BD2254" s="15"/>
      <c r="BE2254" s="15"/>
      <c r="BF2254" s="15"/>
      <c r="BG2254" s="15"/>
      <c r="BH2254" s="15"/>
      <c r="BI2254" s="15"/>
      <c r="BJ2254" s="15"/>
      <c r="BK2254" s="15"/>
    </row>
    <row r="2255" spans="22:63" ht="15.75">
      <c r="V2255" s="15"/>
      <c r="W2255" s="15"/>
      <c r="X2255" s="15"/>
      <c r="Y2255" s="15"/>
      <c r="Z2255" s="15"/>
      <c r="AA2255" s="15"/>
      <c r="AB2255" s="15"/>
      <c r="AC2255" s="15"/>
      <c r="AD2255" s="15"/>
      <c r="AE2255" s="15"/>
      <c r="AF2255" s="15"/>
      <c r="AG2255" s="15"/>
      <c r="AH2255" s="15"/>
      <c r="AI2255" s="15"/>
      <c r="AJ2255" s="15"/>
      <c r="AK2255" s="15"/>
      <c r="AL2255" s="15"/>
      <c r="AM2255" s="15"/>
      <c r="AN2255" s="15"/>
      <c r="AO2255" s="15"/>
      <c r="AP2255" s="15"/>
      <c r="AQ2255" s="15"/>
      <c r="AR2255" s="15"/>
      <c r="AS2255" s="15"/>
      <c r="AT2255" s="15"/>
      <c r="AU2255" s="15"/>
      <c r="AV2255" s="15"/>
      <c r="AW2255" s="15"/>
      <c r="AX2255" s="15"/>
      <c r="AY2255" s="15"/>
      <c r="AZ2255" s="15"/>
      <c r="BA2255" s="15"/>
      <c r="BB2255" s="15"/>
      <c r="BC2255" s="15"/>
      <c r="BD2255" s="15"/>
      <c r="BE2255" s="15"/>
      <c r="BF2255" s="15"/>
      <c r="BG2255" s="15"/>
      <c r="BH2255" s="15"/>
      <c r="BI2255" s="15"/>
      <c r="BJ2255" s="15"/>
      <c r="BK2255" s="15"/>
    </row>
    <row r="2256" spans="22:63" ht="15.75">
      <c r="V2256" s="15"/>
      <c r="W2256" s="15"/>
      <c r="X2256" s="15"/>
      <c r="Y2256" s="15"/>
      <c r="Z2256" s="15"/>
      <c r="AA2256" s="15"/>
      <c r="AB2256" s="15"/>
      <c r="AC2256" s="15"/>
      <c r="AD2256" s="15"/>
      <c r="AE2256" s="15"/>
      <c r="AF2256" s="15"/>
      <c r="AG2256" s="15"/>
      <c r="AH2256" s="15"/>
      <c r="AI2256" s="15"/>
      <c r="AJ2256" s="15"/>
      <c r="AK2256" s="15"/>
      <c r="AL2256" s="15"/>
      <c r="AM2256" s="15"/>
      <c r="AN2256" s="15"/>
      <c r="AO2256" s="15"/>
      <c r="AP2256" s="15"/>
      <c r="AQ2256" s="15"/>
      <c r="AR2256" s="15"/>
      <c r="AS2256" s="15"/>
      <c r="AT2256" s="15"/>
      <c r="AU2256" s="15"/>
      <c r="AV2256" s="15"/>
      <c r="AW2256" s="15"/>
      <c r="AX2256" s="15"/>
      <c r="AY2256" s="15"/>
      <c r="AZ2256" s="15"/>
      <c r="BA2256" s="15"/>
      <c r="BB2256" s="15"/>
      <c r="BC2256" s="15"/>
      <c r="BD2256" s="15"/>
      <c r="BE2256" s="15"/>
      <c r="BF2256" s="15"/>
      <c r="BG2256" s="15"/>
      <c r="BH2256" s="15"/>
      <c r="BI2256" s="15"/>
      <c r="BJ2256" s="15"/>
      <c r="BK2256" s="15"/>
    </row>
    <row r="2257" spans="22:63" ht="15.75">
      <c r="V2257" s="15"/>
      <c r="W2257" s="15"/>
      <c r="X2257" s="15"/>
      <c r="Y2257" s="15"/>
      <c r="Z2257" s="15"/>
      <c r="AA2257" s="15"/>
      <c r="AB2257" s="15"/>
      <c r="AC2257" s="15"/>
      <c r="AD2257" s="15"/>
      <c r="AE2257" s="15"/>
      <c r="AF2257" s="15"/>
      <c r="AG2257" s="15"/>
      <c r="AH2257" s="15"/>
      <c r="AI2257" s="15"/>
      <c r="AJ2257" s="15"/>
      <c r="AK2257" s="15"/>
      <c r="AL2257" s="15"/>
      <c r="AM2257" s="15"/>
      <c r="AN2257" s="15"/>
      <c r="AO2257" s="15"/>
      <c r="AP2257" s="15"/>
      <c r="AQ2257" s="15"/>
      <c r="AR2257" s="15"/>
      <c r="AS2257" s="15"/>
      <c r="AT2257" s="15"/>
      <c r="AU2257" s="15"/>
      <c r="AV2257" s="15"/>
      <c r="AW2257" s="15"/>
      <c r="AX2257" s="15"/>
      <c r="AY2257" s="15"/>
      <c r="AZ2257" s="15"/>
      <c r="BA2257" s="15"/>
      <c r="BB2257" s="15"/>
      <c r="BC2257" s="15"/>
      <c r="BD2257" s="15"/>
      <c r="BE2257" s="15"/>
      <c r="BF2257" s="15"/>
      <c r="BG2257" s="15"/>
      <c r="BH2257" s="15"/>
      <c r="BI2257" s="15"/>
      <c r="BJ2257" s="15"/>
      <c r="BK2257" s="15"/>
    </row>
    <row r="2258" spans="22:63" ht="15.75">
      <c r="V2258" s="15"/>
      <c r="W2258" s="15"/>
      <c r="X2258" s="15"/>
      <c r="Y2258" s="15"/>
      <c r="Z2258" s="15"/>
      <c r="AA2258" s="15"/>
      <c r="AB2258" s="15"/>
      <c r="AC2258" s="15"/>
      <c r="AD2258" s="15"/>
      <c r="AE2258" s="15"/>
      <c r="AF2258" s="15"/>
      <c r="AG2258" s="15"/>
      <c r="AH2258" s="15"/>
      <c r="AI2258" s="15"/>
      <c r="AJ2258" s="15"/>
      <c r="AK2258" s="15"/>
      <c r="AL2258" s="15"/>
      <c r="AM2258" s="15"/>
      <c r="AN2258" s="15"/>
      <c r="AO2258" s="15"/>
      <c r="AP2258" s="15"/>
      <c r="AQ2258" s="15"/>
      <c r="AR2258" s="15"/>
      <c r="AS2258" s="15"/>
      <c r="AT2258" s="15"/>
      <c r="AU2258" s="15"/>
      <c r="AV2258" s="15"/>
      <c r="AW2258" s="15"/>
      <c r="AX2258" s="15"/>
      <c r="AY2258" s="15"/>
      <c r="AZ2258" s="15"/>
      <c r="BA2258" s="15"/>
      <c r="BB2258" s="15"/>
      <c r="BC2258" s="15"/>
      <c r="BD2258" s="15"/>
      <c r="BE2258" s="15"/>
      <c r="BF2258" s="15"/>
      <c r="BG2258" s="15"/>
      <c r="BH2258" s="15"/>
      <c r="BI2258" s="15"/>
      <c r="BJ2258" s="15"/>
      <c r="BK2258" s="15"/>
    </row>
    <row r="2259" spans="22:63" ht="15.75">
      <c r="V2259" s="15"/>
      <c r="W2259" s="15"/>
      <c r="X2259" s="15"/>
      <c r="Y2259" s="15"/>
      <c r="Z2259" s="15"/>
      <c r="AA2259" s="15"/>
      <c r="AB2259" s="15"/>
      <c r="AC2259" s="15"/>
      <c r="AD2259" s="15"/>
      <c r="AE2259" s="15"/>
      <c r="AF2259" s="15"/>
      <c r="AG2259" s="15"/>
      <c r="AH2259" s="15"/>
      <c r="AI2259" s="15"/>
      <c r="AJ2259" s="15"/>
      <c r="AK2259" s="15"/>
      <c r="AL2259" s="15"/>
      <c r="AM2259" s="15"/>
      <c r="AN2259" s="15"/>
      <c r="AO2259" s="15"/>
      <c r="AP2259" s="15"/>
      <c r="AQ2259" s="15"/>
      <c r="AR2259" s="15"/>
      <c r="AS2259" s="15"/>
      <c r="AT2259" s="15"/>
      <c r="AU2259" s="15"/>
      <c r="AV2259" s="15"/>
      <c r="AW2259" s="15"/>
      <c r="AX2259" s="15"/>
      <c r="AY2259" s="15"/>
      <c r="AZ2259" s="15"/>
      <c r="BA2259" s="15"/>
      <c r="BB2259" s="15"/>
      <c r="BC2259" s="15"/>
      <c r="BD2259" s="15"/>
      <c r="BE2259" s="15"/>
      <c r="BF2259" s="15"/>
      <c r="BG2259" s="15"/>
      <c r="BH2259" s="15"/>
      <c r="BI2259" s="15"/>
      <c r="BJ2259" s="15"/>
      <c r="BK2259" s="15"/>
    </row>
    <row r="2260" spans="22:63" ht="15.75">
      <c r="V2260" s="15"/>
      <c r="W2260" s="15"/>
      <c r="X2260" s="15"/>
      <c r="Y2260" s="15"/>
      <c r="Z2260" s="15"/>
      <c r="AA2260" s="15"/>
      <c r="AB2260" s="15"/>
      <c r="AC2260" s="15"/>
      <c r="AD2260" s="15"/>
      <c r="AE2260" s="15"/>
      <c r="AF2260" s="15"/>
      <c r="AG2260" s="15"/>
      <c r="AH2260" s="15"/>
      <c r="AI2260" s="15"/>
      <c r="AJ2260" s="15"/>
      <c r="AK2260" s="15"/>
      <c r="AL2260" s="15"/>
      <c r="AM2260" s="15"/>
      <c r="AN2260" s="15"/>
      <c r="AO2260" s="15"/>
      <c r="AP2260" s="15"/>
      <c r="AQ2260" s="15"/>
      <c r="AR2260" s="15"/>
      <c r="AS2260" s="15"/>
      <c r="AT2260" s="15"/>
      <c r="AU2260" s="15"/>
      <c r="AV2260" s="15"/>
      <c r="AW2260" s="15"/>
      <c r="AX2260" s="15"/>
      <c r="AY2260" s="15"/>
      <c r="AZ2260" s="15"/>
      <c r="BA2260" s="15"/>
      <c r="BB2260" s="15"/>
      <c r="BC2260" s="15"/>
      <c r="BD2260" s="15"/>
      <c r="BE2260" s="15"/>
      <c r="BF2260" s="15"/>
      <c r="BG2260" s="15"/>
      <c r="BH2260" s="15"/>
      <c r="BI2260" s="15"/>
      <c r="BJ2260" s="15"/>
      <c r="BK2260" s="15"/>
    </row>
    <row r="2261" spans="22:63" ht="15.75">
      <c r="V2261" s="15"/>
      <c r="W2261" s="15"/>
      <c r="X2261" s="15"/>
      <c r="Y2261" s="15"/>
      <c r="Z2261" s="15"/>
      <c r="AA2261" s="15"/>
      <c r="AB2261" s="15"/>
      <c r="AC2261" s="15"/>
      <c r="AD2261" s="15"/>
      <c r="AE2261" s="15"/>
      <c r="AF2261" s="15"/>
      <c r="AG2261" s="15"/>
      <c r="AH2261" s="15"/>
      <c r="AI2261" s="15"/>
      <c r="AJ2261" s="15"/>
      <c r="AK2261" s="15"/>
      <c r="AL2261" s="15"/>
      <c r="AM2261" s="15"/>
      <c r="AN2261" s="15"/>
      <c r="AO2261" s="15"/>
      <c r="AP2261" s="15"/>
      <c r="AQ2261" s="15"/>
      <c r="AR2261" s="15"/>
      <c r="AS2261" s="15"/>
      <c r="AT2261" s="15"/>
      <c r="AU2261" s="15"/>
      <c r="AV2261" s="15"/>
      <c r="AW2261" s="15"/>
      <c r="AX2261" s="15"/>
      <c r="AY2261" s="15"/>
      <c r="AZ2261" s="15"/>
      <c r="BA2261" s="15"/>
      <c r="BB2261" s="15"/>
      <c r="BC2261" s="15"/>
      <c r="BD2261" s="15"/>
      <c r="BE2261" s="15"/>
      <c r="BF2261" s="15"/>
      <c r="BG2261" s="15"/>
      <c r="BH2261" s="15"/>
      <c r="BI2261" s="15"/>
      <c r="BJ2261" s="15"/>
      <c r="BK2261" s="15"/>
    </row>
    <row r="2262" spans="22:63" ht="15.75">
      <c r="V2262" s="15"/>
      <c r="W2262" s="15"/>
      <c r="X2262" s="15"/>
      <c r="Y2262" s="15"/>
      <c r="Z2262" s="15"/>
      <c r="AA2262" s="15"/>
      <c r="AB2262" s="15"/>
      <c r="AC2262" s="15"/>
      <c r="AD2262" s="15"/>
      <c r="AE2262" s="15"/>
      <c r="AF2262" s="15"/>
      <c r="AG2262" s="15"/>
      <c r="AH2262" s="15"/>
      <c r="AI2262" s="15"/>
      <c r="AJ2262" s="15"/>
      <c r="AK2262" s="15"/>
      <c r="AL2262" s="15"/>
      <c r="AM2262" s="15"/>
      <c r="AN2262" s="15"/>
      <c r="AO2262" s="15"/>
      <c r="AP2262" s="15"/>
      <c r="AQ2262" s="15"/>
      <c r="AR2262" s="15"/>
      <c r="AS2262" s="15"/>
      <c r="AT2262" s="15"/>
      <c r="AU2262" s="15"/>
      <c r="AV2262" s="15"/>
      <c r="AW2262" s="15"/>
      <c r="AX2262" s="15"/>
      <c r="AY2262" s="15"/>
      <c r="AZ2262" s="15"/>
      <c r="BA2262" s="15"/>
      <c r="BB2262" s="15"/>
      <c r="BC2262" s="15"/>
      <c r="BD2262" s="15"/>
      <c r="BE2262" s="15"/>
      <c r="BF2262" s="15"/>
      <c r="BG2262" s="15"/>
      <c r="BH2262" s="15"/>
      <c r="BI2262" s="15"/>
      <c r="BJ2262" s="15"/>
      <c r="BK2262" s="15"/>
    </row>
    <row r="2263" spans="22:63" ht="15.75">
      <c r="V2263" s="15"/>
      <c r="W2263" s="15"/>
      <c r="X2263" s="15"/>
      <c r="Y2263" s="15"/>
      <c r="Z2263" s="15"/>
      <c r="AA2263" s="15"/>
      <c r="AB2263" s="15"/>
      <c r="AC2263" s="15"/>
      <c r="AD2263" s="15"/>
      <c r="AE2263" s="15"/>
      <c r="AF2263" s="15"/>
      <c r="AG2263" s="15"/>
      <c r="AH2263" s="15"/>
      <c r="AI2263" s="15"/>
      <c r="AJ2263" s="15"/>
      <c r="AK2263" s="15"/>
      <c r="AL2263" s="15"/>
      <c r="AM2263" s="15"/>
      <c r="AN2263" s="15"/>
      <c r="AO2263" s="15"/>
      <c r="AP2263" s="15"/>
      <c r="AQ2263" s="15"/>
      <c r="AR2263" s="15"/>
      <c r="AS2263" s="15"/>
      <c r="AT2263" s="15"/>
      <c r="AU2263" s="15"/>
      <c r="AV2263" s="15"/>
      <c r="AW2263" s="15"/>
      <c r="AX2263" s="15"/>
      <c r="AY2263" s="15"/>
      <c r="AZ2263" s="15"/>
      <c r="BA2263" s="15"/>
      <c r="BB2263" s="15"/>
      <c r="BC2263" s="15"/>
      <c r="BD2263" s="15"/>
      <c r="BE2263" s="15"/>
      <c r="BF2263" s="15"/>
      <c r="BG2263" s="15"/>
      <c r="BH2263" s="15"/>
      <c r="BI2263" s="15"/>
      <c r="BJ2263" s="15"/>
      <c r="BK2263" s="15"/>
    </row>
    <row r="2264" spans="22:63" ht="15.75">
      <c r="V2264" s="15"/>
      <c r="W2264" s="15"/>
      <c r="X2264" s="15"/>
      <c r="Y2264" s="15"/>
      <c r="Z2264" s="15"/>
      <c r="AA2264" s="15"/>
      <c r="AB2264" s="15"/>
      <c r="AC2264" s="15"/>
      <c r="AD2264" s="15"/>
      <c r="AE2264" s="15"/>
      <c r="AF2264" s="15"/>
      <c r="AG2264" s="15"/>
      <c r="AH2264" s="15"/>
      <c r="AI2264" s="15"/>
      <c r="AJ2264" s="15"/>
      <c r="AK2264" s="15"/>
      <c r="AL2264" s="15"/>
      <c r="AM2264" s="15"/>
      <c r="AN2264" s="15"/>
      <c r="AO2264" s="15"/>
      <c r="AP2264" s="15"/>
      <c r="AQ2264" s="15"/>
      <c r="AR2264" s="15"/>
      <c r="AS2264" s="15"/>
      <c r="AT2264" s="15"/>
      <c r="AU2264" s="15"/>
      <c r="AV2264" s="15"/>
      <c r="AW2264" s="15"/>
      <c r="AX2264" s="15"/>
      <c r="AY2264" s="15"/>
      <c r="AZ2264" s="15"/>
      <c r="BA2264" s="15"/>
      <c r="BB2264" s="15"/>
      <c r="BC2264" s="15"/>
      <c r="BD2264" s="15"/>
      <c r="BE2264" s="15"/>
      <c r="BF2264" s="15"/>
      <c r="BG2264" s="15"/>
      <c r="BH2264" s="15"/>
      <c r="BI2264" s="15"/>
      <c r="BJ2264" s="15"/>
      <c r="BK2264" s="15"/>
    </row>
    <row r="2265" spans="22:63" ht="15.75">
      <c r="V2265" s="15"/>
      <c r="W2265" s="15"/>
      <c r="X2265" s="15"/>
      <c r="Y2265" s="15"/>
      <c r="Z2265" s="15"/>
      <c r="AA2265" s="15"/>
      <c r="AB2265" s="15"/>
      <c r="AC2265" s="15"/>
      <c r="AD2265" s="15"/>
      <c r="AE2265" s="15"/>
      <c r="AF2265" s="15"/>
      <c r="AG2265" s="15"/>
      <c r="AH2265" s="15"/>
      <c r="AI2265" s="15"/>
      <c r="AJ2265" s="15"/>
      <c r="AK2265" s="15"/>
      <c r="AL2265" s="15"/>
      <c r="AM2265" s="15"/>
      <c r="AN2265" s="15"/>
      <c r="AO2265" s="15"/>
      <c r="AP2265" s="15"/>
      <c r="AQ2265" s="15"/>
      <c r="AR2265" s="15"/>
      <c r="AS2265" s="15"/>
      <c r="AT2265" s="15"/>
      <c r="AU2265" s="15"/>
      <c r="AV2265" s="15"/>
      <c r="AW2265" s="15"/>
      <c r="AX2265" s="15"/>
      <c r="AY2265" s="15"/>
      <c r="AZ2265" s="15"/>
      <c r="BA2265" s="15"/>
      <c r="BB2265" s="15"/>
      <c r="BC2265" s="15"/>
      <c r="BD2265" s="15"/>
      <c r="BE2265" s="15"/>
      <c r="BF2265" s="15"/>
      <c r="BG2265" s="15"/>
      <c r="BH2265" s="15"/>
      <c r="BI2265" s="15"/>
      <c r="BJ2265" s="15"/>
      <c r="BK2265" s="15"/>
    </row>
    <row r="2266" spans="22:63" ht="15.75">
      <c r="V2266" s="15"/>
      <c r="W2266" s="15"/>
      <c r="X2266" s="15"/>
      <c r="Y2266" s="15"/>
      <c r="Z2266" s="15"/>
      <c r="AA2266" s="15"/>
      <c r="AB2266" s="15"/>
      <c r="AC2266" s="15"/>
      <c r="AD2266" s="15"/>
      <c r="AE2266" s="15"/>
      <c r="AF2266" s="15"/>
      <c r="AG2266" s="15"/>
      <c r="AH2266" s="15"/>
      <c r="AI2266" s="15"/>
      <c r="AJ2266" s="15"/>
      <c r="AK2266" s="15"/>
      <c r="AL2266" s="15"/>
      <c r="AM2266" s="15"/>
      <c r="AN2266" s="15"/>
      <c r="AO2266" s="15"/>
      <c r="AP2266" s="15"/>
      <c r="AQ2266" s="15"/>
      <c r="AR2266" s="15"/>
      <c r="AS2266" s="15"/>
      <c r="AT2266" s="15"/>
      <c r="AU2266" s="15"/>
      <c r="AV2266" s="15"/>
      <c r="AW2266" s="15"/>
      <c r="AX2266" s="15"/>
      <c r="AY2266" s="15"/>
      <c r="AZ2266" s="15"/>
      <c r="BA2266" s="15"/>
      <c r="BB2266" s="15"/>
      <c r="BC2266" s="15"/>
      <c r="BD2266" s="15"/>
      <c r="BE2266" s="15"/>
      <c r="BF2266" s="15"/>
      <c r="BG2266" s="15"/>
      <c r="BH2266" s="15"/>
      <c r="BI2266" s="15"/>
      <c r="BJ2266" s="15"/>
      <c r="BK2266" s="15"/>
    </row>
    <row r="2267" spans="22:63" ht="15.75">
      <c r="V2267" s="15"/>
      <c r="W2267" s="15"/>
      <c r="X2267" s="15"/>
      <c r="Y2267" s="15"/>
      <c r="Z2267" s="15"/>
      <c r="AA2267" s="15"/>
      <c r="AB2267" s="15"/>
      <c r="AC2267" s="15"/>
      <c r="AD2267" s="15"/>
      <c r="AE2267" s="15"/>
      <c r="AF2267" s="15"/>
      <c r="AG2267" s="15"/>
      <c r="AH2267" s="15"/>
      <c r="AI2267" s="15"/>
      <c r="AJ2267" s="15"/>
      <c r="AK2267" s="15"/>
      <c r="AL2267" s="15"/>
      <c r="AM2267" s="15"/>
      <c r="AN2267" s="15"/>
      <c r="AO2267" s="15"/>
      <c r="AP2267" s="15"/>
      <c r="AQ2267" s="15"/>
      <c r="AR2267" s="15"/>
      <c r="AS2267" s="15"/>
      <c r="AT2267" s="15"/>
      <c r="AU2267" s="15"/>
      <c r="AV2267" s="15"/>
      <c r="AW2267" s="15"/>
      <c r="AX2267" s="15"/>
      <c r="AY2267" s="15"/>
      <c r="AZ2267" s="15"/>
      <c r="BA2267" s="15"/>
      <c r="BB2267" s="15"/>
      <c r="BC2267" s="15"/>
      <c r="BD2267" s="15"/>
      <c r="BE2267" s="15"/>
      <c r="BF2267" s="15"/>
      <c r="BG2267" s="15"/>
      <c r="BH2267" s="15"/>
      <c r="BI2267" s="15"/>
      <c r="BJ2267" s="15"/>
      <c r="BK2267" s="15"/>
    </row>
    <row r="2268" spans="22:63" ht="15.75">
      <c r="V2268" s="15"/>
      <c r="W2268" s="15"/>
      <c r="X2268" s="15"/>
      <c r="Y2268" s="15"/>
      <c r="Z2268" s="15"/>
      <c r="AA2268" s="15"/>
      <c r="AB2268" s="15"/>
      <c r="AC2268" s="15"/>
      <c r="AD2268" s="15"/>
      <c r="AE2268" s="15"/>
      <c r="AF2268" s="15"/>
      <c r="AG2268" s="15"/>
      <c r="AH2268" s="15"/>
      <c r="AI2268" s="15"/>
      <c r="AJ2268" s="15"/>
      <c r="AK2268" s="15"/>
      <c r="AL2268" s="15"/>
      <c r="AM2268" s="15"/>
      <c r="AN2268" s="15"/>
      <c r="AO2268" s="15"/>
      <c r="AP2268" s="15"/>
      <c r="AQ2268" s="15"/>
      <c r="AR2268" s="15"/>
      <c r="AS2268" s="15"/>
      <c r="AT2268" s="15"/>
      <c r="AU2268" s="15"/>
      <c r="AV2268" s="15"/>
      <c r="AW2268" s="15"/>
      <c r="AX2268" s="15"/>
      <c r="AY2268" s="15"/>
      <c r="AZ2268" s="15"/>
      <c r="BA2268" s="15"/>
      <c r="BB2268" s="15"/>
      <c r="BC2268" s="15"/>
      <c r="BD2268" s="15"/>
      <c r="BE2268" s="15"/>
      <c r="BF2268" s="15"/>
      <c r="BG2268" s="15"/>
      <c r="BH2268" s="15"/>
      <c r="BI2268" s="15"/>
      <c r="BJ2268" s="15"/>
      <c r="BK2268" s="15"/>
    </row>
    <row r="2269" spans="22:63" ht="15.75">
      <c r="V2269" s="15"/>
      <c r="W2269" s="15"/>
      <c r="X2269" s="15"/>
      <c r="Y2269" s="15"/>
      <c r="Z2269" s="15"/>
      <c r="AA2269" s="15"/>
      <c r="AB2269" s="15"/>
      <c r="AC2269" s="15"/>
      <c r="AD2269" s="15"/>
      <c r="AE2269" s="15"/>
      <c r="AF2269" s="15"/>
      <c r="AG2269" s="15"/>
      <c r="AH2269" s="15"/>
      <c r="AI2269" s="15"/>
      <c r="AJ2269" s="15"/>
      <c r="AK2269" s="15"/>
      <c r="AL2269" s="15"/>
      <c r="AM2269" s="15"/>
      <c r="AN2269" s="15"/>
      <c r="AO2269" s="15"/>
      <c r="AP2269" s="15"/>
      <c r="AQ2269" s="15"/>
      <c r="AR2269" s="15"/>
      <c r="AS2269" s="15"/>
      <c r="AT2269" s="15"/>
      <c r="AU2269" s="15"/>
      <c r="AV2269" s="15"/>
      <c r="AW2269" s="15"/>
      <c r="AX2269" s="15"/>
      <c r="AY2269" s="15"/>
      <c r="AZ2269" s="15"/>
      <c r="BA2269" s="15"/>
      <c r="BB2269" s="15"/>
      <c r="BC2269" s="15"/>
      <c r="BD2269" s="15"/>
      <c r="BE2269" s="15"/>
      <c r="BF2269" s="15"/>
      <c r="BG2269" s="15"/>
      <c r="BH2269" s="15"/>
      <c r="BI2269" s="15"/>
      <c r="BJ2269" s="15"/>
      <c r="BK2269" s="15"/>
    </row>
    <row r="2270" spans="22:63" ht="15.75">
      <c r="V2270" s="15"/>
      <c r="W2270" s="15"/>
      <c r="X2270" s="15"/>
      <c r="Y2270" s="15"/>
      <c r="Z2270" s="15"/>
      <c r="AA2270" s="15"/>
      <c r="AB2270" s="15"/>
      <c r="AC2270" s="15"/>
      <c r="AD2270" s="15"/>
      <c r="AE2270" s="15"/>
      <c r="AF2270" s="15"/>
      <c r="AG2270" s="15"/>
      <c r="AH2270" s="15"/>
      <c r="AI2270" s="15"/>
      <c r="AJ2270" s="15"/>
      <c r="AK2270" s="15"/>
      <c r="AL2270" s="15"/>
      <c r="AM2270" s="15"/>
      <c r="AN2270" s="15"/>
      <c r="AO2270" s="15"/>
      <c r="AP2270" s="15"/>
      <c r="AQ2270" s="15"/>
      <c r="AR2270" s="15"/>
      <c r="AS2270" s="15"/>
      <c r="AT2270" s="15"/>
      <c r="AU2270" s="15"/>
      <c r="AV2270" s="15"/>
      <c r="AW2270" s="15"/>
      <c r="AX2270" s="15"/>
      <c r="AY2270" s="15"/>
      <c r="AZ2270" s="15"/>
      <c r="BA2270" s="15"/>
      <c r="BB2270" s="15"/>
      <c r="BC2270" s="15"/>
      <c r="BD2270" s="15"/>
      <c r="BE2270" s="15"/>
      <c r="BF2270" s="15"/>
      <c r="BG2270" s="15"/>
      <c r="BH2270" s="15"/>
      <c r="BI2270" s="15"/>
      <c r="BJ2270" s="15"/>
      <c r="BK2270" s="15"/>
    </row>
    <row r="2271" spans="22:63" ht="15.75">
      <c r="V2271" s="15"/>
      <c r="W2271" s="15"/>
      <c r="X2271" s="15"/>
      <c r="Y2271" s="15"/>
      <c r="Z2271" s="15"/>
      <c r="AA2271" s="15"/>
      <c r="AB2271" s="15"/>
      <c r="AC2271" s="15"/>
      <c r="AD2271" s="15"/>
      <c r="AE2271" s="15"/>
      <c r="AF2271" s="15"/>
      <c r="AG2271" s="15"/>
      <c r="AH2271" s="15"/>
      <c r="AI2271" s="15"/>
      <c r="AJ2271" s="15"/>
      <c r="AK2271" s="15"/>
      <c r="AL2271" s="15"/>
      <c r="AM2271" s="15"/>
      <c r="AN2271" s="15"/>
      <c r="AO2271" s="15"/>
      <c r="AP2271" s="15"/>
      <c r="AQ2271" s="15"/>
      <c r="AR2271" s="15"/>
      <c r="AS2271" s="15"/>
      <c r="AT2271" s="15"/>
      <c r="AU2271" s="15"/>
      <c r="AV2271" s="15"/>
      <c r="AW2271" s="15"/>
      <c r="AX2271" s="15"/>
      <c r="AY2271" s="15"/>
      <c r="AZ2271" s="15"/>
      <c r="BA2271" s="15"/>
      <c r="BB2271" s="15"/>
      <c r="BC2271" s="15"/>
      <c r="BD2271" s="15"/>
      <c r="BE2271" s="15"/>
      <c r="BF2271" s="15"/>
      <c r="BG2271" s="15"/>
      <c r="BH2271" s="15"/>
      <c r="BI2271" s="15"/>
      <c r="BJ2271" s="15"/>
      <c r="BK2271" s="15"/>
    </row>
    <row r="2272" spans="22:63" ht="15.75">
      <c r="V2272" s="15"/>
      <c r="W2272" s="15"/>
      <c r="X2272" s="15"/>
      <c r="Y2272" s="15"/>
      <c r="Z2272" s="15"/>
      <c r="AA2272" s="15"/>
      <c r="AB2272" s="15"/>
      <c r="AC2272" s="15"/>
      <c r="AD2272" s="15"/>
      <c r="AE2272" s="15"/>
      <c r="AF2272" s="15"/>
      <c r="AG2272" s="15"/>
      <c r="AH2272" s="15"/>
      <c r="AI2272" s="15"/>
      <c r="AJ2272" s="15"/>
      <c r="AK2272" s="15"/>
      <c r="AL2272" s="15"/>
      <c r="AM2272" s="15"/>
      <c r="AN2272" s="15"/>
      <c r="AO2272" s="15"/>
      <c r="AP2272" s="15"/>
      <c r="AQ2272" s="15"/>
      <c r="AR2272" s="15"/>
      <c r="AS2272" s="15"/>
      <c r="AT2272" s="15"/>
      <c r="AU2272" s="15"/>
      <c r="AV2272" s="15"/>
      <c r="AW2272" s="15"/>
      <c r="AX2272" s="15"/>
      <c r="AY2272" s="15"/>
      <c r="AZ2272" s="15"/>
      <c r="BA2272" s="15"/>
      <c r="BB2272" s="15"/>
      <c r="BC2272" s="15"/>
      <c r="BD2272" s="15"/>
      <c r="BE2272" s="15"/>
      <c r="BF2272" s="15"/>
      <c r="BG2272" s="15"/>
      <c r="BH2272" s="15"/>
      <c r="BI2272" s="15"/>
      <c r="BJ2272" s="15"/>
      <c r="BK2272" s="15"/>
    </row>
    <row r="2273" spans="22:63" ht="15.75">
      <c r="V2273" s="15"/>
      <c r="W2273" s="15"/>
      <c r="X2273" s="15"/>
      <c r="Y2273" s="15"/>
      <c r="Z2273" s="15"/>
      <c r="AA2273" s="15"/>
      <c r="AB2273" s="15"/>
      <c r="AC2273" s="15"/>
      <c r="AD2273" s="15"/>
      <c r="AE2273" s="15"/>
      <c r="AF2273" s="15"/>
      <c r="AG2273" s="15"/>
      <c r="AH2273" s="15"/>
      <c r="AI2273" s="15"/>
      <c r="AJ2273" s="15"/>
      <c r="AK2273" s="15"/>
      <c r="AL2273" s="15"/>
      <c r="AM2273" s="15"/>
      <c r="AN2273" s="15"/>
      <c r="AO2273" s="15"/>
      <c r="AP2273" s="15"/>
      <c r="AQ2273" s="15"/>
      <c r="AR2273" s="15"/>
      <c r="AS2273" s="15"/>
      <c r="AT2273" s="15"/>
      <c r="AU2273" s="15"/>
      <c r="AV2273" s="15"/>
      <c r="AW2273" s="15"/>
      <c r="AX2273" s="15"/>
      <c r="AY2273" s="15"/>
      <c r="AZ2273" s="15"/>
      <c r="BA2273" s="15"/>
      <c r="BB2273" s="15"/>
      <c r="BC2273" s="15"/>
      <c r="BD2273" s="15"/>
      <c r="BE2273" s="15"/>
      <c r="BF2273" s="15"/>
      <c r="BG2273" s="15"/>
      <c r="BH2273" s="15"/>
      <c r="BI2273" s="15"/>
      <c r="BJ2273" s="15"/>
      <c r="BK2273" s="15"/>
    </row>
    <row r="2274" spans="22:63" ht="15.75">
      <c r="V2274" s="15"/>
      <c r="W2274" s="15"/>
      <c r="X2274" s="15"/>
      <c r="Y2274" s="15"/>
      <c r="Z2274" s="15"/>
      <c r="AA2274" s="15"/>
      <c r="AB2274" s="15"/>
      <c r="AC2274" s="15"/>
      <c r="AD2274" s="15"/>
      <c r="AE2274" s="15"/>
      <c r="AF2274" s="15"/>
      <c r="AG2274" s="15"/>
      <c r="AH2274" s="15"/>
      <c r="AI2274" s="15"/>
      <c r="AJ2274" s="15"/>
      <c r="AK2274" s="15"/>
      <c r="AL2274" s="15"/>
      <c r="AM2274" s="15"/>
      <c r="AN2274" s="15"/>
      <c r="AO2274" s="15"/>
      <c r="AP2274" s="15"/>
      <c r="AQ2274" s="15"/>
      <c r="AR2274" s="15"/>
      <c r="AS2274" s="15"/>
      <c r="AT2274" s="15"/>
      <c r="AU2274" s="15"/>
      <c r="AV2274" s="15"/>
      <c r="AW2274" s="15"/>
      <c r="AX2274" s="15"/>
      <c r="AY2274" s="15"/>
      <c r="AZ2274" s="15"/>
      <c r="BA2274" s="15"/>
      <c r="BB2274" s="15"/>
      <c r="BC2274" s="15"/>
      <c r="BD2274" s="15"/>
      <c r="BE2274" s="15"/>
      <c r="BF2274" s="15"/>
      <c r="BG2274" s="15"/>
      <c r="BH2274" s="15"/>
      <c r="BI2274" s="15"/>
      <c r="BJ2274" s="15"/>
      <c r="BK2274" s="15"/>
    </row>
    <row r="2275" spans="22:63" ht="15.75">
      <c r="V2275" s="15"/>
      <c r="W2275" s="15"/>
      <c r="X2275" s="15"/>
      <c r="Y2275" s="15"/>
      <c r="Z2275" s="15"/>
      <c r="AA2275" s="15"/>
      <c r="AB2275" s="15"/>
      <c r="AC2275" s="15"/>
      <c r="AD2275" s="15"/>
      <c r="AE2275" s="15"/>
      <c r="AF2275" s="15"/>
      <c r="AG2275" s="15"/>
      <c r="AH2275" s="15"/>
      <c r="AI2275" s="15"/>
      <c r="AJ2275" s="15"/>
      <c r="AK2275" s="15"/>
      <c r="AL2275" s="15"/>
      <c r="AM2275" s="15"/>
      <c r="AN2275" s="15"/>
      <c r="AO2275" s="15"/>
      <c r="AP2275" s="15"/>
      <c r="AQ2275" s="15"/>
      <c r="AR2275" s="15"/>
      <c r="AS2275" s="15"/>
      <c r="AT2275" s="15"/>
      <c r="AU2275" s="15"/>
      <c r="AV2275" s="15"/>
      <c r="AW2275" s="15"/>
      <c r="AX2275" s="15"/>
      <c r="AY2275" s="15"/>
      <c r="AZ2275" s="15"/>
      <c r="BA2275" s="15"/>
      <c r="BB2275" s="15"/>
      <c r="BC2275" s="15"/>
      <c r="BD2275" s="15"/>
      <c r="BE2275" s="15"/>
      <c r="BF2275" s="15"/>
      <c r="BG2275" s="15"/>
      <c r="BH2275" s="15"/>
      <c r="BI2275" s="15"/>
      <c r="BJ2275" s="15"/>
      <c r="BK2275" s="15"/>
    </row>
    <row r="2276" spans="22:63" ht="15.75">
      <c r="V2276" s="15"/>
      <c r="W2276" s="15"/>
      <c r="X2276" s="15"/>
      <c r="Y2276" s="15"/>
      <c r="Z2276" s="15"/>
      <c r="AA2276" s="15"/>
      <c r="AB2276" s="15"/>
      <c r="AC2276" s="15"/>
      <c r="AD2276" s="15"/>
      <c r="AE2276" s="15"/>
      <c r="AF2276" s="15"/>
      <c r="AG2276" s="15"/>
      <c r="AH2276" s="15"/>
      <c r="AI2276" s="15"/>
      <c r="AJ2276" s="15"/>
      <c r="AK2276" s="15"/>
      <c r="AL2276" s="15"/>
      <c r="AM2276" s="15"/>
      <c r="AN2276" s="15"/>
      <c r="AO2276" s="15"/>
      <c r="AP2276" s="15"/>
      <c r="AQ2276" s="15"/>
      <c r="AR2276" s="15"/>
      <c r="AS2276" s="15"/>
      <c r="AT2276" s="15"/>
      <c r="AU2276" s="15"/>
      <c r="AV2276" s="15"/>
      <c r="AW2276" s="15"/>
      <c r="AX2276" s="15"/>
      <c r="AY2276" s="15"/>
      <c r="AZ2276" s="15"/>
      <c r="BA2276" s="15"/>
      <c r="BB2276" s="15"/>
      <c r="BC2276" s="15"/>
      <c r="BD2276" s="15"/>
      <c r="BE2276" s="15"/>
      <c r="BF2276" s="15"/>
      <c r="BG2276" s="15"/>
      <c r="BH2276" s="15"/>
      <c r="BI2276" s="15"/>
      <c r="BJ2276" s="15"/>
      <c r="BK2276" s="15"/>
    </row>
    <row r="2277" spans="22:63" ht="15.75">
      <c r="V2277" s="15"/>
      <c r="W2277" s="15"/>
      <c r="X2277" s="15"/>
      <c r="Y2277" s="15"/>
      <c r="Z2277" s="15"/>
      <c r="AA2277" s="15"/>
      <c r="AB2277" s="15"/>
      <c r="AC2277" s="15"/>
      <c r="AD2277" s="15"/>
      <c r="AE2277" s="15"/>
      <c r="AF2277" s="15"/>
      <c r="AG2277" s="15"/>
      <c r="AH2277" s="15"/>
      <c r="AI2277" s="15"/>
      <c r="AJ2277" s="15"/>
      <c r="AK2277" s="15"/>
      <c r="AL2277" s="15"/>
      <c r="AM2277" s="15"/>
      <c r="AN2277" s="15"/>
      <c r="AO2277" s="15"/>
      <c r="AP2277" s="15"/>
      <c r="AQ2277" s="15"/>
      <c r="AR2277" s="15"/>
      <c r="AS2277" s="15"/>
      <c r="AT2277" s="15"/>
      <c r="AU2277" s="15"/>
      <c r="AV2277" s="15"/>
      <c r="AW2277" s="15"/>
      <c r="AX2277" s="15"/>
      <c r="AY2277" s="15"/>
      <c r="AZ2277" s="15"/>
      <c r="BA2277" s="15"/>
      <c r="BB2277" s="15"/>
      <c r="BC2277" s="15"/>
      <c r="BD2277" s="15"/>
      <c r="BE2277" s="15"/>
      <c r="BF2277" s="15"/>
      <c r="BG2277" s="15"/>
      <c r="BH2277" s="15"/>
      <c r="BI2277" s="15"/>
      <c r="BJ2277" s="15"/>
      <c r="BK2277" s="15"/>
    </row>
    <row r="2278" spans="22:63" ht="15.75">
      <c r="V2278" s="15"/>
      <c r="W2278" s="15"/>
      <c r="X2278" s="15"/>
      <c r="Y2278" s="15"/>
      <c r="Z2278" s="15"/>
      <c r="AA2278" s="15"/>
      <c r="AB2278" s="15"/>
      <c r="AC2278" s="15"/>
      <c r="AD2278" s="15"/>
      <c r="AE2278" s="15"/>
      <c r="AF2278" s="15"/>
      <c r="AG2278" s="15"/>
      <c r="AH2278" s="15"/>
      <c r="AI2278" s="15"/>
      <c r="AJ2278" s="15"/>
      <c r="AK2278" s="15"/>
      <c r="AL2278" s="15"/>
      <c r="AM2278" s="15"/>
      <c r="AN2278" s="15"/>
      <c r="AO2278" s="15"/>
      <c r="AP2278" s="15"/>
      <c r="AQ2278" s="15"/>
      <c r="AR2278" s="15"/>
      <c r="AS2278" s="15"/>
      <c r="AT2278" s="15"/>
      <c r="AU2278" s="15"/>
      <c r="AV2278" s="15"/>
      <c r="AW2278" s="15"/>
      <c r="AX2278" s="15"/>
      <c r="AY2278" s="15"/>
      <c r="AZ2278" s="15"/>
      <c r="BA2278" s="15"/>
      <c r="BB2278" s="15"/>
      <c r="BC2278" s="15"/>
      <c r="BD2278" s="15"/>
      <c r="BE2278" s="15"/>
      <c r="BF2278" s="15"/>
      <c r="BG2278" s="15"/>
      <c r="BH2278" s="15"/>
      <c r="BI2278" s="15"/>
      <c r="BJ2278" s="15"/>
      <c r="BK2278" s="15"/>
    </row>
    <row r="2279" spans="22:63" ht="15.75">
      <c r="V2279" s="15"/>
      <c r="W2279" s="15"/>
      <c r="X2279" s="15"/>
      <c r="Y2279" s="15"/>
      <c r="Z2279" s="15"/>
      <c r="AA2279" s="15"/>
      <c r="AB2279" s="15"/>
      <c r="AC2279" s="15"/>
      <c r="AD2279" s="15"/>
      <c r="AE2279" s="15"/>
      <c r="AF2279" s="15"/>
      <c r="AG2279" s="15"/>
      <c r="AH2279" s="15"/>
      <c r="AI2279" s="15"/>
      <c r="AJ2279" s="15"/>
      <c r="AK2279" s="15"/>
      <c r="AL2279" s="15"/>
      <c r="AM2279" s="15"/>
      <c r="AN2279" s="15"/>
      <c r="AO2279" s="15"/>
      <c r="AP2279" s="15"/>
      <c r="AQ2279" s="15"/>
      <c r="AR2279" s="15"/>
      <c r="AS2279" s="15"/>
      <c r="AT2279" s="15"/>
      <c r="AU2279" s="15"/>
      <c r="AV2279" s="15"/>
      <c r="AW2279" s="15"/>
      <c r="AX2279" s="15"/>
      <c r="AY2279" s="15"/>
      <c r="AZ2279" s="15"/>
      <c r="BA2279" s="15"/>
      <c r="BB2279" s="15"/>
      <c r="BC2279" s="15"/>
      <c r="BD2279" s="15"/>
      <c r="BE2279" s="15"/>
      <c r="BF2279" s="15"/>
      <c r="BG2279" s="15"/>
      <c r="BH2279" s="15"/>
      <c r="BI2279" s="15"/>
      <c r="BJ2279" s="15"/>
      <c r="BK2279" s="15"/>
    </row>
    <row r="2280" spans="22:63" ht="15.75">
      <c r="V2280" s="15"/>
      <c r="W2280" s="15"/>
      <c r="X2280" s="15"/>
      <c r="Y2280" s="15"/>
      <c r="Z2280" s="15"/>
      <c r="AA2280" s="15"/>
      <c r="AB2280" s="15"/>
      <c r="AC2280" s="15"/>
      <c r="AD2280" s="15"/>
      <c r="AE2280" s="15"/>
      <c r="AF2280" s="15"/>
      <c r="AG2280" s="15"/>
      <c r="AH2280" s="15"/>
      <c r="AI2280" s="15"/>
      <c r="AJ2280" s="15"/>
      <c r="AK2280" s="15"/>
      <c r="AL2280" s="15"/>
      <c r="AM2280" s="15"/>
      <c r="AN2280" s="15"/>
      <c r="AO2280" s="15"/>
      <c r="AP2280" s="15"/>
      <c r="AQ2280" s="15"/>
      <c r="AR2280" s="15"/>
      <c r="AS2280" s="15"/>
      <c r="AT2280" s="15"/>
      <c r="AU2280" s="15"/>
      <c r="AV2280" s="15"/>
      <c r="AW2280" s="15"/>
      <c r="AX2280" s="15"/>
      <c r="AY2280" s="15"/>
      <c r="AZ2280" s="15"/>
      <c r="BA2280" s="15"/>
      <c r="BB2280" s="15"/>
      <c r="BC2280" s="15"/>
      <c r="BD2280" s="15"/>
      <c r="BE2280" s="15"/>
      <c r="BF2280" s="15"/>
      <c r="BG2280" s="15"/>
      <c r="BH2280" s="15"/>
      <c r="BI2280" s="15"/>
      <c r="BJ2280" s="15"/>
      <c r="BK2280" s="15"/>
    </row>
    <row r="2281" spans="22:63" ht="15.75">
      <c r="V2281" s="15"/>
      <c r="W2281" s="15"/>
      <c r="X2281" s="15"/>
      <c r="Y2281" s="15"/>
      <c r="Z2281" s="15"/>
      <c r="AA2281" s="15"/>
      <c r="AB2281" s="15"/>
      <c r="AC2281" s="15"/>
      <c r="AD2281" s="15"/>
      <c r="AE2281" s="15"/>
      <c r="AF2281" s="15"/>
      <c r="AG2281" s="15"/>
      <c r="AH2281" s="15"/>
      <c r="AI2281" s="15"/>
      <c r="AJ2281" s="15"/>
      <c r="AK2281" s="15"/>
      <c r="AL2281" s="15"/>
      <c r="AM2281" s="15"/>
      <c r="AN2281" s="15"/>
      <c r="AO2281" s="15"/>
      <c r="AP2281" s="15"/>
      <c r="AQ2281" s="15"/>
      <c r="AR2281" s="15"/>
      <c r="AS2281" s="15"/>
      <c r="AT2281" s="15"/>
      <c r="AU2281" s="15"/>
      <c r="AV2281" s="15"/>
      <c r="AW2281" s="15"/>
      <c r="AX2281" s="15"/>
      <c r="AY2281" s="15"/>
      <c r="AZ2281" s="15"/>
      <c r="BA2281" s="15"/>
      <c r="BB2281" s="15"/>
      <c r="BC2281" s="15"/>
      <c r="BD2281" s="15"/>
      <c r="BE2281" s="15"/>
      <c r="BF2281" s="15"/>
      <c r="BG2281" s="15"/>
      <c r="BH2281" s="15"/>
      <c r="BI2281" s="15"/>
      <c r="BJ2281" s="15"/>
      <c r="BK2281" s="15"/>
    </row>
    <row r="2282" spans="22:63" ht="15.75">
      <c r="V2282" s="15"/>
      <c r="W2282" s="15"/>
      <c r="X2282" s="15"/>
      <c r="Y2282" s="15"/>
      <c r="Z2282" s="15"/>
      <c r="AA2282" s="15"/>
      <c r="AB2282" s="15"/>
      <c r="AC2282" s="15"/>
      <c r="AD2282" s="15"/>
      <c r="AE2282" s="15"/>
      <c r="AF2282" s="15"/>
      <c r="AG2282" s="15"/>
      <c r="AH2282" s="15"/>
      <c r="AI2282" s="15"/>
      <c r="AJ2282" s="15"/>
      <c r="AK2282" s="15"/>
      <c r="AL2282" s="15"/>
      <c r="AM2282" s="15"/>
      <c r="AN2282" s="15"/>
      <c r="AO2282" s="15"/>
      <c r="AP2282" s="15"/>
      <c r="AQ2282" s="15"/>
      <c r="AR2282" s="15"/>
      <c r="AS2282" s="15"/>
      <c r="AT2282" s="15"/>
      <c r="AU2282" s="15"/>
      <c r="AV2282" s="15"/>
      <c r="AW2282" s="15"/>
      <c r="AX2282" s="15"/>
      <c r="AY2282" s="15"/>
      <c r="AZ2282" s="15"/>
      <c r="BA2282" s="15"/>
      <c r="BB2282" s="15"/>
      <c r="BC2282" s="15"/>
      <c r="BD2282" s="15"/>
      <c r="BE2282" s="15"/>
      <c r="BF2282" s="15"/>
      <c r="BG2282" s="15"/>
      <c r="BH2282" s="15"/>
      <c r="BI2282" s="15"/>
      <c r="BJ2282" s="15"/>
      <c r="BK2282" s="15"/>
    </row>
    <row r="2283" spans="22:63" ht="15.75">
      <c r="V2283" s="15"/>
      <c r="W2283" s="15"/>
      <c r="X2283" s="15"/>
      <c r="Y2283" s="15"/>
      <c r="Z2283" s="15"/>
      <c r="AA2283" s="15"/>
      <c r="AB2283" s="15"/>
      <c r="AC2283" s="15"/>
      <c r="AD2283" s="15"/>
      <c r="AE2283" s="15"/>
      <c r="AF2283" s="15"/>
      <c r="AG2283" s="15"/>
      <c r="AH2283" s="15"/>
      <c r="AI2283" s="15"/>
      <c r="AJ2283" s="15"/>
      <c r="AK2283" s="15"/>
      <c r="AL2283" s="15"/>
      <c r="AM2283" s="15"/>
      <c r="AN2283" s="15"/>
      <c r="AO2283" s="15"/>
      <c r="AP2283" s="15"/>
      <c r="AQ2283" s="15"/>
      <c r="AR2283" s="15"/>
      <c r="AS2283" s="15"/>
      <c r="AT2283" s="15"/>
      <c r="AU2283" s="15"/>
      <c r="AV2283" s="15"/>
      <c r="AW2283" s="15"/>
      <c r="AX2283" s="15"/>
      <c r="AY2283" s="15"/>
      <c r="AZ2283" s="15"/>
      <c r="BA2283" s="15"/>
      <c r="BB2283" s="15"/>
      <c r="BC2283" s="15"/>
      <c r="BD2283" s="15"/>
      <c r="BE2283" s="15"/>
      <c r="BF2283" s="15"/>
      <c r="BG2283" s="15"/>
      <c r="BH2283" s="15"/>
      <c r="BI2283" s="15"/>
      <c r="BJ2283" s="15"/>
      <c r="BK2283" s="15"/>
    </row>
    <row r="2284" spans="22:63" ht="15.75">
      <c r="V2284" s="15"/>
      <c r="W2284" s="15"/>
      <c r="X2284" s="15"/>
      <c r="Y2284" s="15"/>
      <c r="Z2284" s="15"/>
      <c r="AA2284" s="15"/>
      <c r="AB2284" s="15"/>
      <c r="AC2284" s="15"/>
      <c r="AD2284" s="15"/>
      <c r="AE2284" s="15"/>
      <c r="AF2284" s="15"/>
      <c r="AG2284" s="15"/>
      <c r="AH2284" s="15"/>
      <c r="AI2284" s="15"/>
      <c r="AJ2284" s="15"/>
      <c r="AK2284" s="15"/>
      <c r="AL2284" s="15"/>
      <c r="AM2284" s="15"/>
      <c r="AN2284" s="15"/>
      <c r="AO2284" s="15"/>
      <c r="AP2284" s="15"/>
      <c r="AQ2284" s="15"/>
      <c r="AR2284" s="15"/>
      <c r="AS2284" s="15"/>
      <c r="AT2284" s="15"/>
      <c r="AU2284" s="15"/>
      <c r="AV2284" s="15"/>
      <c r="AW2284" s="15"/>
      <c r="AX2284" s="15"/>
      <c r="AY2284" s="15"/>
      <c r="AZ2284" s="15"/>
      <c r="BA2284" s="15"/>
      <c r="BB2284" s="15"/>
      <c r="BC2284" s="15"/>
      <c r="BD2284" s="15"/>
      <c r="BE2284" s="15"/>
      <c r="BF2284" s="15"/>
      <c r="BG2284" s="15"/>
      <c r="BH2284" s="15"/>
      <c r="BI2284" s="15"/>
      <c r="BJ2284" s="15"/>
      <c r="BK2284" s="15"/>
    </row>
    <row r="2285" spans="22:63" ht="15.75">
      <c r="V2285" s="15"/>
      <c r="W2285" s="15"/>
      <c r="X2285" s="15"/>
      <c r="Y2285" s="15"/>
      <c r="Z2285" s="15"/>
      <c r="AA2285" s="15"/>
      <c r="AB2285" s="15"/>
      <c r="AC2285" s="15"/>
      <c r="AD2285" s="15"/>
      <c r="AE2285" s="15"/>
      <c r="AF2285" s="15"/>
      <c r="AG2285" s="15"/>
      <c r="AH2285" s="15"/>
      <c r="AI2285" s="15"/>
      <c r="AJ2285" s="15"/>
      <c r="AK2285" s="15"/>
      <c r="AL2285" s="15"/>
      <c r="AM2285" s="15"/>
      <c r="AN2285" s="15"/>
      <c r="AO2285" s="15"/>
      <c r="AP2285" s="15"/>
      <c r="AQ2285" s="15"/>
      <c r="AR2285" s="15"/>
      <c r="AS2285" s="15"/>
      <c r="AT2285" s="15"/>
      <c r="AU2285" s="15"/>
      <c r="AV2285" s="15"/>
      <c r="AW2285" s="15"/>
      <c r="AX2285" s="15"/>
      <c r="AY2285" s="15"/>
      <c r="AZ2285" s="15"/>
      <c r="BA2285" s="15"/>
      <c r="BB2285" s="15"/>
      <c r="BC2285" s="15"/>
      <c r="BD2285" s="15"/>
      <c r="BE2285" s="15"/>
      <c r="BF2285" s="15"/>
      <c r="BG2285" s="15"/>
      <c r="BH2285" s="15"/>
      <c r="BI2285" s="15"/>
      <c r="BJ2285" s="15"/>
      <c r="BK2285" s="15"/>
    </row>
    <row r="2286" spans="22:63" ht="15.75">
      <c r="V2286" s="15"/>
      <c r="W2286" s="15"/>
      <c r="X2286" s="15"/>
      <c r="Y2286" s="15"/>
      <c r="Z2286" s="15"/>
      <c r="AA2286" s="15"/>
      <c r="AB2286" s="15"/>
      <c r="AC2286" s="15"/>
      <c r="AD2286" s="15"/>
      <c r="AE2286" s="15"/>
      <c r="AF2286" s="15"/>
      <c r="AG2286" s="15"/>
      <c r="AH2286" s="15"/>
      <c r="AI2286" s="15"/>
      <c r="AJ2286" s="15"/>
      <c r="AK2286" s="15"/>
      <c r="AL2286" s="15"/>
      <c r="AM2286" s="15"/>
      <c r="AN2286" s="15"/>
      <c r="AO2286" s="15"/>
      <c r="AP2286" s="15"/>
      <c r="AQ2286" s="15"/>
      <c r="AR2286" s="15"/>
      <c r="AS2286" s="15"/>
      <c r="AT2286" s="15"/>
      <c r="AU2286" s="15"/>
      <c r="AV2286" s="15"/>
      <c r="AW2286" s="15"/>
      <c r="AX2286" s="15"/>
      <c r="AY2286" s="15"/>
      <c r="AZ2286" s="15"/>
      <c r="BA2286" s="15"/>
      <c r="BB2286" s="15"/>
      <c r="BC2286" s="15"/>
      <c r="BD2286" s="15"/>
      <c r="BE2286" s="15"/>
      <c r="BF2286" s="15"/>
      <c r="BG2286" s="15"/>
      <c r="BH2286" s="15"/>
      <c r="BI2286" s="15"/>
      <c r="BJ2286" s="15"/>
      <c r="BK2286" s="15"/>
    </row>
    <row r="2287" spans="22:63" ht="15.75">
      <c r="V2287" s="15"/>
      <c r="W2287" s="15"/>
      <c r="X2287" s="15"/>
      <c r="Y2287" s="15"/>
      <c r="Z2287" s="15"/>
      <c r="AA2287" s="15"/>
      <c r="AB2287" s="15"/>
      <c r="AC2287" s="15"/>
      <c r="AD2287" s="15"/>
      <c r="AE2287" s="15"/>
      <c r="AF2287" s="15"/>
      <c r="AG2287" s="15"/>
      <c r="AH2287" s="15"/>
      <c r="AI2287" s="15"/>
      <c r="AJ2287" s="15"/>
      <c r="AK2287" s="15"/>
      <c r="AL2287" s="15"/>
      <c r="AM2287" s="15"/>
      <c r="AN2287" s="15"/>
      <c r="AO2287" s="15"/>
      <c r="AP2287" s="15"/>
      <c r="AQ2287" s="15"/>
      <c r="AR2287" s="15"/>
      <c r="AS2287" s="15"/>
      <c r="AT2287" s="15"/>
      <c r="AU2287" s="15"/>
      <c r="AV2287" s="15"/>
      <c r="AW2287" s="15"/>
      <c r="AX2287" s="15"/>
      <c r="AY2287" s="15"/>
      <c r="AZ2287" s="15"/>
      <c r="BA2287" s="15"/>
      <c r="BB2287" s="15"/>
      <c r="BC2287" s="15"/>
      <c r="BD2287" s="15"/>
      <c r="BE2287" s="15"/>
      <c r="BF2287" s="15"/>
      <c r="BG2287" s="15"/>
      <c r="BH2287" s="15"/>
      <c r="BI2287" s="15"/>
      <c r="BJ2287" s="15"/>
      <c r="BK2287" s="15"/>
    </row>
    <row r="2288" spans="22:63" ht="15.75">
      <c r="V2288" s="15"/>
      <c r="W2288" s="15"/>
      <c r="X2288" s="15"/>
      <c r="Y2288" s="15"/>
      <c r="Z2288" s="15"/>
      <c r="AA2288" s="15"/>
      <c r="AB2288" s="15"/>
      <c r="AC2288" s="15"/>
      <c r="AD2288" s="15"/>
      <c r="AE2288" s="15"/>
      <c r="AF2288" s="15"/>
      <c r="AG2288" s="15"/>
      <c r="AH2288" s="15"/>
      <c r="AI2288" s="15"/>
      <c r="AJ2288" s="15"/>
      <c r="AK2288" s="15"/>
      <c r="AL2288" s="15"/>
      <c r="AM2288" s="15"/>
      <c r="AN2288" s="15"/>
      <c r="AO2288" s="15"/>
      <c r="AP2288" s="15"/>
      <c r="AQ2288" s="15"/>
      <c r="AR2288" s="15"/>
      <c r="AS2288" s="15"/>
      <c r="AT2288" s="15"/>
      <c r="AU2288" s="15"/>
      <c r="AV2288" s="15"/>
      <c r="AW2288" s="15"/>
      <c r="AX2288" s="15"/>
      <c r="AY2288" s="15"/>
      <c r="AZ2288" s="15"/>
      <c r="BA2288" s="15"/>
      <c r="BB2288" s="15"/>
      <c r="BC2288" s="15"/>
      <c r="BD2288" s="15"/>
      <c r="BE2288" s="15"/>
      <c r="BF2288" s="15"/>
      <c r="BG2288" s="15"/>
      <c r="BH2288" s="15"/>
      <c r="BI2288" s="15"/>
      <c r="BJ2288" s="15"/>
      <c r="BK2288" s="15"/>
    </row>
    <row r="2289" spans="22:63" ht="15.75">
      <c r="V2289" s="15"/>
      <c r="W2289" s="15"/>
      <c r="X2289" s="15"/>
      <c r="Y2289" s="15"/>
      <c r="Z2289" s="15"/>
      <c r="AA2289" s="15"/>
      <c r="AB2289" s="15"/>
      <c r="AC2289" s="15"/>
      <c r="AD2289" s="15"/>
      <c r="AE2289" s="15"/>
      <c r="AF2289" s="15"/>
      <c r="AG2289" s="15"/>
      <c r="AH2289" s="15"/>
      <c r="AI2289" s="15"/>
      <c r="AJ2289" s="15"/>
      <c r="AK2289" s="15"/>
      <c r="AL2289" s="15"/>
      <c r="AM2289" s="15"/>
      <c r="AN2289" s="15"/>
      <c r="AO2289" s="15"/>
      <c r="AP2289" s="15"/>
      <c r="AQ2289" s="15"/>
      <c r="AR2289" s="15"/>
      <c r="AS2289" s="15"/>
      <c r="AT2289" s="15"/>
      <c r="AU2289" s="15"/>
      <c r="AV2289" s="15"/>
      <c r="AW2289" s="15"/>
      <c r="AX2289" s="15"/>
      <c r="AY2289" s="15"/>
      <c r="AZ2289" s="15"/>
      <c r="BA2289" s="15"/>
      <c r="BB2289" s="15"/>
      <c r="BC2289" s="15"/>
      <c r="BD2289" s="15"/>
      <c r="BE2289" s="15"/>
      <c r="BF2289" s="15"/>
      <c r="BG2289" s="15"/>
      <c r="BH2289" s="15"/>
      <c r="BI2289" s="15"/>
      <c r="BJ2289" s="15"/>
      <c r="BK2289" s="15"/>
    </row>
    <row r="2290" spans="22:63" ht="15.75">
      <c r="V2290" s="15"/>
      <c r="W2290" s="15"/>
      <c r="X2290" s="15"/>
      <c r="Y2290" s="15"/>
      <c r="Z2290" s="15"/>
      <c r="AA2290" s="15"/>
      <c r="AB2290" s="15"/>
      <c r="AC2290" s="15"/>
      <c r="AD2290" s="15"/>
      <c r="AE2290" s="15"/>
      <c r="AF2290" s="15"/>
      <c r="AG2290" s="15"/>
      <c r="AH2290" s="15"/>
      <c r="AI2290" s="15"/>
      <c r="AJ2290" s="15"/>
      <c r="AK2290" s="15"/>
      <c r="AL2290" s="15"/>
      <c r="AM2290" s="15"/>
      <c r="AN2290" s="15"/>
      <c r="AO2290" s="15"/>
      <c r="AP2290" s="15"/>
      <c r="AQ2290" s="15"/>
      <c r="AR2290" s="15"/>
      <c r="AS2290" s="15"/>
      <c r="AT2290" s="15"/>
      <c r="AU2290" s="15"/>
      <c r="AV2290" s="15"/>
      <c r="AW2290" s="15"/>
      <c r="AX2290" s="15"/>
      <c r="AY2290" s="15"/>
      <c r="AZ2290" s="15"/>
      <c r="BA2290" s="15"/>
      <c r="BB2290" s="15"/>
      <c r="BC2290" s="15"/>
      <c r="BD2290" s="15"/>
      <c r="BE2290" s="15"/>
      <c r="BF2290" s="15"/>
      <c r="BG2290" s="15"/>
      <c r="BH2290" s="15"/>
      <c r="BI2290" s="15"/>
      <c r="BJ2290" s="15"/>
      <c r="BK2290" s="15"/>
    </row>
    <row r="2291" spans="22:63" ht="15.75">
      <c r="V2291" s="15"/>
      <c r="W2291" s="15"/>
      <c r="X2291" s="15"/>
      <c r="Y2291" s="15"/>
      <c r="Z2291" s="15"/>
      <c r="AA2291" s="15"/>
      <c r="AB2291" s="15"/>
      <c r="AC2291" s="15"/>
      <c r="AD2291" s="15"/>
      <c r="AE2291" s="15"/>
      <c r="AF2291" s="15"/>
      <c r="AG2291" s="15"/>
      <c r="AH2291" s="15"/>
      <c r="AI2291" s="15"/>
      <c r="AJ2291" s="15"/>
      <c r="AK2291" s="15"/>
      <c r="AL2291" s="15"/>
      <c r="AM2291" s="15"/>
      <c r="AN2291" s="15"/>
      <c r="AO2291" s="15"/>
      <c r="AP2291" s="15"/>
      <c r="AQ2291" s="15"/>
      <c r="AR2291" s="15"/>
      <c r="AS2291" s="15"/>
      <c r="AT2291" s="15"/>
      <c r="AU2291" s="15"/>
      <c r="AV2291" s="15"/>
      <c r="AW2291" s="15"/>
      <c r="AX2291" s="15"/>
      <c r="AY2291" s="15"/>
      <c r="AZ2291" s="15"/>
      <c r="BA2291" s="15"/>
      <c r="BB2291" s="15"/>
      <c r="BC2291" s="15"/>
      <c r="BD2291" s="15"/>
      <c r="BE2291" s="15"/>
      <c r="BF2291" s="15"/>
      <c r="BG2291" s="15"/>
      <c r="BH2291" s="15"/>
      <c r="BI2291" s="15"/>
      <c r="BJ2291" s="15"/>
      <c r="BK2291" s="15"/>
    </row>
    <row r="2292" spans="22:63" ht="15.75">
      <c r="V2292" s="15"/>
      <c r="W2292" s="15"/>
      <c r="X2292" s="15"/>
      <c r="Y2292" s="15"/>
      <c r="Z2292" s="15"/>
      <c r="AA2292" s="15"/>
      <c r="AB2292" s="15"/>
      <c r="AC2292" s="15"/>
      <c r="AD2292" s="15"/>
      <c r="AE2292" s="15"/>
      <c r="AF2292" s="15"/>
      <c r="AG2292" s="15"/>
      <c r="AH2292" s="15"/>
      <c r="AI2292" s="15"/>
      <c r="AJ2292" s="15"/>
      <c r="AK2292" s="15"/>
      <c r="AL2292" s="15"/>
      <c r="AM2292" s="15"/>
      <c r="AN2292" s="15"/>
      <c r="AO2292" s="15"/>
      <c r="AP2292" s="15"/>
      <c r="AQ2292" s="15"/>
      <c r="AR2292" s="15"/>
      <c r="AS2292" s="15"/>
      <c r="AT2292" s="15"/>
      <c r="AU2292" s="15"/>
      <c r="AV2292" s="15"/>
      <c r="AW2292" s="15"/>
      <c r="AX2292" s="15"/>
      <c r="AY2292" s="15"/>
      <c r="AZ2292" s="15"/>
      <c r="BA2292" s="15"/>
      <c r="BB2292" s="15"/>
      <c r="BC2292" s="15"/>
      <c r="BD2292" s="15"/>
      <c r="BE2292" s="15"/>
      <c r="BF2292" s="15"/>
      <c r="BG2292" s="15"/>
      <c r="BH2292" s="15"/>
      <c r="BI2292" s="15"/>
      <c r="BJ2292" s="15"/>
      <c r="BK2292" s="15"/>
    </row>
    <row r="2293" spans="22:63" ht="15.75">
      <c r="V2293" s="15"/>
      <c r="W2293" s="15"/>
      <c r="X2293" s="15"/>
      <c r="Y2293" s="15"/>
      <c r="Z2293" s="15"/>
      <c r="AA2293" s="15"/>
      <c r="AB2293" s="15"/>
      <c r="AC2293" s="15"/>
      <c r="AD2293" s="15"/>
      <c r="AE2293" s="15"/>
      <c r="AF2293" s="15"/>
      <c r="AG2293" s="15"/>
      <c r="AH2293" s="15"/>
      <c r="AI2293" s="15"/>
      <c r="AJ2293" s="15"/>
      <c r="AK2293" s="15"/>
      <c r="AL2293" s="15"/>
      <c r="AM2293" s="15"/>
      <c r="AN2293" s="15"/>
      <c r="AO2293" s="15"/>
      <c r="AP2293" s="15"/>
      <c r="AQ2293" s="15"/>
      <c r="AR2293" s="15"/>
      <c r="AS2293" s="15"/>
      <c r="AT2293" s="15"/>
      <c r="AU2293" s="15"/>
      <c r="AV2293" s="15"/>
      <c r="AW2293" s="15"/>
      <c r="AX2293" s="15"/>
      <c r="AY2293" s="15"/>
      <c r="AZ2293" s="15"/>
      <c r="BA2293" s="15"/>
      <c r="BB2293" s="15"/>
      <c r="BC2293" s="15"/>
      <c r="BD2293" s="15"/>
      <c r="BE2293" s="15"/>
      <c r="BF2293" s="15"/>
      <c r="BG2293" s="15"/>
      <c r="BH2293" s="15"/>
      <c r="BI2293" s="15"/>
      <c r="BJ2293" s="15"/>
      <c r="BK2293" s="15"/>
    </row>
    <row r="2294" spans="22:63" ht="15.75">
      <c r="V2294" s="15"/>
      <c r="W2294" s="15"/>
      <c r="X2294" s="15"/>
      <c r="Y2294" s="15"/>
      <c r="Z2294" s="15"/>
      <c r="AA2294" s="15"/>
      <c r="AB2294" s="15"/>
      <c r="AC2294" s="15"/>
      <c r="AD2294" s="15"/>
      <c r="AE2294" s="15"/>
      <c r="AF2294" s="15"/>
      <c r="AG2294" s="15"/>
      <c r="AH2294" s="15"/>
      <c r="AI2294" s="15"/>
      <c r="AJ2294" s="15"/>
      <c r="AK2294" s="15"/>
      <c r="AL2294" s="15"/>
      <c r="AM2294" s="15"/>
      <c r="AN2294" s="15"/>
      <c r="AO2294" s="15"/>
      <c r="AP2294" s="15"/>
      <c r="AQ2294" s="15"/>
      <c r="AR2294" s="15"/>
      <c r="AS2294" s="15"/>
      <c r="AT2294" s="15"/>
      <c r="AU2294" s="15"/>
      <c r="AV2294" s="15"/>
      <c r="AW2294" s="15"/>
      <c r="AX2294" s="15"/>
      <c r="AY2294" s="15"/>
      <c r="AZ2294" s="15"/>
      <c r="BA2294" s="15"/>
      <c r="BB2294" s="15"/>
      <c r="BC2294" s="15"/>
      <c r="BD2294" s="15"/>
      <c r="BE2294" s="15"/>
      <c r="BF2294" s="15"/>
      <c r="BG2294" s="15"/>
      <c r="BH2294" s="15"/>
      <c r="BI2294" s="15"/>
      <c r="BJ2294" s="15"/>
      <c r="BK2294" s="15"/>
    </row>
    <row r="2295" spans="22:63" ht="15.75">
      <c r="V2295" s="15"/>
      <c r="W2295" s="15"/>
      <c r="X2295" s="15"/>
      <c r="Y2295" s="15"/>
      <c r="Z2295" s="15"/>
      <c r="AA2295" s="15"/>
      <c r="AB2295" s="15"/>
      <c r="AC2295" s="15"/>
      <c r="AD2295" s="15"/>
      <c r="AE2295" s="15"/>
      <c r="AF2295" s="15"/>
      <c r="AG2295" s="15"/>
      <c r="AH2295" s="15"/>
      <c r="AI2295" s="15"/>
      <c r="AJ2295" s="15"/>
      <c r="AK2295" s="15"/>
      <c r="AL2295" s="15"/>
      <c r="AM2295" s="15"/>
      <c r="AN2295" s="15"/>
      <c r="AO2295" s="15"/>
      <c r="AP2295" s="15"/>
      <c r="AQ2295" s="15"/>
      <c r="AR2295" s="15"/>
      <c r="AS2295" s="15"/>
      <c r="AT2295" s="15"/>
      <c r="AU2295" s="15"/>
      <c r="AV2295" s="15"/>
      <c r="AW2295" s="15"/>
      <c r="AX2295" s="15"/>
      <c r="AY2295" s="15"/>
      <c r="AZ2295" s="15"/>
      <c r="BA2295" s="15"/>
      <c r="BB2295" s="15"/>
      <c r="BC2295" s="15"/>
      <c r="BD2295" s="15"/>
      <c r="BE2295" s="15"/>
      <c r="BF2295" s="15"/>
      <c r="BG2295" s="15"/>
      <c r="BH2295" s="15"/>
      <c r="BI2295" s="15"/>
      <c r="BJ2295" s="15"/>
      <c r="BK2295" s="15"/>
    </row>
    <row r="2296" spans="22:63" ht="15.75">
      <c r="V2296" s="15"/>
      <c r="W2296" s="15"/>
      <c r="X2296" s="15"/>
      <c r="Y2296" s="15"/>
      <c r="Z2296" s="15"/>
      <c r="AA2296" s="15"/>
      <c r="AB2296" s="15"/>
      <c r="AC2296" s="15"/>
      <c r="AD2296" s="15"/>
      <c r="AE2296" s="15"/>
      <c r="AF2296" s="15"/>
      <c r="AG2296" s="15"/>
      <c r="AH2296" s="15"/>
      <c r="AI2296" s="15"/>
      <c r="AJ2296" s="15"/>
      <c r="AK2296" s="15"/>
      <c r="AL2296" s="15"/>
      <c r="AM2296" s="15"/>
      <c r="AN2296" s="15"/>
      <c r="AO2296" s="15"/>
      <c r="AP2296" s="15"/>
      <c r="AQ2296" s="15"/>
      <c r="AR2296" s="15"/>
      <c r="AS2296" s="15"/>
      <c r="AT2296" s="15"/>
      <c r="AU2296" s="15"/>
      <c r="AV2296" s="15"/>
      <c r="AW2296" s="15"/>
      <c r="AX2296" s="15"/>
      <c r="AY2296" s="15"/>
      <c r="AZ2296" s="15"/>
      <c r="BA2296" s="15"/>
      <c r="BB2296" s="15"/>
      <c r="BC2296" s="15"/>
      <c r="BD2296" s="15"/>
      <c r="BE2296" s="15"/>
      <c r="BF2296" s="15"/>
      <c r="BG2296" s="15"/>
      <c r="BH2296" s="15"/>
      <c r="BI2296" s="15"/>
      <c r="BJ2296" s="15"/>
      <c r="BK2296" s="15"/>
    </row>
    <row r="2297" spans="22:63" ht="15.75">
      <c r="V2297" s="15"/>
      <c r="W2297" s="15"/>
      <c r="X2297" s="15"/>
      <c r="Y2297" s="15"/>
      <c r="Z2297" s="15"/>
      <c r="AA2297" s="15"/>
      <c r="AB2297" s="15"/>
      <c r="AC2297" s="15"/>
      <c r="AD2297" s="15"/>
      <c r="AE2297" s="15"/>
      <c r="AF2297" s="15"/>
      <c r="AG2297" s="15"/>
      <c r="AH2297" s="15"/>
      <c r="AI2297" s="15"/>
      <c r="AJ2297" s="15"/>
      <c r="AK2297" s="15"/>
      <c r="AL2297" s="15"/>
      <c r="AM2297" s="15"/>
      <c r="AN2297" s="15"/>
      <c r="AO2297" s="15"/>
      <c r="AP2297" s="15"/>
      <c r="AQ2297" s="15"/>
      <c r="AR2297" s="15"/>
      <c r="AS2297" s="15"/>
      <c r="AT2297" s="15"/>
      <c r="AU2297" s="15"/>
      <c r="AV2297" s="15"/>
      <c r="AW2297" s="15"/>
      <c r="AX2297" s="15"/>
      <c r="AY2297" s="15"/>
      <c r="AZ2297" s="15"/>
      <c r="BA2297" s="15"/>
      <c r="BB2297" s="15"/>
      <c r="BC2297" s="15"/>
      <c r="BD2297" s="15"/>
      <c r="BE2297" s="15"/>
      <c r="BF2297" s="15"/>
      <c r="BG2297" s="15"/>
      <c r="BH2297" s="15"/>
      <c r="BI2297" s="15"/>
      <c r="BJ2297" s="15"/>
      <c r="BK2297" s="15"/>
    </row>
    <row r="2298" spans="22:63" ht="15.75">
      <c r="V2298" s="15"/>
      <c r="W2298" s="15"/>
      <c r="X2298" s="15"/>
      <c r="Y2298" s="15"/>
      <c r="Z2298" s="15"/>
      <c r="AA2298" s="15"/>
      <c r="AB2298" s="15"/>
      <c r="AC2298" s="15"/>
      <c r="AD2298" s="15"/>
      <c r="AE2298" s="15"/>
      <c r="AF2298" s="15"/>
      <c r="AG2298" s="15"/>
      <c r="AH2298" s="15"/>
      <c r="AI2298" s="15"/>
      <c r="AJ2298" s="15"/>
      <c r="AK2298" s="15"/>
      <c r="AL2298" s="15"/>
      <c r="AM2298" s="15"/>
      <c r="AN2298" s="15"/>
      <c r="AO2298" s="15"/>
      <c r="AP2298" s="15"/>
      <c r="AQ2298" s="15"/>
      <c r="AR2298" s="15"/>
      <c r="AS2298" s="15"/>
      <c r="AT2298" s="15"/>
      <c r="AU2298" s="15"/>
      <c r="AV2298" s="15"/>
      <c r="AW2298" s="15"/>
      <c r="AX2298" s="15"/>
      <c r="AY2298" s="15"/>
      <c r="AZ2298" s="15"/>
      <c r="BA2298" s="15"/>
      <c r="BB2298" s="15"/>
      <c r="BC2298" s="15"/>
      <c r="BD2298" s="15"/>
      <c r="BE2298" s="15"/>
      <c r="BF2298" s="15"/>
      <c r="BG2298" s="15"/>
      <c r="BH2298" s="15"/>
      <c r="BI2298" s="15"/>
      <c r="BJ2298" s="15"/>
      <c r="BK2298" s="15"/>
    </row>
    <row r="2299" spans="22:63" ht="15.75">
      <c r="V2299" s="15"/>
      <c r="W2299" s="15"/>
      <c r="X2299" s="15"/>
      <c r="Y2299" s="15"/>
      <c r="Z2299" s="15"/>
      <c r="AA2299" s="15"/>
      <c r="AB2299" s="15"/>
      <c r="AC2299" s="15"/>
      <c r="AD2299" s="15"/>
      <c r="AE2299" s="15"/>
      <c r="AF2299" s="15"/>
      <c r="AG2299" s="15"/>
      <c r="AH2299" s="15"/>
      <c r="AI2299" s="15"/>
      <c r="AJ2299" s="15"/>
      <c r="AK2299" s="15"/>
      <c r="AL2299" s="15"/>
      <c r="AM2299" s="15"/>
      <c r="AN2299" s="15"/>
      <c r="AO2299" s="15"/>
      <c r="AP2299" s="15"/>
      <c r="AQ2299" s="15"/>
      <c r="AR2299" s="15"/>
      <c r="AS2299" s="15"/>
      <c r="AT2299" s="15"/>
      <c r="AU2299" s="15"/>
      <c r="AV2299" s="15"/>
      <c r="AW2299" s="15"/>
      <c r="AX2299" s="15"/>
      <c r="AY2299" s="15"/>
      <c r="AZ2299" s="15"/>
      <c r="BA2299" s="15"/>
      <c r="BB2299" s="15"/>
      <c r="BC2299" s="15"/>
      <c r="BD2299" s="15"/>
      <c r="BE2299" s="15"/>
      <c r="BF2299" s="15"/>
      <c r="BG2299" s="15"/>
      <c r="BH2299" s="15"/>
      <c r="BI2299" s="15"/>
      <c r="BJ2299" s="15"/>
      <c r="BK2299" s="15"/>
    </row>
    <row r="2300" spans="22:63" ht="15.75">
      <c r="V2300" s="15"/>
      <c r="W2300" s="15"/>
      <c r="X2300" s="15"/>
      <c r="Y2300" s="15"/>
      <c r="Z2300" s="15"/>
      <c r="AA2300" s="15"/>
      <c r="AB2300" s="15"/>
      <c r="AC2300" s="15"/>
      <c r="AD2300" s="15"/>
      <c r="AE2300" s="15"/>
      <c r="AF2300" s="15"/>
      <c r="AG2300" s="15"/>
      <c r="AH2300" s="15"/>
      <c r="AI2300" s="15"/>
      <c r="AJ2300" s="15"/>
      <c r="AK2300" s="15"/>
      <c r="AL2300" s="15"/>
      <c r="AM2300" s="15"/>
      <c r="AN2300" s="15"/>
      <c r="AO2300" s="15"/>
      <c r="AP2300" s="15"/>
      <c r="AQ2300" s="15"/>
      <c r="AR2300" s="15"/>
      <c r="AS2300" s="15"/>
      <c r="AT2300" s="15"/>
      <c r="AU2300" s="15"/>
      <c r="AV2300" s="15"/>
      <c r="AW2300" s="15"/>
      <c r="AX2300" s="15"/>
      <c r="AY2300" s="15"/>
      <c r="AZ2300" s="15"/>
      <c r="BA2300" s="15"/>
      <c r="BB2300" s="15"/>
      <c r="BC2300" s="15"/>
      <c r="BD2300" s="15"/>
      <c r="BE2300" s="15"/>
      <c r="BF2300" s="15"/>
      <c r="BG2300" s="15"/>
      <c r="BH2300" s="15"/>
      <c r="BI2300" s="15"/>
      <c r="BJ2300" s="15"/>
      <c r="BK2300" s="15"/>
    </row>
    <row r="2301" spans="22:63" ht="15.75">
      <c r="V2301" s="15"/>
      <c r="W2301" s="15"/>
      <c r="X2301" s="15"/>
      <c r="Y2301" s="15"/>
      <c r="Z2301" s="15"/>
      <c r="AA2301" s="15"/>
      <c r="AB2301" s="15"/>
      <c r="AC2301" s="15"/>
      <c r="AD2301" s="15"/>
      <c r="AE2301" s="15"/>
      <c r="AF2301" s="15"/>
      <c r="AG2301" s="15"/>
      <c r="AH2301" s="15"/>
      <c r="AI2301" s="15"/>
      <c r="AJ2301" s="15"/>
      <c r="AK2301" s="15"/>
      <c r="AL2301" s="15"/>
      <c r="AM2301" s="15"/>
      <c r="AN2301" s="15"/>
      <c r="AO2301" s="15"/>
      <c r="AP2301" s="15"/>
      <c r="AQ2301" s="15"/>
      <c r="AR2301" s="15"/>
      <c r="AS2301" s="15"/>
      <c r="AT2301" s="15"/>
      <c r="AU2301" s="15"/>
      <c r="AV2301" s="15"/>
      <c r="AW2301" s="15"/>
      <c r="AX2301" s="15"/>
      <c r="AY2301" s="15"/>
      <c r="AZ2301" s="15"/>
      <c r="BA2301" s="15"/>
      <c r="BB2301" s="15"/>
      <c r="BC2301" s="15"/>
      <c r="BD2301" s="15"/>
      <c r="BE2301" s="15"/>
      <c r="BF2301" s="15"/>
      <c r="BG2301" s="15"/>
      <c r="BH2301" s="15"/>
      <c r="BI2301" s="15"/>
      <c r="BJ2301" s="15"/>
      <c r="BK2301" s="15"/>
    </row>
    <row r="2302" spans="22:63" ht="15.75">
      <c r="V2302" s="15"/>
      <c r="W2302" s="15"/>
      <c r="X2302" s="15"/>
      <c r="Y2302" s="15"/>
      <c r="Z2302" s="15"/>
      <c r="AA2302" s="15"/>
      <c r="AB2302" s="15"/>
      <c r="AC2302" s="15"/>
      <c r="AD2302" s="15"/>
      <c r="AE2302" s="15"/>
      <c r="AF2302" s="15"/>
      <c r="AG2302" s="15"/>
      <c r="AH2302" s="15"/>
      <c r="AI2302" s="15"/>
      <c r="AJ2302" s="15"/>
      <c r="AK2302" s="15"/>
      <c r="AL2302" s="15"/>
      <c r="AM2302" s="15"/>
      <c r="AN2302" s="15"/>
      <c r="AO2302" s="15"/>
      <c r="AP2302" s="15"/>
      <c r="AQ2302" s="15"/>
      <c r="AR2302" s="15"/>
      <c r="AS2302" s="15"/>
      <c r="AT2302" s="15"/>
      <c r="AU2302" s="15"/>
      <c r="AV2302" s="15"/>
      <c r="AW2302" s="15"/>
      <c r="AX2302" s="15"/>
      <c r="AY2302" s="15"/>
      <c r="AZ2302" s="15"/>
      <c r="BA2302" s="15"/>
      <c r="BB2302" s="15"/>
      <c r="BC2302" s="15"/>
      <c r="BD2302" s="15"/>
      <c r="BE2302" s="15"/>
      <c r="BF2302" s="15"/>
      <c r="BG2302" s="15"/>
      <c r="BH2302" s="15"/>
      <c r="BI2302" s="15"/>
      <c r="BJ2302" s="15"/>
      <c r="BK2302" s="15"/>
    </row>
    <row r="2303" spans="22:63" ht="15.75">
      <c r="V2303" s="15"/>
      <c r="W2303" s="15"/>
      <c r="X2303" s="15"/>
      <c r="Y2303" s="15"/>
      <c r="Z2303" s="15"/>
      <c r="AA2303" s="15"/>
      <c r="AB2303" s="15"/>
      <c r="AC2303" s="15"/>
      <c r="AD2303" s="15"/>
      <c r="AE2303" s="15"/>
      <c r="AF2303" s="15"/>
      <c r="AG2303" s="15"/>
      <c r="AH2303" s="15"/>
      <c r="AI2303" s="15"/>
      <c r="AJ2303" s="15"/>
      <c r="AK2303" s="15"/>
      <c r="AL2303" s="15"/>
      <c r="AM2303" s="15"/>
      <c r="AN2303" s="15"/>
      <c r="AO2303" s="15"/>
      <c r="AP2303" s="15"/>
      <c r="AQ2303" s="15"/>
      <c r="AR2303" s="15"/>
      <c r="AS2303" s="15"/>
      <c r="AT2303" s="15"/>
      <c r="AU2303" s="15"/>
      <c r="AV2303" s="15"/>
      <c r="AW2303" s="15"/>
      <c r="AX2303" s="15"/>
      <c r="AY2303" s="15"/>
      <c r="AZ2303" s="15"/>
      <c r="BA2303" s="15"/>
      <c r="BB2303" s="15"/>
      <c r="BC2303" s="15"/>
      <c r="BD2303" s="15"/>
      <c r="BE2303" s="15"/>
      <c r="BF2303" s="15"/>
      <c r="BG2303" s="15"/>
      <c r="BH2303" s="15"/>
      <c r="BI2303" s="15"/>
      <c r="BJ2303" s="15"/>
      <c r="BK2303" s="15"/>
    </row>
    <row r="2304" spans="22:63" ht="15.75">
      <c r="V2304" s="15"/>
      <c r="W2304" s="15"/>
      <c r="X2304" s="15"/>
      <c r="Y2304" s="15"/>
      <c r="Z2304" s="15"/>
      <c r="AA2304" s="15"/>
      <c r="AB2304" s="15"/>
      <c r="AC2304" s="15"/>
      <c r="AD2304" s="15"/>
      <c r="AE2304" s="15"/>
      <c r="AF2304" s="15"/>
      <c r="AG2304" s="15"/>
      <c r="AH2304" s="15"/>
      <c r="AI2304" s="15"/>
      <c r="AJ2304" s="15"/>
      <c r="AK2304" s="15"/>
      <c r="AL2304" s="15"/>
      <c r="AM2304" s="15"/>
      <c r="AN2304" s="15"/>
      <c r="AO2304" s="15"/>
      <c r="AP2304" s="15"/>
      <c r="AQ2304" s="15"/>
      <c r="AR2304" s="15"/>
      <c r="AS2304" s="15"/>
      <c r="AT2304" s="15"/>
      <c r="AU2304" s="15"/>
      <c r="AV2304" s="15"/>
      <c r="AW2304" s="15"/>
      <c r="AX2304" s="15"/>
      <c r="AY2304" s="15"/>
      <c r="AZ2304" s="15"/>
      <c r="BA2304" s="15"/>
      <c r="BB2304" s="15"/>
      <c r="BC2304" s="15"/>
      <c r="BD2304" s="15"/>
      <c r="BE2304" s="15"/>
      <c r="BF2304" s="15"/>
      <c r="BG2304" s="15"/>
      <c r="BH2304" s="15"/>
      <c r="BI2304" s="15"/>
      <c r="BJ2304" s="15"/>
      <c r="BK2304" s="15"/>
    </row>
    <row r="2305" spans="22:63" ht="15.75">
      <c r="V2305" s="15"/>
      <c r="W2305" s="15"/>
      <c r="X2305" s="15"/>
      <c r="Y2305" s="15"/>
      <c r="Z2305" s="15"/>
      <c r="AA2305" s="15"/>
      <c r="AB2305" s="15"/>
      <c r="AC2305" s="15"/>
      <c r="AD2305" s="15"/>
      <c r="AE2305" s="15"/>
      <c r="AF2305" s="15"/>
      <c r="AG2305" s="15"/>
      <c r="AH2305" s="15"/>
      <c r="AI2305" s="15"/>
      <c r="AJ2305" s="15"/>
      <c r="AK2305" s="15"/>
      <c r="AL2305" s="15"/>
      <c r="AM2305" s="15"/>
      <c r="AN2305" s="15"/>
      <c r="AO2305" s="15"/>
      <c r="AP2305" s="15"/>
      <c r="AQ2305" s="15"/>
      <c r="AR2305" s="15"/>
      <c r="AS2305" s="15"/>
      <c r="AT2305" s="15"/>
      <c r="AU2305" s="15"/>
      <c r="AV2305" s="15"/>
      <c r="AW2305" s="15"/>
      <c r="AX2305" s="15"/>
      <c r="AY2305" s="15"/>
      <c r="AZ2305" s="15"/>
      <c r="BA2305" s="15"/>
      <c r="BB2305" s="15"/>
      <c r="BC2305" s="15"/>
      <c r="BD2305" s="15"/>
      <c r="BE2305" s="15"/>
      <c r="BF2305" s="15"/>
      <c r="BG2305" s="15"/>
      <c r="BH2305" s="15"/>
      <c r="BI2305" s="15"/>
      <c r="BJ2305" s="15"/>
      <c r="BK2305" s="15"/>
    </row>
    <row r="2306" spans="22:63" ht="15.75">
      <c r="V2306" s="15"/>
      <c r="W2306" s="15"/>
      <c r="X2306" s="15"/>
      <c r="Y2306" s="15"/>
      <c r="Z2306" s="15"/>
      <c r="AA2306" s="15"/>
      <c r="AB2306" s="15"/>
      <c r="AC2306" s="15"/>
      <c r="AD2306" s="15"/>
      <c r="AE2306" s="15"/>
      <c r="AF2306" s="15"/>
      <c r="AG2306" s="15"/>
      <c r="AH2306" s="15"/>
      <c r="AI2306" s="15"/>
      <c r="AJ2306" s="15"/>
      <c r="AK2306" s="15"/>
      <c r="AL2306" s="15"/>
      <c r="AM2306" s="15"/>
      <c r="AN2306" s="15"/>
      <c r="AO2306" s="15"/>
      <c r="AP2306" s="15"/>
      <c r="AQ2306" s="15"/>
      <c r="AR2306" s="15"/>
      <c r="AS2306" s="15"/>
      <c r="AT2306" s="15"/>
      <c r="AU2306" s="15"/>
      <c r="AV2306" s="15"/>
      <c r="AW2306" s="15"/>
      <c r="AX2306" s="15"/>
      <c r="AY2306" s="15"/>
      <c r="AZ2306" s="15"/>
      <c r="BA2306" s="15"/>
      <c r="BB2306" s="15"/>
      <c r="BC2306" s="15"/>
      <c r="BD2306" s="15"/>
      <c r="BE2306" s="15"/>
      <c r="BF2306" s="15"/>
      <c r="BG2306" s="15"/>
      <c r="BH2306" s="15"/>
      <c r="BI2306" s="15"/>
      <c r="BJ2306" s="15"/>
      <c r="BK2306" s="15"/>
    </row>
    <row r="2307" spans="22:63" ht="15.75">
      <c r="V2307" s="15"/>
      <c r="W2307" s="15"/>
      <c r="X2307" s="15"/>
      <c r="Y2307" s="15"/>
      <c r="Z2307" s="15"/>
      <c r="AA2307" s="15"/>
      <c r="AB2307" s="15"/>
      <c r="AC2307" s="15"/>
      <c r="AD2307" s="15"/>
      <c r="AE2307" s="15"/>
      <c r="AF2307" s="15"/>
      <c r="AG2307" s="15"/>
      <c r="AH2307" s="15"/>
      <c r="AI2307" s="15"/>
      <c r="AJ2307" s="15"/>
      <c r="AK2307" s="15"/>
      <c r="AL2307" s="15"/>
      <c r="AM2307" s="15"/>
      <c r="AN2307" s="15"/>
      <c r="AO2307" s="15"/>
      <c r="AP2307" s="15"/>
      <c r="AQ2307" s="15"/>
      <c r="AR2307" s="15"/>
      <c r="AS2307" s="15"/>
      <c r="AT2307" s="15"/>
      <c r="AU2307" s="15"/>
      <c r="AV2307" s="15"/>
      <c r="AW2307" s="15"/>
      <c r="AX2307" s="15"/>
      <c r="AY2307" s="15"/>
      <c r="AZ2307" s="15"/>
      <c r="BA2307" s="15"/>
      <c r="BB2307" s="15"/>
      <c r="BC2307" s="15"/>
      <c r="BD2307" s="15"/>
      <c r="BE2307" s="15"/>
      <c r="BF2307" s="15"/>
      <c r="BG2307" s="15"/>
      <c r="BH2307" s="15"/>
      <c r="BI2307" s="15"/>
      <c r="BJ2307" s="15"/>
      <c r="BK2307" s="15"/>
    </row>
    <row r="2308" spans="22:63" ht="15.75">
      <c r="V2308" s="15"/>
      <c r="W2308" s="15"/>
      <c r="X2308" s="15"/>
      <c r="Y2308" s="15"/>
      <c r="Z2308" s="15"/>
      <c r="AA2308" s="15"/>
      <c r="AB2308" s="15"/>
      <c r="AC2308" s="15"/>
      <c r="AD2308" s="15"/>
      <c r="AE2308" s="15"/>
      <c r="AF2308" s="15"/>
      <c r="AG2308" s="15"/>
      <c r="AH2308" s="15"/>
      <c r="AI2308" s="15"/>
      <c r="AJ2308" s="15"/>
      <c r="AK2308" s="15"/>
      <c r="AL2308" s="15"/>
      <c r="AM2308" s="15"/>
      <c r="AN2308" s="15"/>
      <c r="AO2308" s="15"/>
      <c r="AP2308" s="15"/>
      <c r="AQ2308" s="15"/>
      <c r="AR2308" s="15"/>
      <c r="AS2308" s="15"/>
      <c r="AT2308" s="15"/>
      <c r="AU2308" s="15"/>
      <c r="AV2308" s="15"/>
      <c r="AW2308" s="15"/>
      <c r="AX2308" s="15"/>
      <c r="AY2308" s="15"/>
      <c r="AZ2308" s="15"/>
      <c r="BA2308" s="15"/>
      <c r="BB2308" s="15"/>
      <c r="BC2308" s="15"/>
      <c r="BD2308" s="15"/>
      <c r="BE2308" s="15"/>
      <c r="BF2308" s="15"/>
      <c r="BG2308" s="15"/>
      <c r="BH2308" s="15"/>
      <c r="BI2308" s="15"/>
      <c r="BJ2308" s="15"/>
      <c r="BK2308" s="15"/>
    </row>
    <row r="2309" spans="22:63" ht="15.75">
      <c r="V2309" s="15"/>
      <c r="W2309" s="15"/>
      <c r="X2309" s="15"/>
      <c r="Y2309" s="15"/>
      <c r="Z2309" s="15"/>
      <c r="AA2309" s="15"/>
      <c r="AB2309" s="15"/>
      <c r="AC2309" s="15"/>
      <c r="AD2309" s="15"/>
      <c r="AE2309" s="15"/>
      <c r="AF2309" s="15"/>
      <c r="AG2309" s="15"/>
      <c r="AH2309" s="15"/>
      <c r="AI2309" s="15"/>
      <c r="AJ2309" s="15"/>
      <c r="AK2309" s="15"/>
      <c r="AL2309" s="15"/>
      <c r="AM2309" s="15"/>
      <c r="AN2309" s="15"/>
      <c r="AO2309" s="15"/>
      <c r="AP2309" s="15"/>
      <c r="AQ2309" s="15"/>
      <c r="AR2309" s="15"/>
      <c r="AS2309" s="15"/>
      <c r="AT2309" s="15"/>
      <c r="AU2309" s="15"/>
      <c r="AV2309" s="15"/>
      <c r="AW2309" s="15"/>
      <c r="AX2309" s="15"/>
      <c r="AY2309" s="15"/>
      <c r="AZ2309" s="15"/>
      <c r="BA2309" s="15"/>
      <c r="BB2309" s="15"/>
      <c r="BC2309" s="15"/>
      <c r="BD2309" s="15"/>
      <c r="BE2309" s="15"/>
      <c r="BF2309" s="15"/>
      <c r="BG2309" s="15"/>
      <c r="BH2309" s="15"/>
      <c r="BI2309" s="15"/>
      <c r="BJ2309" s="15"/>
      <c r="BK2309" s="15"/>
    </row>
    <row r="2310" spans="22:63" ht="15.75">
      <c r="V2310" s="15"/>
      <c r="W2310" s="15"/>
      <c r="X2310" s="15"/>
      <c r="Y2310" s="15"/>
      <c r="Z2310" s="15"/>
      <c r="AA2310" s="15"/>
      <c r="AB2310" s="15"/>
      <c r="AC2310" s="15"/>
      <c r="AD2310" s="15"/>
      <c r="AE2310" s="15"/>
      <c r="AF2310" s="15"/>
      <c r="AG2310" s="15"/>
      <c r="AH2310" s="15"/>
      <c r="AI2310" s="15"/>
      <c r="AJ2310" s="15"/>
      <c r="AK2310" s="15"/>
      <c r="AL2310" s="15"/>
      <c r="AM2310" s="15"/>
      <c r="AN2310" s="15"/>
      <c r="AO2310" s="15"/>
      <c r="AP2310" s="15"/>
      <c r="AQ2310" s="15"/>
      <c r="AR2310" s="15"/>
      <c r="AS2310" s="15"/>
      <c r="AT2310" s="15"/>
      <c r="AU2310" s="15"/>
      <c r="AV2310" s="15"/>
      <c r="AW2310" s="15"/>
      <c r="AX2310" s="15"/>
      <c r="AY2310" s="15"/>
      <c r="AZ2310" s="15"/>
      <c r="BA2310" s="15"/>
      <c r="BB2310" s="15"/>
      <c r="BC2310" s="15"/>
      <c r="BD2310" s="15"/>
      <c r="BE2310" s="15"/>
      <c r="BF2310" s="15"/>
      <c r="BG2310" s="15"/>
      <c r="BH2310" s="15"/>
      <c r="BI2310" s="15"/>
      <c r="BJ2310" s="15"/>
      <c r="BK2310" s="15"/>
    </row>
    <row r="2311" spans="22:63" ht="15.75">
      <c r="V2311" s="15"/>
      <c r="W2311" s="15"/>
      <c r="X2311" s="15"/>
      <c r="Y2311" s="15"/>
      <c r="Z2311" s="15"/>
      <c r="AA2311" s="15"/>
      <c r="AB2311" s="15"/>
      <c r="AC2311" s="15"/>
      <c r="AD2311" s="15"/>
      <c r="AE2311" s="15"/>
      <c r="AF2311" s="15"/>
      <c r="AG2311" s="15"/>
      <c r="AH2311" s="15"/>
      <c r="AI2311" s="15"/>
      <c r="AJ2311" s="15"/>
      <c r="AK2311" s="15"/>
      <c r="AL2311" s="15"/>
      <c r="AM2311" s="15"/>
      <c r="AN2311" s="15"/>
      <c r="AO2311" s="15"/>
      <c r="AP2311" s="15"/>
      <c r="AQ2311" s="15"/>
      <c r="AR2311" s="15"/>
      <c r="AS2311" s="15"/>
      <c r="AT2311" s="15"/>
      <c r="AU2311" s="15"/>
      <c r="AV2311" s="15"/>
      <c r="AW2311" s="15"/>
      <c r="AX2311" s="15"/>
      <c r="AY2311" s="15"/>
      <c r="AZ2311" s="15"/>
      <c r="BA2311" s="15"/>
      <c r="BB2311" s="15"/>
      <c r="BC2311" s="15"/>
      <c r="BD2311" s="15"/>
      <c r="BE2311" s="15"/>
      <c r="BF2311" s="15"/>
      <c r="BG2311" s="15"/>
      <c r="BH2311" s="15"/>
      <c r="BI2311" s="15"/>
      <c r="BJ2311" s="15"/>
      <c r="BK2311" s="15"/>
    </row>
    <row r="2312" spans="22:63" ht="15.75">
      <c r="V2312" s="15"/>
      <c r="W2312" s="15"/>
      <c r="X2312" s="15"/>
      <c r="Y2312" s="15"/>
      <c r="Z2312" s="15"/>
      <c r="AA2312" s="15"/>
      <c r="AB2312" s="15"/>
      <c r="AC2312" s="15"/>
      <c r="AD2312" s="15"/>
      <c r="AE2312" s="15"/>
      <c r="AF2312" s="15"/>
      <c r="AG2312" s="15"/>
      <c r="AH2312" s="15"/>
      <c r="AI2312" s="15"/>
      <c r="AJ2312" s="15"/>
      <c r="AK2312" s="15"/>
      <c r="AL2312" s="15"/>
      <c r="AM2312" s="15"/>
      <c r="AN2312" s="15"/>
      <c r="AO2312" s="15"/>
      <c r="AP2312" s="15"/>
      <c r="AQ2312" s="15"/>
      <c r="AR2312" s="15"/>
      <c r="AS2312" s="15"/>
      <c r="AT2312" s="15"/>
      <c r="AU2312" s="15"/>
      <c r="AV2312" s="15"/>
      <c r="AW2312" s="15"/>
      <c r="AX2312" s="15"/>
      <c r="AY2312" s="15"/>
      <c r="AZ2312" s="15"/>
      <c r="BA2312" s="15"/>
      <c r="BB2312" s="15"/>
      <c r="BC2312" s="15"/>
      <c r="BD2312" s="15"/>
      <c r="BE2312" s="15"/>
      <c r="BF2312" s="15"/>
      <c r="BG2312" s="15"/>
      <c r="BH2312" s="15"/>
      <c r="BI2312" s="15"/>
      <c r="BJ2312" s="15"/>
      <c r="BK2312" s="15"/>
    </row>
    <row r="2313" spans="22:63" ht="15.75">
      <c r="V2313" s="15"/>
      <c r="W2313" s="15"/>
      <c r="X2313" s="15"/>
      <c r="Y2313" s="15"/>
      <c r="Z2313" s="15"/>
      <c r="AA2313" s="15"/>
      <c r="AB2313" s="15"/>
      <c r="AC2313" s="15"/>
      <c r="AD2313" s="15"/>
      <c r="AE2313" s="15"/>
      <c r="AF2313" s="15"/>
      <c r="AG2313" s="15"/>
      <c r="AH2313" s="15"/>
      <c r="AI2313" s="15"/>
      <c r="AJ2313" s="15"/>
      <c r="AK2313" s="15"/>
      <c r="AL2313" s="15"/>
      <c r="AM2313" s="15"/>
      <c r="AN2313" s="15"/>
      <c r="AO2313" s="15"/>
      <c r="AP2313" s="15"/>
      <c r="AQ2313" s="15"/>
      <c r="AR2313" s="15"/>
      <c r="AS2313" s="15"/>
      <c r="AT2313" s="15"/>
      <c r="AU2313" s="15"/>
      <c r="AV2313" s="15"/>
      <c r="AW2313" s="15"/>
      <c r="AX2313" s="15"/>
      <c r="AY2313" s="15"/>
      <c r="AZ2313" s="15"/>
      <c r="BA2313" s="15"/>
      <c r="BB2313" s="15"/>
      <c r="BC2313" s="15"/>
      <c r="BD2313" s="15"/>
      <c r="BE2313" s="15"/>
      <c r="BF2313" s="15"/>
      <c r="BG2313" s="15"/>
      <c r="BH2313" s="15"/>
      <c r="BI2313" s="15"/>
      <c r="BJ2313" s="15"/>
      <c r="BK2313" s="15"/>
    </row>
    <row r="2314" spans="22:63" ht="15.75">
      <c r="V2314" s="15"/>
      <c r="W2314" s="15"/>
      <c r="X2314" s="15"/>
      <c r="Y2314" s="15"/>
      <c r="Z2314" s="15"/>
      <c r="AA2314" s="15"/>
      <c r="AB2314" s="15"/>
      <c r="AC2314" s="15"/>
      <c r="AD2314" s="15"/>
      <c r="AE2314" s="15"/>
      <c r="AF2314" s="15"/>
      <c r="AG2314" s="15"/>
      <c r="AH2314" s="15"/>
      <c r="AI2314" s="15"/>
      <c r="AJ2314" s="15"/>
      <c r="AK2314" s="15"/>
      <c r="AL2314" s="15"/>
      <c r="AM2314" s="15"/>
      <c r="AN2314" s="15"/>
      <c r="AO2314" s="15"/>
      <c r="AP2314" s="15"/>
      <c r="AQ2314" s="15"/>
      <c r="AR2314" s="15"/>
      <c r="AS2314" s="15"/>
      <c r="AT2314" s="15"/>
      <c r="AU2314" s="15"/>
      <c r="AV2314" s="15"/>
      <c r="AW2314" s="15"/>
      <c r="AX2314" s="15"/>
      <c r="AY2314" s="15"/>
      <c r="AZ2314" s="15"/>
      <c r="BA2314" s="15"/>
      <c r="BB2314" s="15"/>
      <c r="BC2314" s="15"/>
      <c r="BD2314" s="15"/>
      <c r="BE2314" s="15"/>
      <c r="BF2314" s="15"/>
      <c r="BG2314" s="15"/>
      <c r="BH2314" s="15"/>
      <c r="BI2314" s="15"/>
      <c r="BJ2314" s="15"/>
      <c r="BK2314" s="15"/>
    </row>
    <row r="2315" spans="22:63" ht="15.75">
      <c r="V2315" s="15"/>
      <c r="W2315" s="15"/>
      <c r="X2315" s="15"/>
      <c r="Y2315" s="15"/>
      <c r="Z2315" s="15"/>
      <c r="AA2315" s="15"/>
      <c r="AB2315" s="15"/>
      <c r="AC2315" s="15"/>
      <c r="AD2315" s="15"/>
      <c r="AE2315" s="15"/>
      <c r="AF2315" s="15"/>
      <c r="AG2315" s="15"/>
      <c r="AH2315" s="15"/>
      <c r="AI2315" s="15"/>
      <c r="AJ2315" s="15"/>
      <c r="AK2315" s="15"/>
      <c r="AL2315" s="15"/>
      <c r="AM2315" s="15"/>
      <c r="AN2315" s="15"/>
      <c r="AO2315" s="15"/>
      <c r="AP2315" s="15"/>
      <c r="AQ2315" s="15"/>
      <c r="AR2315" s="15"/>
      <c r="AS2315" s="15"/>
      <c r="AT2315" s="15"/>
      <c r="AU2315" s="15"/>
      <c r="AV2315" s="15"/>
      <c r="AW2315" s="15"/>
      <c r="AX2315" s="15"/>
      <c r="AY2315" s="15"/>
      <c r="AZ2315" s="15"/>
      <c r="BA2315" s="15"/>
      <c r="BB2315" s="15"/>
      <c r="BC2315" s="15"/>
      <c r="BD2315" s="15"/>
      <c r="BE2315" s="15"/>
      <c r="BF2315" s="15"/>
      <c r="BG2315" s="15"/>
      <c r="BH2315" s="15"/>
      <c r="BI2315" s="15"/>
      <c r="BJ2315" s="15"/>
      <c r="BK2315" s="15"/>
    </row>
    <row r="2316" spans="22:63" ht="15.75">
      <c r="V2316" s="15"/>
      <c r="W2316" s="15"/>
      <c r="X2316" s="15"/>
      <c r="Y2316" s="15"/>
      <c r="Z2316" s="15"/>
      <c r="AA2316" s="15"/>
      <c r="AB2316" s="15"/>
      <c r="AC2316" s="15"/>
      <c r="AD2316" s="15"/>
      <c r="AE2316" s="15"/>
      <c r="AF2316" s="15"/>
      <c r="AG2316" s="15"/>
      <c r="AH2316" s="15"/>
      <c r="AI2316" s="15"/>
      <c r="AJ2316" s="15"/>
      <c r="AK2316" s="15"/>
      <c r="AL2316" s="15"/>
      <c r="AM2316" s="15"/>
      <c r="AN2316" s="15"/>
      <c r="AO2316" s="15"/>
      <c r="AP2316" s="15"/>
      <c r="AQ2316" s="15"/>
      <c r="AR2316" s="15"/>
      <c r="AS2316" s="15"/>
      <c r="AT2316" s="15"/>
      <c r="AU2316" s="15"/>
      <c r="AV2316" s="15"/>
      <c r="AW2316" s="15"/>
      <c r="AX2316" s="15"/>
      <c r="AY2316" s="15"/>
      <c r="AZ2316" s="15"/>
      <c r="BA2316" s="15"/>
      <c r="BB2316" s="15"/>
      <c r="BC2316" s="15"/>
      <c r="BD2316" s="15"/>
      <c r="BE2316" s="15"/>
      <c r="BF2316" s="15"/>
      <c r="BG2316" s="15"/>
      <c r="BH2316" s="15"/>
      <c r="BI2316" s="15"/>
      <c r="BJ2316" s="15"/>
      <c r="BK2316" s="15"/>
    </row>
    <row r="2317" spans="22:63" ht="15.75">
      <c r="V2317" s="15"/>
      <c r="W2317" s="15"/>
      <c r="X2317" s="15"/>
      <c r="Y2317" s="15"/>
      <c r="Z2317" s="15"/>
      <c r="AA2317" s="15"/>
      <c r="AB2317" s="15"/>
      <c r="AC2317" s="15"/>
      <c r="AD2317" s="15"/>
      <c r="AE2317" s="15"/>
      <c r="AF2317" s="15"/>
      <c r="AG2317" s="15"/>
      <c r="AH2317" s="15"/>
      <c r="AI2317" s="15"/>
      <c r="AJ2317" s="15"/>
      <c r="AK2317" s="15"/>
      <c r="AL2317" s="15"/>
      <c r="AM2317" s="15"/>
      <c r="AN2317" s="15"/>
      <c r="AO2317" s="15"/>
      <c r="AP2317" s="15"/>
      <c r="AQ2317" s="15"/>
      <c r="AR2317" s="15"/>
      <c r="AS2317" s="15"/>
      <c r="AT2317" s="15"/>
      <c r="AU2317" s="15"/>
      <c r="AV2317" s="15"/>
      <c r="AW2317" s="15"/>
      <c r="AX2317" s="15"/>
      <c r="AY2317" s="15"/>
      <c r="AZ2317" s="15"/>
      <c r="BA2317" s="15"/>
      <c r="BB2317" s="15"/>
      <c r="BC2317" s="15"/>
      <c r="BD2317" s="15"/>
      <c r="BE2317" s="15"/>
      <c r="BF2317" s="15"/>
      <c r="BG2317" s="15"/>
      <c r="BH2317" s="15"/>
      <c r="BI2317" s="15"/>
      <c r="BJ2317" s="15"/>
      <c r="BK2317" s="15"/>
    </row>
    <row r="2318" spans="22:63" ht="15.75">
      <c r="V2318" s="15"/>
      <c r="W2318" s="15"/>
      <c r="X2318" s="15"/>
      <c r="Y2318" s="15"/>
      <c r="Z2318" s="15"/>
      <c r="AA2318" s="15"/>
      <c r="AB2318" s="15"/>
      <c r="AC2318" s="15"/>
      <c r="AD2318" s="15"/>
      <c r="AE2318" s="15"/>
      <c r="AF2318" s="15"/>
      <c r="AG2318" s="15"/>
      <c r="AH2318" s="15"/>
      <c r="AI2318" s="15"/>
      <c r="AJ2318" s="15"/>
      <c r="AK2318" s="15"/>
      <c r="AL2318" s="15"/>
      <c r="AM2318" s="15"/>
      <c r="AN2318" s="15"/>
      <c r="AO2318" s="15"/>
      <c r="AP2318" s="15"/>
      <c r="AQ2318" s="15"/>
      <c r="AR2318" s="15"/>
      <c r="AS2318" s="15"/>
      <c r="AT2318" s="15"/>
      <c r="AU2318" s="15"/>
      <c r="AV2318" s="15"/>
      <c r="AW2318" s="15"/>
      <c r="AX2318" s="15"/>
      <c r="AY2318" s="15"/>
      <c r="AZ2318" s="15"/>
      <c r="BA2318" s="15"/>
      <c r="BB2318" s="15"/>
      <c r="BC2318" s="15"/>
      <c r="BD2318" s="15"/>
      <c r="BE2318" s="15"/>
      <c r="BF2318" s="15"/>
      <c r="BG2318" s="15"/>
      <c r="BH2318" s="15"/>
      <c r="BI2318" s="15"/>
      <c r="BJ2318" s="15"/>
      <c r="BK2318" s="15"/>
    </row>
    <row r="2319" spans="22:63" ht="15.75">
      <c r="V2319" s="15"/>
      <c r="W2319" s="15"/>
      <c r="X2319" s="15"/>
      <c r="Y2319" s="15"/>
      <c r="Z2319" s="15"/>
      <c r="AA2319" s="15"/>
      <c r="AB2319" s="15"/>
      <c r="AC2319" s="15"/>
      <c r="AD2319" s="15"/>
      <c r="AE2319" s="15"/>
      <c r="AF2319" s="15"/>
      <c r="AG2319" s="15"/>
      <c r="AH2319" s="15"/>
      <c r="AI2319" s="15"/>
      <c r="AJ2319" s="15"/>
      <c r="AK2319" s="15"/>
      <c r="AL2319" s="15"/>
      <c r="AM2319" s="15"/>
      <c r="AN2319" s="15"/>
      <c r="AO2319" s="15"/>
      <c r="AP2319" s="15"/>
      <c r="AQ2319" s="15"/>
      <c r="AR2319" s="15"/>
      <c r="AS2319" s="15"/>
      <c r="AT2319" s="15"/>
      <c r="AU2319" s="15"/>
      <c r="AV2319" s="15"/>
      <c r="AW2319" s="15"/>
      <c r="AX2319" s="15"/>
      <c r="AY2319" s="15"/>
      <c r="AZ2319" s="15"/>
      <c r="BA2319" s="15"/>
      <c r="BB2319" s="15"/>
      <c r="BC2319" s="15"/>
      <c r="BD2319" s="15"/>
      <c r="BE2319" s="15"/>
      <c r="BF2319" s="15"/>
      <c r="BG2319" s="15"/>
      <c r="BH2319" s="15"/>
      <c r="BI2319" s="15"/>
      <c r="BJ2319" s="15"/>
      <c r="BK2319" s="15"/>
    </row>
    <row r="2320" spans="22:63" ht="15.75">
      <c r="V2320" s="15"/>
      <c r="W2320" s="15"/>
      <c r="X2320" s="15"/>
      <c r="Y2320" s="15"/>
      <c r="Z2320" s="15"/>
      <c r="AA2320" s="15"/>
      <c r="AB2320" s="15"/>
      <c r="AC2320" s="15"/>
      <c r="AD2320" s="15"/>
      <c r="AE2320" s="15"/>
      <c r="AF2320" s="15"/>
      <c r="AG2320" s="15"/>
      <c r="AH2320" s="15"/>
      <c r="AI2320" s="15"/>
      <c r="AJ2320" s="15"/>
      <c r="AK2320" s="15"/>
      <c r="AL2320" s="15"/>
      <c r="AM2320" s="15"/>
      <c r="AN2320" s="15"/>
      <c r="AO2320" s="15"/>
      <c r="AP2320" s="15"/>
      <c r="AQ2320" s="15"/>
      <c r="AR2320" s="15"/>
      <c r="AS2320" s="15"/>
      <c r="AT2320" s="15"/>
      <c r="AU2320" s="15"/>
      <c r="AV2320" s="15"/>
      <c r="AW2320" s="15"/>
      <c r="AX2320" s="15"/>
      <c r="AY2320" s="15"/>
      <c r="AZ2320" s="15"/>
      <c r="BA2320" s="15"/>
      <c r="BB2320" s="15"/>
      <c r="BC2320" s="15"/>
      <c r="BD2320" s="15"/>
      <c r="BE2320" s="15"/>
      <c r="BF2320" s="15"/>
      <c r="BG2320" s="15"/>
      <c r="BH2320" s="15"/>
      <c r="BI2320" s="15"/>
      <c r="BJ2320" s="15"/>
      <c r="BK2320" s="15"/>
    </row>
    <row r="2321" spans="22:63" ht="15.75">
      <c r="V2321" s="15"/>
      <c r="W2321" s="15"/>
      <c r="X2321" s="15"/>
      <c r="Y2321" s="15"/>
      <c r="Z2321" s="15"/>
      <c r="AA2321" s="15"/>
      <c r="AB2321" s="15"/>
      <c r="AC2321" s="15"/>
      <c r="AD2321" s="15"/>
      <c r="AE2321" s="15"/>
      <c r="AF2321" s="15"/>
      <c r="AG2321" s="15"/>
      <c r="AH2321" s="15"/>
      <c r="AI2321" s="15"/>
      <c r="AJ2321" s="15"/>
      <c r="AK2321" s="15"/>
      <c r="AL2321" s="15"/>
      <c r="AM2321" s="15"/>
      <c r="AN2321" s="15"/>
      <c r="AO2321" s="15"/>
      <c r="AP2321" s="15"/>
      <c r="AQ2321" s="15"/>
      <c r="AR2321" s="15"/>
      <c r="AS2321" s="15"/>
      <c r="AT2321" s="15"/>
      <c r="AU2321" s="15"/>
      <c r="AV2321" s="15"/>
      <c r="AW2321" s="15"/>
      <c r="AX2321" s="15"/>
      <c r="AY2321" s="15"/>
      <c r="AZ2321" s="15"/>
      <c r="BA2321" s="15"/>
      <c r="BB2321" s="15"/>
      <c r="BC2321" s="15"/>
      <c r="BD2321" s="15"/>
      <c r="BE2321" s="15"/>
      <c r="BF2321" s="15"/>
      <c r="BG2321" s="15"/>
      <c r="BH2321" s="15"/>
      <c r="BI2321" s="15"/>
      <c r="BJ2321" s="15"/>
      <c r="BK2321" s="15"/>
    </row>
    <row r="2322" spans="22:63" ht="15.75">
      <c r="V2322" s="15"/>
      <c r="W2322" s="15"/>
      <c r="X2322" s="15"/>
      <c r="Y2322" s="15"/>
      <c r="Z2322" s="15"/>
      <c r="AA2322" s="15"/>
      <c r="AB2322" s="15"/>
      <c r="AC2322" s="15"/>
      <c r="AD2322" s="15"/>
      <c r="AE2322" s="15"/>
      <c r="AF2322" s="15"/>
      <c r="AG2322" s="15"/>
      <c r="AH2322" s="15"/>
      <c r="AI2322" s="15"/>
      <c r="AJ2322" s="15"/>
      <c r="AK2322" s="15"/>
      <c r="AL2322" s="15"/>
      <c r="AM2322" s="15"/>
      <c r="AN2322" s="15"/>
      <c r="AO2322" s="15"/>
      <c r="AP2322" s="15"/>
      <c r="AQ2322" s="15"/>
      <c r="AR2322" s="15"/>
      <c r="AS2322" s="15"/>
      <c r="AT2322" s="15"/>
      <c r="AU2322" s="15"/>
      <c r="AV2322" s="15"/>
      <c r="AW2322" s="15"/>
      <c r="AX2322" s="15"/>
      <c r="AY2322" s="15"/>
      <c r="AZ2322" s="15"/>
      <c r="BA2322" s="15"/>
      <c r="BB2322" s="15"/>
      <c r="BC2322" s="15"/>
      <c r="BD2322" s="15"/>
      <c r="BE2322" s="15"/>
      <c r="BF2322" s="15"/>
      <c r="BG2322" s="15"/>
      <c r="BH2322" s="15"/>
      <c r="BI2322" s="15"/>
      <c r="BJ2322" s="15"/>
      <c r="BK2322" s="15"/>
    </row>
    <row r="2323" spans="22:63" ht="15.75">
      <c r="V2323" s="15"/>
      <c r="W2323" s="15"/>
      <c r="X2323" s="15"/>
      <c r="Y2323" s="15"/>
      <c r="Z2323" s="15"/>
      <c r="AA2323" s="15"/>
      <c r="AB2323" s="15"/>
      <c r="AC2323" s="15"/>
      <c r="AD2323" s="15"/>
      <c r="AE2323" s="15"/>
      <c r="AF2323" s="15"/>
      <c r="AG2323" s="15"/>
      <c r="AH2323" s="15"/>
      <c r="AI2323" s="15"/>
      <c r="AJ2323" s="15"/>
      <c r="AK2323" s="15"/>
      <c r="AL2323" s="15"/>
      <c r="AM2323" s="15"/>
      <c r="AN2323" s="15"/>
      <c r="AO2323" s="15"/>
      <c r="AP2323" s="15"/>
      <c r="AQ2323" s="15"/>
      <c r="AR2323" s="15"/>
      <c r="AS2323" s="15"/>
      <c r="AT2323" s="15"/>
      <c r="AU2323" s="15"/>
      <c r="AV2323" s="15"/>
      <c r="AW2323" s="15"/>
      <c r="AX2323" s="15"/>
      <c r="AY2323" s="15"/>
      <c r="AZ2323" s="15"/>
      <c r="BA2323" s="15"/>
      <c r="BB2323" s="15"/>
      <c r="BC2323" s="15"/>
      <c r="BD2323" s="15"/>
      <c r="BE2323" s="15"/>
      <c r="BF2323" s="15"/>
      <c r="BG2323" s="15"/>
      <c r="BH2323" s="15"/>
      <c r="BI2323" s="15"/>
      <c r="BJ2323" s="15"/>
      <c r="BK2323" s="15"/>
    </row>
    <row r="2324" spans="22:63" ht="15.75">
      <c r="V2324" s="15"/>
      <c r="W2324" s="15"/>
      <c r="X2324" s="15"/>
      <c r="Y2324" s="15"/>
      <c r="Z2324" s="15"/>
      <c r="AA2324" s="15"/>
      <c r="AB2324" s="15"/>
      <c r="AC2324" s="15"/>
      <c r="AD2324" s="15"/>
      <c r="AE2324" s="15"/>
      <c r="AF2324" s="15"/>
      <c r="AG2324" s="15"/>
      <c r="AH2324" s="15"/>
      <c r="AI2324" s="15"/>
      <c r="AJ2324" s="15"/>
      <c r="AK2324" s="15"/>
      <c r="AL2324" s="15"/>
      <c r="AM2324" s="15"/>
      <c r="AN2324" s="15"/>
      <c r="AO2324" s="15"/>
      <c r="AP2324" s="15"/>
      <c r="AQ2324" s="15"/>
      <c r="AR2324" s="15"/>
      <c r="AS2324" s="15"/>
      <c r="AT2324" s="15"/>
      <c r="AU2324" s="15"/>
      <c r="AV2324" s="15"/>
      <c r="AW2324" s="15"/>
      <c r="AX2324" s="15"/>
      <c r="AY2324" s="15"/>
      <c r="AZ2324" s="15"/>
      <c r="BA2324" s="15"/>
      <c r="BB2324" s="15"/>
      <c r="BC2324" s="15"/>
      <c r="BD2324" s="15"/>
      <c r="BE2324" s="15"/>
      <c r="BF2324" s="15"/>
      <c r="BG2324" s="15"/>
      <c r="BH2324" s="15"/>
      <c r="BI2324" s="15"/>
      <c r="BJ2324" s="15"/>
      <c r="BK2324" s="15"/>
    </row>
    <row r="2325" spans="22:63" ht="15.75">
      <c r="V2325" s="15"/>
      <c r="W2325" s="15"/>
      <c r="X2325" s="15"/>
      <c r="Y2325" s="15"/>
      <c r="Z2325" s="15"/>
      <c r="AA2325" s="15"/>
      <c r="AB2325" s="15"/>
      <c r="AC2325" s="15"/>
      <c r="AD2325" s="15"/>
      <c r="AE2325" s="15"/>
      <c r="AF2325" s="15"/>
      <c r="AG2325" s="15"/>
      <c r="AH2325" s="15"/>
      <c r="AI2325" s="15"/>
      <c r="AJ2325" s="15"/>
      <c r="AK2325" s="15"/>
      <c r="AL2325" s="15"/>
      <c r="AM2325" s="15"/>
      <c r="AN2325" s="15"/>
      <c r="AO2325" s="15"/>
      <c r="AP2325" s="15"/>
      <c r="AQ2325" s="15"/>
      <c r="AR2325" s="15"/>
      <c r="AS2325" s="15"/>
      <c r="AT2325" s="15"/>
      <c r="AU2325" s="15"/>
      <c r="AV2325" s="15"/>
      <c r="AW2325" s="15"/>
      <c r="AX2325" s="15"/>
      <c r="AY2325" s="15"/>
      <c r="AZ2325" s="15"/>
      <c r="BA2325" s="15"/>
      <c r="BB2325" s="15"/>
      <c r="BC2325" s="15"/>
      <c r="BD2325" s="15"/>
      <c r="BE2325" s="15"/>
      <c r="BF2325" s="15"/>
      <c r="BG2325" s="15"/>
      <c r="BH2325" s="15"/>
      <c r="BI2325" s="15"/>
      <c r="BJ2325" s="15"/>
      <c r="BK2325" s="15"/>
    </row>
    <row r="2326" spans="22:63" ht="15.75">
      <c r="V2326" s="15"/>
      <c r="W2326" s="15"/>
      <c r="X2326" s="15"/>
      <c r="Y2326" s="15"/>
      <c r="Z2326" s="15"/>
      <c r="AA2326" s="15"/>
      <c r="AB2326" s="15"/>
      <c r="AC2326" s="15"/>
      <c r="AD2326" s="15"/>
      <c r="AE2326" s="15"/>
      <c r="AF2326" s="15"/>
      <c r="AG2326" s="15"/>
      <c r="AH2326" s="15"/>
      <c r="AI2326" s="15"/>
      <c r="AJ2326" s="15"/>
      <c r="AK2326" s="15"/>
      <c r="AL2326" s="15"/>
      <c r="AM2326" s="15"/>
      <c r="AN2326" s="15"/>
      <c r="AO2326" s="15"/>
      <c r="AP2326" s="15"/>
      <c r="AQ2326" s="15"/>
      <c r="AR2326" s="15"/>
      <c r="AS2326" s="15"/>
      <c r="AT2326" s="15"/>
      <c r="AU2326" s="15"/>
      <c r="AV2326" s="15"/>
      <c r="AW2326" s="15"/>
      <c r="AX2326" s="15"/>
      <c r="AY2326" s="15"/>
      <c r="AZ2326" s="15"/>
      <c r="BA2326" s="15"/>
      <c r="BB2326" s="15"/>
      <c r="BC2326" s="15"/>
      <c r="BD2326" s="15"/>
      <c r="BE2326" s="15"/>
      <c r="BF2326" s="15"/>
      <c r="BG2326" s="15"/>
      <c r="BH2326" s="15"/>
      <c r="BI2326" s="15"/>
      <c r="BJ2326" s="15"/>
      <c r="BK2326" s="15"/>
    </row>
    <row r="2327" spans="22:63" ht="15.75">
      <c r="V2327" s="15"/>
      <c r="W2327" s="15"/>
      <c r="X2327" s="15"/>
      <c r="Y2327" s="15"/>
      <c r="Z2327" s="15"/>
      <c r="AA2327" s="15"/>
      <c r="AB2327" s="15"/>
      <c r="AC2327" s="15"/>
      <c r="AD2327" s="15"/>
      <c r="AE2327" s="15"/>
      <c r="AF2327" s="15"/>
      <c r="AG2327" s="15"/>
      <c r="AH2327" s="15"/>
      <c r="AI2327" s="15"/>
      <c r="AJ2327" s="15"/>
      <c r="AK2327" s="15"/>
      <c r="AL2327" s="15"/>
      <c r="AM2327" s="15"/>
      <c r="AN2327" s="15"/>
      <c r="AO2327" s="15"/>
      <c r="AP2327" s="15"/>
      <c r="AQ2327" s="15"/>
      <c r="AR2327" s="15"/>
      <c r="AS2327" s="15"/>
      <c r="AT2327" s="15"/>
      <c r="AU2327" s="15"/>
      <c r="AV2327" s="15"/>
      <c r="AW2327" s="15"/>
      <c r="AX2327" s="15"/>
      <c r="AY2327" s="15"/>
      <c r="AZ2327" s="15"/>
      <c r="BA2327" s="15"/>
      <c r="BB2327" s="15"/>
      <c r="BC2327" s="15"/>
      <c r="BD2327" s="15"/>
      <c r="BE2327" s="15"/>
      <c r="BF2327" s="15"/>
      <c r="BG2327" s="15"/>
      <c r="BH2327" s="15"/>
      <c r="BI2327" s="15"/>
      <c r="BJ2327" s="15"/>
      <c r="BK2327" s="15"/>
    </row>
    <row r="2328" spans="22:63" ht="15.75">
      <c r="V2328" s="15"/>
      <c r="W2328" s="15"/>
      <c r="X2328" s="15"/>
      <c r="Y2328" s="15"/>
      <c r="Z2328" s="15"/>
      <c r="AA2328" s="15"/>
      <c r="AB2328" s="15"/>
      <c r="AC2328" s="15"/>
      <c r="AD2328" s="15"/>
      <c r="AE2328" s="15"/>
      <c r="AF2328" s="15"/>
      <c r="AG2328" s="15"/>
      <c r="AH2328" s="15"/>
      <c r="AI2328" s="15"/>
      <c r="AJ2328" s="15"/>
      <c r="AK2328" s="15"/>
      <c r="AL2328" s="15"/>
      <c r="AM2328" s="15"/>
      <c r="AN2328" s="15"/>
      <c r="AO2328" s="15"/>
      <c r="AP2328" s="15"/>
      <c r="AQ2328" s="15"/>
      <c r="AR2328" s="15"/>
      <c r="AS2328" s="15"/>
      <c r="AT2328" s="15"/>
      <c r="AU2328" s="15"/>
      <c r="AV2328" s="15"/>
      <c r="AW2328" s="15"/>
      <c r="AX2328" s="15"/>
      <c r="AY2328" s="15"/>
      <c r="AZ2328" s="15"/>
      <c r="BA2328" s="15"/>
      <c r="BB2328" s="15"/>
      <c r="BC2328" s="15"/>
      <c r="BD2328" s="15"/>
      <c r="BE2328" s="15"/>
      <c r="BF2328" s="15"/>
      <c r="BG2328" s="15"/>
      <c r="BH2328" s="15"/>
      <c r="BI2328" s="15"/>
      <c r="BJ2328" s="15"/>
      <c r="BK2328" s="15"/>
    </row>
    <row r="2329" spans="22:63" ht="15.75">
      <c r="V2329" s="15"/>
      <c r="W2329" s="15"/>
      <c r="X2329" s="15"/>
      <c r="Y2329" s="15"/>
      <c r="Z2329" s="15"/>
      <c r="AA2329" s="15"/>
      <c r="AB2329" s="15"/>
      <c r="AC2329" s="15"/>
      <c r="AD2329" s="15"/>
      <c r="AE2329" s="15"/>
      <c r="AF2329" s="15"/>
      <c r="AG2329" s="15"/>
      <c r="AH2329" s="15"/>
      <c r="AI2329" s="15"/>
      <c r="AJ2329" s="15"/>
      <c r="AK2329" s="15"/>
      <c r="AL2329" s="15"/>
      <c r="AM2329" s="15"/>
      <c r="AN2329" s="15"/>
      <c r="AO2329" s="15"/>
      <c r="AP2329" s="15"/>
      <c r="AQ2329" s="15"/>
      <c r="AR2329" s="15"/>
      <c r="AS2329" s="15"/>
      <c r="AT2329" s="15"/>
      <c r="AU2329" s="15"/>
      <c r="AV2329" s="15"/>
      <c r="AW2329" s="15"/>
      <c r="AX2329" s="15"/>
      <c r="AY2329" s="15"/>
      <c r="AZ2329" s="15"/>
      <c r="BA2329" s="15"/>
      <c r="BB2329" s="15"/>
      <c r="BC2329" s="15"/>
      <c r="BD2329" s="15"/>
      <c r="BE2329" s="15"/>
      <c r="BF2329" s="15"/>
      <c r="BG2329" s="15"/>
      <c r="BH2329" s="15"/>
      <c r="BI2329" s="15"/>
      <c r="BJ2329" s="15"/>
      <c r="BK2329" s="15"/>
    </row>
    <row r="2330" spans="22:63" ht="15.75">
      <c r="V2330" s="15"/>
      <c r="W2330" s="15"/>
      <c r="X2330" s="15"/>
      <c r="Y2330" s="15"/>
      <c r="Z2330" s="15"/>
      <c r="AA2330" s="15"/>
      <c r="AB2330" s="15"/>
      <c r="AC2330" s="15"/>
      <c r="AD2330" s="15"/>
      <c r="AE2330" s="15"/>
      <c r="AF2330" s="15"/>
      <c r="AG2330" s="15"/>
      <c r="AH2330" s="15"/>
      <c r="AI2330" s="15"/>
      <c r="AJ2330" s="15"/>
      <c r="AK2330" s="15"/>
      <c r="AL2330" s="15"/>
      <c r="AM2330" s="15"/>
      <c r="AN2330" s="15"/>
      <c r="AO2330" s="15"/>
      <c r="AP2330" s="15"/>
      <c r="AQ2330" s="15"/>
      <c r="AR2330" s="15"/>
      <c r="AS2330" s="15"/>
      <c r="AT2330" s="15"/>
      <c r="AU2330" s="15"/>
      <c r="AV2330" s="15"/>
      <c r="AW2330" s="15"/>
      <c r="AX2330" s="15"/>
      <c r="AY2330" s="15"/>
      <c r="AZ2330" s="15"/>
      <c r="BA2330" s="15"/>
      <c r="BB2330" s="15"/>
      <c r="BC2330" s="15"/>
      <c r="BD2330" s="15"/>
      <c r="BE2330" s="15"/>
      <c r="BF2330" s="15"/>
      <c r="BG2330" s="15"/>
      <c r="BH2330" s="15"/>
      <c r="BI2330" s="15"/>
      <c r="BJ2330" s="15"/>
      <c r="BK2330" s="15"/>
    </row>
    <row r="2331" spans="22:63" ht="15.75">
      <c r="V2331" s="15"/>
      <c r="W2331" s="15"/>
      <c r="X2331" s="15"/>
      <c r="Y2331" s="15"/>
      <c r="Z2331" s="15"/>
      <c r="AA2331" s="15"/>
      <c r="AB2331" s="15"/>
      <c r="AC2331" s="15"/>
      <c r="AD2331" s="15"/>
      <c r="AE2331" s="15"/>
      <c r="AF2331" s="15"/>
      <c r="AG2331" s="15"/>
      <c r="AH2331" s="15"/>
      <c r="AI2331" s="15"/>
      <c r="AJ2331" s="15"/>
      <c r="AK2331" s="15"/>
      <c r="AL2331" s="15"/>
      <c r="AM2331" s="15"/>
      <c r="AN2331" s="15"/>
      <c r="AO2331" s="15"/>
      <c r="AP2331" s="15"/>
      <c r="AQ2331" s="15"/>
      <c r="AR2331" s="15"/>
      <c r="AS2331" s="15"/>
      <c r="AT2331" s="15"/>
      <c r="AU2331" s="15"/>
      <c r="AV2331" s="15"/>
      <c r="AW2331" s="15"/>
      <c r="AX2331" s="15"/>
      <c r="AY2331" s="15"/>
      <c r="AZ2331" s="15"/>
      <c r="BA2331" s="15"/>
      <c r="BB2331" s="15"/>
      <c r="BC2331" s="15"/>
      <c r="BD2331" s="15"/>
      <c r="BE2331" s="15"/>
      <c r="BF2331" s="15"/>
      <c r="BG2331" s="15"/>
      <c r="BH2331" s="15"/>
      <c r="BI2331" s="15"/>
      <c r="BJ2331" s="15"/>
      <c r="BK2331" s="15"/>
    </row>
    <row r="2332" spans="22:63" ht="15.75">
      <c r="V2332" s="15"/>
      <c r="W2332" s="15"/>
      <c r="X2332" s="15"/>
      <c r="Y2332" s="15"/>
      <c r="Z2332" s="15"/>
      <c r="AA2332" s="15"/>
      <c r="AB2332" s="15"/>
      <c r="AC2332" s="15"/>
      <c r="AD2332" s="15"/>
      <c r="AE2332" s="15"/>
      <c r="AF2332" s="15"/>
      <c r="AG2332" s="15"/>
      <c r="AH2332" s="15"/>
      <c r="AI2332" s="15"/>
      <c r="AJ2332" s="15"/>
      <c r="AK2332" s="15"/>
      <c r="AL2332" s="15"/>
      <c r="AM2332" s="15"/>
      <c r="AN2332" s="15"/>
      <c r="AO2332" s="15"/>
      <c r="AP2332" s="15"/>
      <c r="AQ2332" s="15"/>
      <c r="AR2332" s="15"/>
      <c r="AS2332" s="15"/>
      <c r="AT2332" s="15"/>
      <c r="AU2332" s="15"/>
      <c r="AV2332" s="15"/>
      <c r="AW2332" s="15"/>
      <c r="AX2332" s="15"/>
      <c r="AY2332" s="15"/>
      <c r="AZ2332" s="15"/>
      <c r="BA2332" s="15"/>
      <c r="BB2332" s="15"/>
      <c r="BC2332" s="15"/>
      <c r="BD2332" s="15"/>
      <c r="BE2332" s="15"/>
      <c r="BF2332" s="15"/>
      <c r="BG2332" s="15"/>
      <c r="BH2332" s="15"/>
      <c r="BI2332" s="15"/>
      <c r="BJ2332" s="15"/>
      <c r="BK2332" s="15"/>
    </row>
    <row r="2333" spans="22:63" ht="15.75">
      <c r="V2333" s="15"/>
      <c r="W2333" s="15"/>
      <c r="X2333" s="15"/>
      <c r="Y2333" s="15"/>
      <c r="Z2333" s="15"/>
      <c r="AA2333" s="15"/>
      <c r="AB2333" s="15"/>
      <c r="AC2333" s="15"/>
      <c r="AD2333" s="15"/>
      <c r="AE2333" s="15"/>
      <c r="AF2333" s="15"/>
      <c r="AG2333" s="15"/>
      <c r="AH2333" s="15"/>
      <c r="AI2333" s="15"/>
      <c r="AJ2333" s="15"/>
      <c r="AK2333" s="15"/>
      <c r="AL2333" s="15"/>
      <c r="AM2333" s="15"/>
      <c r="AN2333" s="15"/>
      <c r="AO2333" s="15"/>
      <c r="AP2333" s="15"/>
      <c r="AQ2333" s="15"/>
      <c r="AR2333" s="15"/>
      <c r="AS2333" s="15"/>
      <c r="AT2333" s="15"/>
      <c r="AU2333" s="15"/>
      <c r="AV2333" s="15"/>
      <c r="AW2333" s="15"/>
      <c r="AX2333" s="15"/>
      <c r="AY2333" s="15"/>
      <c r="AZ2333" s="15"/>
      <c r="BA2333" s="15"/>
      <c r="BB2333" s="15"/>
      <c r="BC2333" s="15"/>
      <c r="BD2333" s="15"/>
      <c r="BE2333" s="15"/>
      <c r="BF2333" s="15"/>
      <c r="BG2333" s="15"/>
      <c r="BH2333" s="15"/>
      <c r="BI2333" s="15"/>
      <c r="BJ2333" s="15"/>
      <c r="BK2333" s="15"/>
    </row>
    <row r="2334" spans="22:63" ht="15.75">
      <c r="V2334" s="15"/>
      <c r="W2334" s="15"/>
      <c r="X2334" s="15"/>
      <c r="Y2334" s="15"/>
      <c r="Z2334" s="15"/>
      <c r="AA2334" s="15"/>
      <c r="AB2334" s="15"/>
      <c r="AC2334" s="15"/>
      <c r="AD2334" s="15"/>
      <c r="AE2334" s="15"/>
      <c r="AF2334" s="15"/>
      <c r="AG2334" s="15"/>
      <c r="AH2334" s="15"/>
      <c r="AI2334" s="15"/>
      <c r="AJ2334" s="15"/>
      <c r="AK2334" s="15"/>
      <c r="AL2334" s="15"/>
      <c r="AM2334" s="15"/>
      <c r="AN2334" s="15"/>
      <c r="AO2334" s="15"/>
      <c r="AP2334" s="15"/>
      <c r="AQ2334" s="15"/>
      <c r="AR2334" s="15"/>
      <c r="AS2334" s="15"/>
      <c r="AT2334" s="15"/>
      <c r="AU2334" s="15"/>
      <c r="AV2334" s="15"/>
      <c r="AW2334" s="15"/>
      <c r="AX2334" s="15"/>
      <c r="AY2334" s="15"/>
      <c r="AZ2334" s="15"/>
      <c r="BA2334" s="15"/>
      <c r="BB2334" s="15"/>
      <c r="BC2334" s="15"/>
      <c r="BD2334" s="15"/>
      <c r="BE2334" s="15"/>
      <c r="BF2334" s="15"/>
      <c r="BG2334" s="15"/>
      <c r="BH2334" s="15"/>
      <c r="BI2334" s="15"/>
      <c r="BJ2334" s="15"/>
      <c r="BK2334" s="15"/>
    </row>
    <row r="2335" spans="22:63" ht="15.75">
      <c r="V2335" s="15"/>
      <c r="W2335" s="15"/>
      <c r="X2335" s="15"/>
      <c r="Y2335" s="15"/>
      <c r="Z2335" s="15"/>
      <c r="AA2335" s="15"/>
      <c r="AB2335" s="15"/>
      <c r="AC2335" s="15"/>
      <c r="AD2335" s="15"/>
      <c r="AE2335" s="15"/>
      <c r="AF2335" s="15"/>
      <c r="AG2335" s="15"/>
      <c r="AH2335" s="15"/>
      <c r="AI2335" s="15"/>
      <c r="AJ2335" s="15"/>
      <c r="AK2335" s="15"/>
      <c r="AL2335" s="15"/>
      <c r="AM2335" s="15"/>
      <c r="AN2335" s="15"/>
      <c r="AO2335" s="15"/>
      <c r="AP2335" s="15"/>
      <c r="AQ2335" s="15"/>
      <c r="AR2335" s="15"/>
      <c r="AS2335" s="15"/>
      <c r="AT2335" s="15"/>
      <c r="AU2335" s="15"/>
      <c r="AV2335" s="15"/>
      <c r="AW2335" s="15"/>
      <c r="AX2335" s="15"/>
      <c r="AY2335" s="15"/>
      <c r="AZ2335" s="15"/>
      <c r="BA2335" s="15"/>
      <c r="BB2335" s="15"/>
      <c r="BC2335" s="15"/>
      <c r="BD2335" s="15"/>
      <c r="BE2335" s="15"/>
      <c r="BF2335" s="15"/>
      <c r="BG2335" s="15"/>
      <c r="BH2335" s="15"/>
      <c r="BI2335" s="15"/>
      <c r="BJ2335" s="15"/>
      <c r="BK2335" s="15"/>
    </row>
    <row r="2336" spans="22:63" ht="15.75">
      <c r="V2336" s="15"/>
      <c r="W2336" s="15"/>
      <c r="X2336" s="15"/>
      <c r="Y2336" s="15"/>
      <c r="Z2336" s="15"/>
      <c r="AA2336" s="15"/>
      <c r="AB2336" s="15"/>
      <c r="AC2336" s="15"/>
      <c r="AD2336" s="15"/>
      <c r="AE2336" s="15"/>
      <c r="AF2336" s="15"/>
      <c r="AG2336" s="15"/>
      <c r="AH2336" s="15"/>
      <c r="AI2336" s="15"/>
      <c r="AJ2336" s="15"/>
      <c r="AK2336" s="15"/>
      <c r="AL2336" s="15"/>
      <c r="AM2336" s="15"/>
      <c r="AN2336" s="15"/>
      <c r="AO2336" s="15"/>
      <c r="AP2336" s="15"/>
      <c r="AQ2336" s="15"/>
      <c r="AR2336" s="15"/>
      <c r="AS2336" s="15"/>
      <c r="AT2336" s="15"/>
      <c r="AU2336" s="15"/>
      <c r="AV2336" s="15"/>
      <c r="AW2336" s="15"/>
      <c r="AX2336" s="15"/>
      <c r="AY2336" s="15"/>
      <c r="AZ2336" s="15"/>
      <c r="BA2336" s="15"/>
      <c r="BB2336" s="15"/>
      <c r="BC2336" s="15"/>
      <c r="BD2336" s="15"/>
      <c r="BE2336" s="15"/>
      <c r="BF2336" s="15"/>
      <c r="BG2336" s="15"/>
      <c r="BH2336" s="15"/>
      <c r="BI2336" s="15"/>
      <c r="BJ2336" s="15"/>
      <c r="BK2336" s="15"/>
    </row>
    <row r="2337" spans="22:63" ht="15.75">
      <c r="V2337" s="15"/>
      <c r="W2337" s="15"/>
      <c r="X2337" s="15"/>
      <c r="Y2337" s="15"/>
      <c r="Z2337" s="15"/>
      <c r="AA2337" s="15"/>
      <c r="AB2337" s="15"/>
      <c r="AC2337" s="15"/>
      <c r="AD2337" s="15"/>
      <c r="AE2337" s="15"/>
      <c r="AF2337" s="15"/>
      <c r="AG2337" s="15"/>
      <c r="AH2337" s="15"/>
      <c r="AI2337" s="15"/>
      <c r="AJ2337" s="15"/>
      <c r="AK2337" s="15"/>
      <c r="AL2337" s="15"/>
      <c r="AM2337" s="15"/>
      <c r="AN2337" s="15"/>
      <c r="AO2337" s="15"/>
      <c r="AP2337" s="15"/>
      <c r="AQ2337" s="15"/>
      <c r="AR2337" s="15"/>
      <c r="AS2337" s="15"/>
      <c r="AT2337" s="15"/>
      <c r="AU2337" s="15"/>
      <c r="AV2337" s="15"/>
      <c r="AW2337" s="15"/>
      <c r="AX2337" s="15"/>
      <c r="AY2337" s="15"/>
      <c r="AZ2337" s="15"/>
      <c r="BA2337" s="15"/>
      <c r="BB2337" s="15"/>
      <c r="BC2337" s="15"/>
      <c r="BD2337" s="15"/>
      <c r="BE2337" s="15"/>
      <c r="BF2337" s="15"/>
      <c r="BG2337" s="15"/>
      <c r="BH2337" s="15"/>
      <c r="BI2337" s="15"/>
      <c r="BJ2337" s="15"/>
      <c r="BK2337" s="15"/>
    </row>
    <row r="2338" spans="22:63" ht="15.75">
      <c r="V2338" s="15"/>
      <c r="W2338" s="15"/>
      <c r="X2338" s="15"/>
      <c r="Y2338" s="15"/>
      <c r="Z2338" s="15"/>
      <c r="AA2338" s="15"/>
      <c r="AB2338" s="15"/>
      <c r="AC2338" s="15"/>
      <c r="AD2338" s="15"/>
      <c r="AE2338" s="15"/>
      <c r="AF2338" s="15"/>
      <c r="AG2338" s="15"/>
      <c r="AH2338" s="15"/>
      <c r="AI2338" s="15"/>
      <c r="AJ2338" s="15"/>
      <c r="AK2338" s="15"/>
      <c r="AL2338" s="15"/>
      <c r="AM2338" s="15"/>
      <c r="AN2338" s="15"/>
      <c r="AO2338" s="15"/>
      <c r="AP2338" s="15"/>
      <c r="AQ2338" s="15"/>
      <c r="AR2338" s="15"/>
      <c r="AS2338" s="15"/>
      <c r="AT2338" s="15"/>
      <c r="AU2338" s="15"/>
      <c r="AV2338" s="15"/>
      <c r="AW2338" s="15"/>
      <c r="AX2338" s="15"/>
      <c r="AY2338" s="15"/>
      <c r="AZ2338" s="15"/>
      <c r="BA2338" s="15"/>
      <c r="BB2338" s="15"/>
      <c r="BC2338" s="15"/>
      <c r="BD2338" s="15"/>
      <c r="BE2338" s="15"/>
      <c r="BF2338" s="15"/>
      <c r="BG2338" s="15"/>
      <c r="BH2338" s="15"/>
      <c r="BI2338" s="15"/>
      <c r="BJ2338" s="15"/>
      <c r="BK2338" s="15"/>
    </row>
    <row r="2339" spans="22:63" ht="15.75">
      <c r="V2339" s="15"/>
      <c r="W2339" s="15"/>
      <c r="X2339" s="15"/>
      <c r="Y2339" s="15"/>
      <c r="Z2339" s="15"/>
      <c r="AA2339" s="15"/>
      <c r="AB2339" s="15"/>
      <c r="AC2339" s="15"/>
      <c r="AD2339" s="15"/>
      <c r="AE2339" s="15"/>
      <c r="AF2339" s="15"/>
      <c r="AG2339" s="15"/>
      <c r="AH2339" s="15"/>
      <c r="AI2339" s="15"/>
      <c r="AJ2339" s="15"/>
      <c r="AK2339" s="15"/>
      <c r="AL2339" s="15"/>
      <c r="AM2339" s="15"/>
      <c r="AN2339" s="15"/>
      <c r="AO2339" s="15"/>
      <c r="AP2339" s="15"/>
      <c r="AQ2339" s="15"/>
      <c r="AR2339" s="15"/>
      <c r="AS2339" s="15"/>
      <c r="AT2339" s="15"/>
      <c r="AU2339" s="15"/>
      <c r="AV2339" s="15"/>
      <c r="AW2339" s="15"/>
      <c r="AX2339" s="15"/>
      <c r="AY2339" s="15"/>
      <c r="AZ2339" s="15"/>
      <c r="BA2339" s="15"/>
      <c r="BB2339" s="15"/>
      <c r="BC2339" s="15"/>
      <c r="BD2339" s="15"/>
      <c r="BE2339" s="15"/>
      <c r="BF2339" s="15"/>
      <c r="BG2339" s="15"/>
      <c r="BH2339" s="15"/>
      <c r="BI2339" s="15"/>
      <c r="BJ2339" s="15"/>
      <c r="BK2339" s="15"/>
    </row>
    <row r="2340" spans="22:63" ht="15.75">
      <c r="V2340" s="15"/>
      <c r="W2340" s="15"/>
      <c r="X2340" s="15"/>
      <c r="Y2340" s="15"/>
      <c r="Z2340" s="15"/>
      <c r="AA2340" s="15"/>
      <c r="AB2340" s="15"/>
      <c r="AC2340" s="15"/>
      <c r="AD2340" s="15"/>
      <c r="AE2340" s="15"/>
      <c r="AF2340" s="15"/>
      <c r="AG2340" s="15"/>
      <c r="AH2340" s="15"/>
      <c r="AI2340" s="15"/>
      <c r="AJ2340" s="15"/>
      <c r="AK2340" s="15"/>
      <c r="AL2340" s="15"/>
      <c r="AM2340" s="15"/>
      <c r="AN2340" s="15"/>
      <c r="AO2340" s="15"/>
      <c r="AP2340" s="15"/>
      <c r="AQ2340" s="15"/>
      <c r="AR2340" s="15"/>
      <c r="AS2340" s="15"/>
      <c r="AT2340" s="15"/>
      <c r="AU2340" s="15"/>
      <c r="AV2340" s="15"/>
      <c r="AW2340" s="15"/>
      <c r="AX2340" s="15"/>
      <c r="AY2340" s="15"/>
      <c r="AZ2340" s="15"/>
      <c r="BA2340" s="15"/>
      <c r="BB2340" s="15"/>
      <c r="BC2340" s="15"/>
      <c r="BD2340" s="15"/>
      <c r="BE2340" s="15"/>
      <c r="BF2340" s="15"/>
      <c r="BG2340" s="15"/>
      <c r="BH2340" s="15"/>
      <c r="BI2340" s="15"/>
      <c r="BJ2340" s="15"/>
      <c r="BK2340" s="15"/>
    </row>
    <row r="2341" spans="22:63" ht="15.75">
      <c r="V2341" s="15"/>
      <c r="W2341" s="15"/>
      <c r="X2341" s="15"/>
      <c r="Y2341" s="15"/>
      <c r="Z2341" s="15"/>
      <c r="AA2341" s="15"/>
      <c r="AB2341" s="15"/>
      <c r="AC2341" s="15"/>
      <c r="AD2341" s="15"/>
      <c r="AE2341" s="15"/>
      <c r="AF2341" s="15"/>
      <c r="AG2341" s="15"/>
      <c r="AH2341" s="15"/>
      <c r="AI2341" s="15"/>
      <c r="AJ2341" s="15"/>
      <c r="AK2341" s="15"/>
      <c r="AL2341" s="15"/>
      <c r="AM2341" s="15"/>
      <c r="AN2341" s="15"/>
      <c r="AO2341" s="15"/>
      <c r="AP2341" s="15"/>
      <c r="AQ2341" s="15"/>
      <c r="AR2341" s="15"/>
      <c r="AS2341" s="15"/>
      <c r="AT2341" s="15"/>
      <c r="AU2341" s="15"/>
      <c r="AV2341" s="15"/>
      <c r="AW2341" s="15"/>
      <c r="AX2341" s="15"/>
      <c r="AY2341" s="15"/>
      <c r="AZ2341" s="15"/>
      <c r="BA2341" s="15"/>
      <c r="BB2341" s="15"/>
      <c r="BC2341" s="15"/>
      <c r="BD2341" s="15"/>
      <c r="BE2341" s="15"/>
      <c r="BF2341" s="15"/>
      <c r="BG2341" s="15"/>
      <c r="BH2341" s="15"/>
      <c r="BI2341" s="15"/>
      <c r="BJ2341" s="15"/>
      <c r="BK2341" s="15"/>
    </row>
    <row r="2342" spans="22:63" ht="15.75">
      <c r="V2342" s="15"/>
      <c r="W2342" s="15"/>
      <c r="X2342" s="15"/>
      <c r="Y2342" s="15"/>
      <c r="Z2342" s="15"/>
      <c r="AA2342" s="15"/>
      <c r="AB2342" s="15"/>
      <c r="AC2342" s="15"/>
      <c r="AD2342" s="15"/>
      <c r="AE2342" s="15"/>
      <c r="AF2342" s="15"/>
      <c r="AG2342" s="15"/>
      <c r="AH2342" s="15"/>
      <c r="AI2342" s="15"/>
      <c r="AJ2342" s="15"/>
      <c r="AK2342" s="15"/>
      <c r="AL2342" s="15"/>
      <c r="AM2342" s="15"/>
      <c r="AN2342" s="15"/>
      <c r="AO2342" s="15"/>
      <c r="AP2342" s="15"/>
      <c r="AQ2342" s="15"/>
      <c r="AR2342" s="15"/>
      <c r="AS2342" s="15"/>
      <c r="AT2342" s="15"/>
      <c r="AU2342" s="15"/>
      <c r="AV2342" s="15"/>
      <c r="AW2342" s="15"/>
      <c r="AX2342" s="15"/>
      <c r="AY2342" s="15"/>
      <c r="AZ2342" s="15"/>
      <c r="BA2342" s="15"/>
      <c r="BB2342" s="15"/>
      <c r="BC2342" s="15"/>
      <c r="BD2342" s="15"/>
      <c r="BE2342" s="15"/>
      <c r="BF2342" s="15"/>
      <c r="BG2342" s="15"/>
      <c r="BH2342" s="15"/>
      <c r="BI2342" s="15"/>
      <c r="BJ2342" s="15"/>
      <c r="BK2342" s="15"/>
    </row>
    <row r="2343" spans="22:63" ht="15.75">
      <c r="V2343" s="15"/>
      <c r="W2343" s="15"/>
      <c r="X2343" s="15"/>
      <c r="Y2343" s="15"/>
      <c r="Z2343" s="15"/>
      <c r="AA2343" s="15"/>
      <c r="AB2343" s="15"/>
      <c r="AC2343" s="15"/>
      <c r="AD2343" s="15"/>
      <c r="AE2343" s="15"/>
      <c r="AF2343" s="15"/>
      <c r="AG2343" s="15"/>
      <c r="AH2343" s="15"/>
      <c r="AI2343" s="15"/>
      <c r="AJ2343" s="15"/>
      <c r="AK2343" s="15"/>
      <c r="AL2343" s="15"/>
      <c r="AM2343" s="15"/>
      <c r="AN2343" s="15"/>
      <c r="AO2343" s="15"/>
      <c r="AP2343" s="15"/>
      <c r="AQ2343" s="15"/>
      <c r="AR2343" s="15"/>
      <c r="AS2343" s="15"/>
      <c r="AT2343" s="15"/>
      <c r="AU2343" s="15"/>
      <c r="AV2343" s="15"/>
      <c r="AW2343" s="15"/>
      <c r="AX2343" s="15"/>
      <c r="AY2343" s="15"/>
      <c r="AZ2343" s="15"/>
      <c r="BA2343" s="15"/>
      <c r="BB2343" s="15"/>
      <c r="BC2343" s="15"/>
      <c r="BD2343" s="15"/>
      <c r="BE2343" s="15"/>
      <c r="BF2343" s="15"/>
      <c r="BG2343" s="15"/>
      <c r="BH2343" s="15"/>
      <c r="BI2343" s="15"/>
      <c r="BJ2343" s="15"/>
      <c r="BK2343" s="15"/>
    </row>
    <row r="2344" spans="22:63" ht="15.75">
      <c r="V2344" s="15"/>
      <c r="W2344" s="15"/>
      <c r="X2344" s="15"/>
      <c r="Y2344" s="15"/>
      <c r="Z2344" s="15"/>
      <c r="AA2344" s="15"/>
      <c r="AB2344" s="15"/>
      <c r="AC2344" s="15"/>
      <c r="AD2344" s="15"/>
      <c r="AE2344" s="15"/>
      <c r="AF2344" s="15"/>
      <c r="AG2344" s="15"/>
      <c r="AH2344" s="15"/>
      <c r="AI2344" s="15"/>
      <c r="AJ2344" s="15"/>
      <c r="AK2344" s="15"/>
      <c r="AL2344" s="15"/>
      <c r="AM2344" s="15"/>
      <c r="AN2344" s="15"/>
      <c r="AO2344" s="15"/>
      <c r="AP2344" s="15"/>
      <c r="AQ2344" s="15"/>
      <c r="AR2344" s="15"/>
      <c r="AS2344" s="15"/>
      <c r="AT2344" s="15"/>
      <c r="AU2344" s="15"/>
      <c r="AV2344" s="15"/>
      <c r="AW2344" s="15"/>
      <c r="AX2344" s="15"/>
      <c r="AY2344" s="15"/>
      <c r="AZ2344" s="15"/>
      <c r="BA2344" s="15"/>
      <c r="BB2344" s="15"/>
      <c r="BC2344" s="15"/>
      <c r="BD2344" s="15"/>
      <c r="BE2344" s="15"/>
      <c r="BF2344" s="15"/>
      <c r="BG2344" s="15"/>
      <c r="BH2344" s="15"/>
      <c r="BI2344" s="15"/>
      <c r="BJ2344" s="15"/>
      <c r="BK2344" s="15"/>
    </row>
    <row r="2345" spans="22:63" ht="15.75">
      <c r="V2345" s="15"/>
      <c r="W2345" s="15"/>
      <c r="X2345" s="15"/>
      <c r="Y2345" s="15"/>
      <c r="Z2345" s="15"/>
      <c r="AA2345" s="15"/>
      <c r="AB2345" s="15"/>
      <c r="AC2345" s="15"/>
      <c r="AD2345" s="15"/>
      <c r="AE2345" s="15"/>
      <c r="AF2345" s="15"/>
      <c r="AG2345" s="15"/>
      <c r="AH2345" s="15"/>
      <c r="AI2345" s="15"/>
      <c r="AJ2345" s="15"/>
      <c r="AK2345" s="15"/>
      <c r="AL2345" s="15"/>
      <c r="AM2345" s="15"/>
      <c r="AN2345" s="15"/>
      <c r="AO2345" s="15"/>
      <c r="AP2345" s="15"/>
      <c r="AQ2345" s="15"/>
      <c r="AR2345" s="15"/>
      <c r="AS2345" s="15"/>
      <c r="AT2345" s="15"/>
      <c r="AU2345" s="15"/>
      <c r="AV2345" s="15"/>
      <c r="AW2345" s="15"/>
      <c r="AX2345" s="15"/>
      <c r="AY2345" s="15"/>
      <c r="AZ2345" s="15"/>
      <c r="BA2345" s="15"/>
      <c r="BB2345" s="15"/>
      <c r="BC2345" s="15"/>
      <c r="BD2345" s="15"/>
      <c r="BE2345" s="15"/>
      <c r="BF2345" s="15"/>
      <c r="BG2345" s="15"/>
      <c r="BH2345" s="15"/>
      <c r="BI2345" s="15"/>
      <c r="BJ2345" s="15"/>
      <c r="BK2345" s="15"/>
    </row>
    <row r="2346" spans="22:63" ht="15.75">
      <c r="V2346" s="15"/>
      <c r="W2346" s="15"/>
      <c r="X2346" s="15"/>
      <c r="Y2346" s="15"/>
      <c r="Z2346" s="15"/>
      <c r="AA2346" s="15"/>
      <c r="AB2346" s="15"/>
      <c r="AC2346" s="15"/>
      <c r="AD2346" s="15"/>
      <c r="AE2346" s="15"/>
      <c r="AF2346" s="15"/>
      <c r="AG2346" s="15"/>
      <c r="AH2346" s="15"/>
      <c r="AI2346" s="15"/>
      <c r="AJ2346" s="15"/>
      <c r="AK2346" s="15"/>
      <c r="AL2346" s="15"/>
      <c r="AM2346" s="15"/>
      <c r="AN2346" s="15"/>
      <c r="AO2346" s="15"/>
      <c r="AP2346" s="15"/>
      <c r="AQ2346" s="15"/>
      <c r="AR2346" s="15"/>
      <c r="AS2346" s="15"/>
      <c r="AT2346" s="15"/>
      <c r="AU2346" s="15"/>
      <c r="AV2346" s="15"/>
      <c r="AW2346" s="15"/>
      <c r="AX2346" s="15"/>
      <c r="AY2346" s="15"/>
      <c r="AZ2346" s="15"/>
      <c r="BA2346" s="15"/>
      <c r="BB2346" s="15"/>
      <c r="BC2346" s="15"/>
      <c r="BD2346" s="15"/>
      <c r="BE2346" s="15"/>
      <c r="BF2346" s="15"/>
      <c r="BG2346" s="15"/>
      <c r="BH2346" s="15"/>
      <c r="BI2346" s="15"/>
      <c r="BJ2346" s="15"/>
      <c r="BK2346" s="15"/>
    </row>
    <row r="2347" spans="22:63" ht="15.75">
      <c r="V2347" s="15"/>
      <c r="W2347" s="15"/>
      <c r="X2347" s="15"/>
      <c r="Y2347" s="15"/>
      <c r="Z2347" s="15"/>
      <c r="AA2347" s="15"/>
      <c r="AB2347" s="15"/>
      <c r="AC2347" s="15"/>
      <c r="AD2347" s="15"/>
      <c r="AE2347" s="15"/>
      <c r="AF2347" s="15"/>
      <c r="AG2347" s="15"/>
      <c r="AH2347" s="15"/>
      <c r="AI2347" s="15"/>
      <c r="AJ2347" s="15"/>
      <c r="AK2347" s="15"/>
      <c r="AL2347" s="15"/>
      <c r="AM2347" s="15"/>
      <c r="AN2347" s="15"/>
      <c r="AO2347" s="15"/>
      <c r="AP2347" s="15"/>
      <c r="AQ2347" s="15"/>
      <c r="AR2347" s="15"/>
      <c r="AS2347" s="15"/>
      <c r="AT2347" s="15"/>
      <c r="AU2347" s="15"/>
      <c r="AV2347" s="15"/>
      <c r="AW2347" s="15"/>
      <c r="AX2347" s="15"/>
      <c r="AY2347" s="15"/>
      <c r="AZ2347" s="15"/>
      <c r="BA2347" s="15"/>
      <c r="BB2347" s="15"/>
      <c r="BC2347" s="15"/>
      <c r="BD2347" s="15"/>
      <c r="BE2347" s="15"/>
      <c r="BF2347" s="15"/>
      <c r="BG2347" s="15"/>
      <c r="BH2347" s="15"/>
      <c r="BI2347" s="15"/>
      <c r="BJ2347" s="15"/>
      <c r="BK2347" s="15"/>
    </row>
    <row r="2348" spans="22:63" ht="15.75">
      <c r="V2348" s="15"/>
      <c r="W2348" s="15"/>
      <c r="X2348" s="15"/>
      <c r="Y2348" s="15"/>
      <c r="Z2348" s="15"/>
      <c r="AA2348" s="15"/>
      <c r="AB2348" s="15"/>
      <c r="AC2348" s="15"/>
      <c r="AD2348" s="15"/>
      <c r="AE2348" s="15"/>
      <c r="AF2348" s="15"/>
      <c r="AG2348" s="15"/>
      <c r="AH2348" s="15"/>
      <c r="AI2348" s="15"/>
      <c r="AJ2348" s="15"/>
      <c r="AK2348" s="15"/>
      <c r="AL2348" s="15"/>
      <c r="AM2348" s="15"/>
      <c r="AN2348" s="15"/>
      <c r="AO2348" s="15"/>
      <c r="AP2348" s="15"/>
      <c r="AQ2348" s="15"/>
      <c r="AR2348" s="15"/>
      <c r="AS2348" s="15"/>
      <c r="AT2348" s="15"/>
      <c r="AU2348" s="15"/>
      <c r="AV2348" s="15"/>
      <c r="AW2348" s="15"/>
      <c r="AX2348" s="15"/>
      <c r="AY2348" s="15"/>
      <c r="AZ2348" s="15"/>
      <c r="BA2348" s="15"/>
      <c r="BB2348" s="15"/>
      <c r="BC2348" s="15"/>
      <c r="BD2348" s="15"/>
      <c r="BE2348" s="15"/>
      <c r="BF2348" s="15"/>
      <c r="BG2348" s="15"/>
      <c r="BH2348" s="15"/>
      <c r="BI2348" s="15"/>
      <c r="BJ2348" s="15"/>
      <c r="BK2348" s="15"/>
    </row>
    <row r="2349" spans="22:63" ht="15.75">
      <c r="V2349" s="15"/>
      <c r="W2349" s="15"/>
      <c r="X2349" s="15"/>
      <c r="Y2349" s="15"/>
      <c r="Z2349" s="15"/>
      <c r="AA2349" s="15"/>
      <c r="AB2349" s="15"/>
      <c r="AC2349" s="15"/>
      <c r="AD2349" s="15"/>
      <c r="AE2349" s="15"/>
      <c r="AF2349" s="15"/>
      <c r="AG2349" s="15"/>
      <c r="AH2349" s="15"/>
      <c r="AI2349" s="15"/>
      <c r="AJ2349" s="15"/>
      <c r="AK2349" s="15"/>
      <c r="AL2349" s="15"/>
      <c r="AM2349" s="15"/>
      <c r="AN2349" s="15"/>
      <c r="AO2349" s="15"/>
      <c r="AP2349" s="15"/>
      <c r="AQ2349" s="15"/>
      <c r="AR2349" s="15"/>
      <c r="AS2349" s="15"/>
      <c r="AT2349" s="15"/>
      <c r="AU2349" s="15"/>
      <c r="AV2349" s="15"/>
      <c r="AW2349" s="15"/>
      <c r="AX2349" s="15"/>
      <c r="AY2349" s="15"/>
      <c r="AZ2349" s="15"/>
      <c r="BA2349" s="15"/>
      <c r="BB2349" s="15"/>
      <c r="BC2349" s="15"/>
      <c r="BD2349" s="15"/>
      <c r="BE2349" s="15"/>
      <c r="BF2349" s="15"/>
      <c r="BG2349" s="15"/>
      <c r="BH2349" s="15"/>
      <c r="BI2349" s="15"/>
      <c r="BJ2349" s="15"/>
      <c r="BK2349" s="15"/>
    </row>
    <row r="2350" spans="22:63" ht="15.75">
      <c r="V2350" s="15"/>
      <c r="W2350" s="15"/>
      <c r="X2350" s="15"/>
      <c r="Y2350" s="15"/>
      <c r="Z2350" s="15"/>
      <c r="AA2350" s="15"/>
      <c r="AB2350" s="15"/>
      <c r="AC2350" s="15"/>
      <c r="AD2350" s="15"/>
      <c r="AE2350" s="15"/>
      <c r="AF2350" s="15"/>
      <c r="AG2350" s="15"/>
      <c r="AH2350" s="15"/>
      <c r="AI2350" s="15"/>
      <c r="AJ2350" s="15"/>
      <c r="AK2350" s="15"/>
      <c r="AL2350" s="15"/>
      <c r="AM2350" s="15"/>
      <c r="AN2350" s="15"/>
      <c r="AO2350" s="15"/>
      <c r="AP2350" s="15"/>
      <c r="AQ2350" s="15"/>
      <c r="AR2350" s="15"/>
      <c r="AS2350" s="15"/>
      <c r="AT2350" s="15"/>
      <c r="AU2350" s="15"/>
      <c r="AV2350" s="15"/>
      <c r="AW2350" s="15"/>
      <c r="AX2350" s="15"/>
      <c r="AY2350" s="15"/>
      <c r="AZ2350" s="15"/>
      <c r="BA2350" s="15"/>
      <c r="BB2350" s="15"/>
      <c r="BC2350" s="15"/>
      <c r="BD2350" s="15"/>
      <c r="BE2350" s="15"/>
      <c r="BF2350" s="15"/>
      <c r="BG2350" s="15"/>
      <c r="BH2350" s="15"/>
      <c r="BI2350" s="15"/>
      <c r="BJ2350" s="15"/>
      <c r="BK2350" s="15"/>
    </row>
    <row r="2351" spans="22:63" ht="15.75">
      <c r="V2351" s="15"/>
      <c r="W2351" s="15"/>
      <c r="X2351" s="15"/>
      <c r="Y2351" s="15"/>
      <c r="Z2351" s="15"/>
      <c r="AA2351" s="15"/>
      <c r="AB2351" s="15"/>
      <c r="AC2351" s="15"/>
      <c r="AD2351" s="15"/>
      <c r="AE2351" s="15"/>
      <c r="AF2351" s="15"/>
      <c r="AG2351" s="15"/>
      <c r="AH2351" s="15"/>
      <c r="AI2351" s="15"/>
      <c r="AJ2351" s="15"/>
      <c r="AK2351" s="15"/>
      <c r="AL2351" s="15"/>
      <c r="AM2351" s="15"/>
      <c r="AN2351" s="15"/>
      <c r="AO2351" s="15"/>
      <c r="AP2351" s="15"/>
      <c r="AQ2351" s="15"/>
      <c r="AR2351" s="15"/>
      <c r="AS2351" s="15"/>
      <c r="AT2351" s="15"/>
      <c r="AU2351" s="15"/>
      <c r="AV2351" s="15"/>
      <c r="AW2351" s="15"/>
      <c r="AX2351" s="15"/>
      <c r="AY2351" s="15"/>
      <c r="AZ2351" s="15"/>
      <c r="BA2351" s="15"/>
      <c r="BB2351" s="15"/>
      <c r="BC2351" s="15"/>
      <c r="BD2351" s="15"/>
      <c r="BE2351" s="15"/>
      <c r="BF2351" s="15"/>
      <c r="BG2351" s="15"/>
      <c r="BH2351" s="15"/>
      <c r="BI2351" s="15"/>
      <c r="BJ2351" s="15"/>
      <c r="BK2351" s="15"/>
    </row>
    <row r="2352" spans="22:63" ht="15.75">
      <c r="V2352" s="15"/>
      <c r="W2352" s="15"/>
      <c r="X2352" s="15"/>
      <c r="Y2352" s="15"/>
      <c r="Z2352" s="15"/>
      <c r="AA2352" s="15"/>
      <c r="AB2352" s="15"/>
      <c r="AC2352" s="15"/>
      <c r="AD2352" s="15"/>
      <c r="AE2352" s="15"/>
      <c r="AF2352" s="15"/>
      <c r="AG2352" s="15"/>
      <c r="AH2352" s="15"/>
      <c r="AI2352" s="15"/>
      <c r="AJ2352" s="15"/>
      <c r="AK2352" s="15"/>
      <c r="AL2352" s="15"/>
      <c r="AM2352" s="15"/>
      <c r="AN2352" s="15"/>
      <c r="AO2352" s="15"/>
      <c r="AP2352" s="15"/>
      <c r="AQ2352" s="15"/>
      <c r="AR2352" s="15"/>
      <c r="AS2352" s="15"/>
      <c r="AT2352" s="15"/>
      <c r="AU2352" s="15"/>
      <c r="AV2352" s="15"/>
      <c r="AW2352" s="15"/>
      <c r="AX2352" s="15"/>
      <c r="AY2352" s="15"/>
      <c r="AZ2352" s="15"/>
      <c r="BA2352" s="15"/>
      <c r="BB2352" s="15"/>
      <c r="BC2352" s="15"/>
      <c r="BD2352" s="15"/>
      <c r="BE2352" s="15"/>
      <c r="BF2352" s="15"/>
      <c r="BG2352" s="15"/>
      <c r="BH2352" s="15"/>
      <c r="BI2352" s="15"/>
      <c r="BJ2352" s="15"/>
      <c r="BK2352" s="15"/>
    </row>
    <row r="2353" spans="22:63" ht="15.75">
      <c r="V2353" s="15"/>
      <c r="W2353" s="15"/>
      <c r="X2353" s="15"/>
      <c r="Y2353" s="15"/>
      <c r="Z2353" s="15"/>
      <c r="AA2353" s="15"/>
      <c r="AB2353" s="15"/>
      <c r="AC2353" s="15"/>
      <c r="AD2353" s="15"/>
      <c r="AE2353" s="15"/>
      <c r="AF2353" s="15"/>
      <c r="AG2353" s="15"/>
      <c r="AH2353" s="15"/>
      <c r="AI2353" s="15"/>
      <c r="AJ2353" s="15"/>
      <c r="AK2353" s="15"/>
      <c r="AL2353" s="15"/>
      <c r="AM2353" s="15"/>
      <c r="AN2353" s="15"/>
      <c r="AO2353" s="15"/>
      <c r="AP2353" s="15"/>
      <c r="AQ2353" s="15"/>
      <c r="AR2353" s="15"/>
      <c r="AS2353" s="15"/>
      <c r="AT2353" s="15"/>
      <c r="AU2353" s="15"/>
      <c r="AV2353" s="15"/>
      <c r="AW2353" s="15"/>
      <c r="AX2353" s="15"/>
      <c r="AY2353" s="15"/>
      <c r="AZ2353" s="15"/>
      <c r="BA2353" s="15"/>
      <c r="BB2353" s="15"/>
      <c r="BC2353" s="15"/>
      <c r="BD2353" s="15"/>
      <c r="BE2353" s="15"/>
      <c r="BF2353" s="15"/>
      <c r="BG2353" s="15"/>
      <c r="BH2353" s="15"/>
      <c r="BI2353" s="15"/>
      <c r="BJ2353" s="15"/>
      <c r="BK2353" s="15"/>
    </row>
    <row r="2354" spans="22:63" ht="15.75">
      <c r="V2354" s="15"/>
      <c r="W2354" s="15"/>
      <c r="X2354" s="15"/>
      <c r="Y2354" s="15"/>
      <c r="Z2354" s="15"/>
      <c r="AA2354" s="15"/>
      <c r="AB2354" s="15"/>
      <c r="AC2354" s="15"/>
      <c r="AD2354" s="15"/>
      <c r="AE2354" s="15"/>
      <c r="AF2354" s="15"/>
      <c r="AG2354" s="15"/>
      <c r="AH2354" s="15"/>
      <c r="AI2354" s="15"/>
      <c r="AJ2354" s="15"/>
      <c r="AK2354" s="15"/>
      <c r="AL2354" s="15"/>
      <c r="AM2354" s="15"/>
      <c r="AN2354" s="15"/>
      <c r="AO2354" s="15"/>
      <c r="AP2354" s="15"/>
      <c r="AQ2354" s="15"/>
      <c r="AR2354" s="15"/>
      <c r="AS2354" s="15"/>
      <c r="AT2354" s="15"/>
      <c r="AU2354" s="15"/>
      <c r="AV2354" s="15"/>
      <c r="AW2354" s="15"/>
      <c r="AX2354" s="15"/>
      <c r="AY2354" s="15"/>
      <c r="AZ2354" s="15"/>
      <c r="BA2354" s="15"/>
      <c r="BB2354" s="15"/>
      <c r="BC2354" s="15"/>
      <c r="BD2354" s="15"/>
      <c r="BE2354" s="15"/>
      <c r="BF2354" s="15"/>
      <c r="BG2354" s="15"/>
      <c r="BH2354" s="15"/>
      <c r="BI2354" s="15"/>
      <c r="BJ2354" s="15"/>
      <c r="BK2354" s="15"/>
    </row>
    <row r="2355" spans="22:63" ht="15.75">
      <c r="V2355" s="15"/>
      <c r="W2355" s="15"/>
      <c r="X2355" s="15"/>
      <c r="Y2355" s="15"/>
      <c r="Z2355" s="15"/>
      <c r="AA2355" s="15"/>
      <c r="AB2355" s="15"/>
      <c r="AC2355" s="15"/>
      <c r="AD2355" s="15"/>
      <c r="AE2355" s="15"/>
      <c r="AF2355" s="15"/>
      <c r="AG2355" s="15"/>
      <c r="AH2355" s="15"/>
      <c r="AI2355" s="15"/>
      <c r="AJ2355" s="15"/>
      <c r="AK2355" s="15"/>
      <c r="AL2355" s="15"/>
      <c r="AM2355" s="15"/>
      <c r="AN2355" s="15"/>
      <c r="AO2355" s="15"/>
      <c r="AP2355" s="15"/>
      <c r="AQ2355" s="15"/>
      <c r="AR2355" s="15"/>
      <c r="AS2355" s="15"/>
      <c r="AT2355" s="15"/>
      <c r="AU2355" s="15"/>
      <c r="AV2355" s="15"/>
      <c r="AW2355" s="15"/>
      <c r="AX2355" s="15"/>
      <c r="AY2355" s="15"/>
      <c r="AZ2355" s="15"/>
      <c r="BA2355" s="15"/>
      <c r="BB2355" s="15"/>
      <c r="BC2355" s="15"/>
      <c r="BD2355" s="15"/>
      <c r="BE2355" s="15"/>
      <c r="BF2355" s="15"/>
      <c r="BG2355" s="15"/>
      <c r="BH2355" s="15"/>
      <c r="BI2355" s="15"/>
      <c r="BJ2355" s="15"/>
      <c r="BK2355" s="15"/>
    </row>
    <row r="2356" spans="22:63" ht="15.75">
      <c r="V2356" s="15"/>
      <c r="W2356" s="15"/>
      <c r="X2356" s="15"/>
      <c r="Y2356" s="15"/>
      <c r="Z2356" s="15"/>
      <c r="AA2356" s="15"/>
      <c r="AB2356" s="15"/>
      <c r="AC2356" s="15"/>
      <c r="AD2356" s="15"/>
      <c r="AE2356" s="15"/>
      <c r="AF2356" s="15"/>
      <c r="AG2356" s="15"/>
      <c r="AH2356" s="15"/>
      <c r="AI2356" s="15"/>
      <c r="AJ2356" s="15"/>
      <c r="AK2356" s="15"/>
      <c r="AL2356" s="15"/>
      <c r="AM2356" s="15"/>
      <c r="AN2356" s="15"/>
      <c r="AO2356" s="15"/>
      <c r="AP2356" s="15"/>
      <c r="AQ2356" s="15"/>
      <c r="AR2356" s="15"/>
      <c r="AS2356" s="15"/>
      <c r="AT2356" s="15"/>
      <c r="AU2356" s="15"/>
      <c r="AV2356" s="15"/>
      <c r="AW2356" s="15"/>
      <c r="AX2356" s="15"/>
      <c r="AY2356" s="15"/>
      <c r="AZ2356" s="15"/>
      <c r="BA2356" s="15"/>
      <c r="BB2356" s="15"/>
      <c r="BC2356" s="15"/>
      <c r="BD2356" s="15"/>
      <c r="BE2356" s="15"/>
      <c r="BF2356" s="15"/>
      <c r="BG2356" s="15"/>
      <c r="BH2356" s="15"/>
      <c r="BI2356" s="15"/>
      <c r="BJ2356" s="15"/>
      <c r="BK2356" s="15"/>
    </row>
    <row r="2357" spans="22:63" ht="15.75">
      <c r="V2357" s="15"/>
      <c r="W2357" s="15"/>
      <c r="X2357" s="15"/>
      <c r="Y2357" s="15"/>
      <c r="Z2357" s="15"/>
      <c r="AA2357" s="15"/>
      <c r="AB2357" s="15"/>
      <c r="AC2357" s="15"/>
      <c r="AD2357" s="15"/>
      <c r="AE2357" s="15"/>
      <c r="AF2357" s="15"/>
      <c r="AG2357" s="15"/>
      <c r="AH2357" s="15"/>
      <c r="AI2357" s="15"/>
      <c r="AJ2357" s="15"/>
      <c r="AK2357" s="15"/>
      <c r="AL2357" s="15"/>
      <c r="AM2357" s="15"/>
      <c r="AN2357" s="15"/>
      <c r="AO2357" s="15"/>
      <c r="AP2357" s="15"/>
      <c r="AQ2357" s="15"/>
      <c r="AR2357" s="15"/>
      <c r="AS2357" s="15"/>
      <c r="AT2357" s="15"/>
      <c r="AU2357" s="15"/>
      <c r="AV2357" s="15"/>
      <c r="AW2357" s="15"/>
      <c r="AX2357" s="15"/>
      <c r="AY2357" s="15"/>
      <c r="AZ2357" s="15"/>
      <c r="BA2357" s="15"/>
      <c r="BB2357" s="15"/>
      <c r="BC2357" s="15"/>
      <c r="BD2357" s="15"/>
      <c r="BE2357" s="15"/>
      <c r="BF2357" s="15"/>
      <c r="BG2357" s="15"/>
      <c r="BH2357" s="15"/>
      <c r="BI2357" s="15"/>
      <c r="BJ2357" s="15"/>
      <c r="BK2357" s="15"/>
    </row>
    <row r="2358" spans="22:63" ht="15.75">
      <c r="V2358" s="15"/>
      <c r="W2358" s="15"/>
      <c r="X2358" s="15"/>
      <c r="Y2358" s="15"/>
      <c r="Z2358" s="15"/>
      <c r="AA2358" s="15"/>
      <c r="AB2358" s="15"/>
      <c r="AC2358" s="15"/>
      <c r="AD2358" s="15"/>
      <c r="AE2358" s="15"/>
      <c r="AF2358" s="15"/>
      <c r="AG2358" s="15"/>
      <c r="AH2358" s="15"/>
      <c r="AI2358" s="15"/>
      <c r="AJ2358" s="15"/>
      <c r="AK2358" s="15"/>
      <c r="AL2358" s="15"/>
      <c r="AM2358" s="15"/>
      <c r="AN2358" s="15"/>
      <c r="AO2358" s="15"/>
      <c r="AP2358" s="15"/>
      <c r="AQ2358" s="15"/>
      <c r="AR2358" s="15"/>
      <c r="AS2358" s="15"/>
      <c r="AT2358" s="15"/>
      <c r="AU2358" s="15"/>
      <c r="AV2358" s="15"/>
      <c r="AW2358" s="15"/>
      <c r="AX2358" s="15"/>
      <c r="AY2358" s="15"/>
      <c r="AZ2358" s="15"/>
      <c r="BA2358" s="15"/>
      <c r="BB2358" s="15"/>
      <c r="BC2358" s="15"/>
      <c r="BD2358" s="15"/>
      <c r="BE2358" s="15"/>
      <c r="BF2358" s="15"/>
      <c r="BG2358" s="15"/>
      <c r="BH2358" s="15"/>
      <c r="BI2358" s="15"/>
      <c r="BJ2358" s="15"/>
      <c r="BK2358" s="15"/>
    </row>
    <row r="2359" spans="22:63" ht="15.75">
      <c r="V2359" s="15"/>
      <c r="W2359" s="15"/>
      <c r="X2359" s="15"/>
      <c r="Y2359" s="15"/>
      <c r="Z2359" s="15"/>
      <c r="AA2359" s="15"/>
      <c r="AB2359" s="15"/>
      <c r="AC2359" s="15"/>
      <c r="AD2359" s="15"/>
      <c r="AE2359" s="15"/>
      <c r="AF2359" s="15"/>
      <c r="AG2359" s="15"/>
      <c r="AH2359" s="15"/>
      <c r="AI2359" s="15"/>
      <c r="AJ2359" s="15"/>
      <c r="AK2359" s="15"/>
      <c r="AL2359" s="15"/>
      <c r="AM2359" s="15"/>
      <c r="AN2359" s="15"/>
      <c r="AO2359" s="15"/>
      <c r="AP2359" s="15"/>
      <c r="AQ2359" s="15"/>
      <c r="AR2359" s="15"/>
      <c r="AS2359" s="15"/>
      <c r="AT2359" s="15"/>
      <c r="AU2359" s="15"/>
      <c r="AV2359" s="15"/>
      <c r="AW2359" s="15"/>
      <c r="AX2359" s="15"/>
      <c r="AY2359" s="15"/>
      <c r="AZ2359" s="15"/>
      <c r="BA2359" s="15"/>
      <c r="BB2359" s="15"/>
      <c r="BC2359" s="15"/>
      <c r="BD2359" s="15"/>
      <c r="BE2359" s="15"/>
      <c r="BF2359" s="15"/>
      <c r="BG2359" s="15"/>
      <c r="BH2359" s="15"/>
      <c r="BI2359" s="15"/>
      <c r="BJ2359" s="15"/>
      <c r="BK2359" s="15"/>
    </row>
    <row r="2360" spans="22:63" ht="15.75">
      <c r="V2360" s="15"/>
      <c r="W2360" s="15"/>
      <c r="X2360" s="15"/>
      <c r="Y2360" s="15"/>
      <c r="Z2360" s="15"/>
      <c r="AA2360" s="15"/>
      <c r="AB2360" s="15"/>
      <c r="AC2360" s="15"/>
      <c r="AD2360" s="15"/>
      <c r="AE2360" s="15"/>
      <c r="AF2360" s="15"/>
      <c r="AG2360" s="15"/>
      <c r="AH2360" s="15"/>
      <c r="AI2360" s="15"/>
      <c r="AJ2360" s="15"/>
      <c r="AK2360" s="15"/>
      <c r="AL2360" s="15"/>
      <c r="AM2360" s="15"/>
      <c r="AN2360" s="15"/>
      <c r="AO2360" s="15"/>
      <c r="AP2360" s="15"/>
      <c r="AQ2360" s="15"/>
      <c r="AR2360" s="15"/>
      <c r="AS2360" s="15"/>
      <c r="AT2360" s="15"/>
      <c r="AU2360" s="15"/>
      <c r="AV2360" s="15"/>
      <c r="AW2360" s="15"/>
      <c r="AX2360" s="15"/>
      <c r="AY2360" s="15"/>
      <c r="AZ2360" s="15"/>
      <c r="BA2360" s="15"/>
      <c r="BB2360" s="15"/>
      <c r="BC2360" s="15"/>
      <c r="BD2360" s="15"/>
      <c r="BE2360" s="15"/>
      <c r="BF2360" s="15"/>
      <c r="BG2360" s="15"/>
      <c r="BH2360" s="15"/>
      <c r="BI2360" s="15"/>
      <c r="BJ2360" s="15"/>
      <c r="BK2360" s="15"/>
    </row>
    <row r="2361" spans="22:63" ht="15.75">
      <c r="V2361" s="15"/>
      <c r="W2361" s="15"/>
      <c r="X2361" s="15"/>
      <c r="Y2361" s="15"/>
      <c r="Z2361" s="15"/>
      <c r="AA2361" s="15"/>
      <c r="AB2361" s="15"/>
      <c r="AC2361" s="15"/>
      <c r="AD2361" s="15"/>
      <c r="AE2361" s="15"/>
      <c r="AF2361" s="15"/>
      <c r="AG2361" s="15"/>
      <c r="AH2361" s="15"/>
      <c r="AI2361" s="15"/>
      <c r="AJ2361" s="15"/>
      <c r="AK2361" s="15"/>
      <c r="AL2361" s="15"/>
      <c r="AM2361" s="15"/>
      <c r="AN2361" s="15"/>
      <c r="AO2361" s="15"/>
      <c r="AP2361" s="15"/>
      <c r="AQ2361" s="15"/>
      <c r="AR2361" s="15"/>
      <c r="AS2361" s="15"/>
      <c r="AT2361" s="15"/>
      <c r="AU2361" s="15"/>
      <c r="AV2361" s="15"/>
      <c r="AW2361" s="15"/>
      <c r="AX2361" s="15"/>
      <c r="AY2361" s="15"/>
      <c r="AZ2361" s="15"/>
      <c r="BA2361" s="15"/>
      <c r="BB2361" s="15"/>
      <c r="BC2361" s="15"/>
      <c r="BD2361" s="15"/>
      <c r="BE2361" s="15"/>
      <c r="BF2361" s="15"/>
      <c r="BG2361" s="15"/>
      <c r="BH2361" s="15"/>
      <c r="BI2361" s="15"/>
      <c r="BJ2361" s="15"/>
      <c r="BK2361" s="15"/>
    </row>
    <row r="2362" spans="22:63" ht="15.75">
      <c r="V2362" s="15"/>
      <c r="W2362" s="15"/>
      <c r="X2362" s="15"/>
      <c r="Y2362" s="15"/>
      <c r="Z2362" s="15"/>
      <c r="AA2362" s="15"/>
      <c r="AB2362" s="15"/>
      <c r="AC2362" s="15"/>
      <c r="AD2362" s="15"/>
      <c r="AE2362" s="15"/>
      <c r="AF2362" s="15"/>
      <c r="AG2362" s="15"/>
      <c r="AH2362" s="15"/>
      <c r="AI2362" s="15"/>
      <c r="AJ2362" s="15"/>
      <c r="AK2362" s="15"/>
      <c r="AL2362" s="15"/>
      <c r="AM2362" s="15"/>
      <c r="AN2362" s="15"/>
      <c r="AO2362" s="15"/>
      <c r="AP2362" s="15"/>
      <c r="AQ2362" s="15"/>
      <c r="AR2362" s="15"/>
      <c r="AS2362" s="15"/>
      <c r="AT2362" s="15"/>
      <c r="AU2362" s="15"/>
      <c r="AV2362" s="15"/>
      <c r="AW2362" s="15"/>
      <c r="AX2362" s="15"/>
      <c r="AY2362" s="15"/>
      <c r="AZ2362" s="15"/>
      <c r="BA2362" s="15"/>
      <c r="BB2362" s="15"/>
      <c r="BC2362" s="15"/>
      <c r="BD2362" s="15"/>
      <c r="BE2362" s="15"/>
      <c r="BF2362" s="15"/>
      <c r="BG2362" s="15"/>
      <c r="BH2362" s="15"/>
      <c r="BI2362" s="15"/>
      <c r="BJ2362" s="15"/>
      <c r="BK2362" s="15"/>
    </row>
    <row r="2363" spans="22:63" ht="15.75">
      <c r="V2363" s="15"/>
      <c r="W2363" s="15"/>
      <c r="X2363" s="15"/>
      <c r="Y2363" s="15"/>
      <c r="Z2363" s="15"/>
      <c r="AA2363" s="15"/>
      <c r="AB2363" s="15"/>
      <c r="AC2363" s="15"/>
      <c r="AD2363" s="15"/>
      <c r="AE2363" s="15"/>
      <c r="AF2363" s="15"/>
      <c r="AG2363" s="15"/>
      <c r="AH2363" s="15"/>
      <c r="AI2363" s="15"/>
      <c r="AJ2363" s="15"/>
      <c r="AK2363" s="15"/>
      <c r="AL2363" s="15"/>
      <c r="AM2363" s="15"/>
      <c r="AN2363" s="15"/>
      <c r="AO2363" s="15"/>
      <c r="AP2363" s="15"/>
      <c r="AQ2363" s="15"/>
      <c r="AR2363" s="15"/>
      <c r="AS2363" s="15"/>
      <c r="AT2363" s="15"/>
      <c r="AU2363" s="15"/>
      <c r="AV2363" s="15"/>
      <c r="AW2363" s="15"/>
      <c r="AX2363" s="15"/>
      <c r="AY2363" s="15"/>
      <c r="AZ2363" s="15"/>
      <c r="BA2363" s="15"/>
      <c r="BB2363" s="15"/>
      <c r="BC2363" s="15"/>
      <c r="BD2363" s="15"/>
      <c r="BE2363" s="15"/>
      <c r="BF2363" s="15"/>
      <c r="BG2363" s="15"/>
      <c r="BH2363" s="15"/>
      <c r="BI2363" s="15"/>
      <c r="BJ2363" s="15"/>
      <c r="BK2363" s="15"/>
    </row>
    <row r="2364" spans="22:63" ht="15.75">
      <c r="V2364" s="15"/>
      <c r="W2364" s="15"/>
      <c r="X2364" s="15"/>
      <c r="Y2364" s="15"/>
      <c r="Z2364" s="15"/>
      <c r="AA2364" s="15"/>
      <c r="AB2364" s="15"/>
      <c r="AC2364" s="15"/>
      <c r="AD2364" s="15"/>
      <c r="AE2364" s="15"/>
      <c r="AF2364" s="15"/>
      <c r="AG2364" s="15"/>
      <c r="AH2364" s="15"/>
      <c r="AI2364" s="15"/>
      <c r="AJ2364" s="15"/>
      <c r="AK2364" s="15"/>
      <c r="AL2364" s="15"/>
      <c r="AM2364" s="15"/>
      <c r="AN2364" s="15"/>
      <c r="AO2364" s="15"/>
      <c r="AP2364" s="15"/>
      <c r="AQ2364" s="15"/>
      <c r="AR2364" s="15"/>
      <c r="AS2364" s="15"/>
      <c r="AT2364" s="15"/>
      <c r="AU2364" s="15"/>
      <c r="AV2364" s="15"/>
      <c r="AW2364" s="15"/>
      <c r="AX2364" s="15"/>
      <c r="AY2364" s="15"/>
      <c r="AZ2364" s="15"/>
      <c r="BA2364" s="15"/>
      <c r="BB2364" s="15"/>
      <c r="BC2364" s="15"/>
      <c r="BD2364" s="15"/>
      <c r="BE2364" s="15"/>
      <c r="BF2364" s="15"/>
      <c r="BG2364" s="15"/>
      <c r="BH2364" s="15"/>
      <c r="BI2364" s="15"/>
      <c r="BJ2364" s="15"/>
      <c r="BK2364" s="15"/>
    </row>
    <row r="2365" spans="22:63" ht="15.75">
      <c r="V2365" s="15"/>
      <c r="W2365" s="15"/>
      <c r="X2365" s="15"/>
      <c r="Y2365" s="15"/>
      <c r="Z2365" s="15"/>
      <c r="AA2365" s="15"/>
      <c r="AB2365" s="15"/>
      <c r="AC2365" s="15"/>
      <c r="AD2365" s="15"/>
      <c r="AE2365" s="15"/>
      <c r="AF2365" s="15"/>
      <c r="AG2365" s="15"/>
      <c r="AH2365" s="15"/>
      <c r="AI2365" s="15"/>
      <c r="AJ2365" s="15"/>
      <c r="AK2365" s="15"/>
      <c r="AL2365" s="15"/>
      <c r="AM2365" s="15"/>
      <c r="AN2365" s="15"/>
      <c r="AO2365" s="15"/>
      <c r="AP2365" s="15"/>
      <c r="AQ2365" s="15"/>
      <c r="AR2365" s="15"/>
      <c r="AS2365" s="15"/>
      <c r="AT2365" s="15"/>
      <c r="AU2365" s="15"/>
      <c r="AV2365" s="15"/>
      <c r="AW2365" s="15"/>
      <c r="AX2365" s="15"/>
      <c r="AY2365" s="15"/>
      <c r="AZ2365" s="15"/>
      <c r="BA2365" s="15"/>
      <c r="BB2365" s="15"/>
      <c r="BC2365" s="15"/>
      <c r="BD2365" s="15"/>
      <c r="BE2365" s="15"/>
      <c r="BF2365" s="15"/>
      <c r="BG2365" s="15"/>
      <c r="BH2365" s="15"/>
      <c r="BI2365" s="15"/>
      <c r="BJ2365" s="15"/>
      <c r="BK2365" s="15"/>
    </row>
    <row r="2366" spans="22:63" ht="15.75">
      <c r="V2366" s="15"/>
      <c r="W2366" s="15"/>
      <c r="X2366" s="15"/>
      <c r="Y2366" s="15"/>
      <c r="Z2366" s="15"/>
      <c r="AA2366" s="15"/>
      <c r="AB2366" s="15"/>
      <c r="AC2366" s="15"/>
      <c r="AD2366" s="15"/>
      <c r="AE2366" s="15"/>
      <c r="AF2366" s="15"/>
      <c r="AG2366" s="15"/>
      <c r="AH2366" s="15"/>
      <c r="AI2366" s="15"/>
      <c r="AJ2366" s="15"/>
      <c r="AK2366" s="15"/>
      <c r="AL2366" s="15"/>
      <c r="AM2366" s="15"/>
      <c r="AN2366" s="15"/>
      <c r="AO2366" s="15"/>
      <c r="AP2366" s="15"/>
      <c r="AQ2366" s="15"/>
      <c r="AR2366" s="15"/>
      <c r="AS2366" s="15"/>
      <c r="AT2366" s="15"/>
      <c r="AU2366" s="15"/>
      <c r="AV2366" s="15"/>
      <c r="AW2366" s="15"/>
      <c r="AX2366" s="15"/>
      <c r="AY2366" s="15"/>
      <c r="AZ2366" s="15"/>
      <c r="BA2366" s="15"/>
      <c r="BB2366" s="15"/>
      <c r="BC2366" s="15"/>
      <c r="BD2366" s="15"/>
      <c r="BE2366" s="15"/>
      <c r="BF2366" s="15"/>
      <c r="BG2366" s="15"/>
      <c r="BH2366" s="15"/>
      <c r="BI2366" s="15"/>
      <c r="BJ2366" s="15"/>
      <c r="BK2366" s="15"/>
    </row>
    <row r="2367" spans="22:63" ht="15.75">
      <c r="V2367" s="15"/>
      <c r="W2367" s="15"/>
      <c r="X2367" s="15"/>
      <c r="Y2367" s="15"/>
      <c r="Z2367" s="15"/>
      <c r="AA2367" s="15"/>
      <c r="AB2367" s="15"/>
      <c r="AC2367" s="15"/>
      <c r="AD2367" s="15"/>
      <c r="AE2367" s="15"/>
      <c r="AF2367" s="15"/>
      <c r="AG2367" s="15"/>
      <c r="AH2367" s="15"/>
      <c r="AI2367" s="15"/>
      <c r="AJ2367" s="15"/>
      <c r="AK2367" s="15"/>
      <c r="AL2367" s="15"/>
      <c r="AM2367" s="15"/>
      <c r="AN2367" s="15"/>
      <c r="AO2367" s="15"/>
      <c r="AP2367" s="15"/>
      <c r="AQ2367" s="15"/>
      <c r="AR2367" s="15"/>
      <c r="AS2367" s="15"/>
      <c r="AT2367" s="15"/>
      <c r="AU2367" s="15"/>
      <c r="AV2367" s="15"/>
      <c r="AW2367" s="15"/>
      <c r="AX2367" s="15"/>
      <c r="AY2367" s="15"/>
      <c r="AZ2367" s="15"/>
      <c r="BA2367" s="15"/>
      <c r="BB2367" s="15"/>
      <c r="BC2367" s="15"/>
      <c r="BD2367" s="15"/>
      <c r="BE2367" s="15"/>
      <c r="BF2367" s="15"/>
      <c r="BG2367" s="15"/>
      <c r="BH2367" s="15"/>
      <c r="BI2367" s="15"/>
      <c r="BJ2367" s="15"/>
      <c r="BK2367" s="15"/>
    </row>
    <row r="2368" spans="22:63" ht="15.75">
      <c r="V2368" s="15"/>
      <c r="W2368" s="15"/>
      <c r="X2368" s="15"/>
      <c r="Y2368" s="15"/>
      <c r="Z2368" s="15"/>
      <c r="AA2368" s="15"/>
      <c r="AB2368" s="15"/>
      <c r="AC2368" s="15"/>
      <c r="AD2368" s="15"/>
      <c r="AE2368" s="15"/>
      <c r="AF2368" s="15"/>
      <c r="AG2368" s="15"/>
      <c r="AH2368" s="15"/>
      <c r="AI2368" s="15"/>
      <c r="AJ2368" s="15"/>
      <c r="AK2368" s="15"/>
      <c r="AL2368" s="15"/>
      <c r="AM2368" s="15"/>
      <c r="AN2368" s="15"/>
      <c r="AO2368" s="15"/>
      <c r="AP2368" s="15"/>
      <c r="AQ2368" s="15"/>
      <c r="AR2368" s="15"/>
      <c r="AS2368" s="15"/>
      <c r="AT2368" s="15"/>
      <c r="AU2368" s="15"/>
      <c r="AV2368" s="15"/>
      <c r="AW2368" s="15"/>
      <c r="AX2368" s="15"/>
      <c r="AY2368" s="15"/>
      <c r="AZ2368" s="15"/>
      <c r="BA2368" s="15"/>
      <c r="BB2368" s="15"/>
      <c r="BC2368" s="15"/>
      <c r="BD2368" s="15"/>
      <c r="BE2368" s="15"/>
      <c r="BF2368" s="15"/>
      <c r="BG2368" s="15"/>
      <c r="BH2368" s="15"/>
      <c r="BI2368" s="15"/>
      <c r="BJ2368" s="15"/>
      <c r="BK2368" s="15"/>
    </row>
    <row r="2369" spans="22:63" ht="15.75">
      <c r="V2369" s="15"/>
      <c r="W2369" s="15"/>
      <c r="X2369" s="15"/>
      <c r="Y2369" s="15"/>
      <c r="Z2369" s="15"/>
      <c r="AA2369" s="15"/>
      <c r="AB2369" s="15"/>
      <c r="AC2369" s="15"/>
      <c r="AD2369" s="15"/>
      <c r="AE2369" s="15"/>
      <c r="AF2369" s="15"/>
      <c r="AG2369" s="15"/>
      <c r="AH2369" s="15"/>
      <c r="AI2369" s="15"/>
      <c r="AJ2369" s="15"/>
      <c r="AK2369" s="15"/>
      <c r="AL2369" s="15"/>
      <c r="AM2369" s="15"/>
      <c r="AN2369" s="15"/>
      <c r="AO2369" s="15"/>
      <c r="AP2369" s="15"/>
      <c r="AQ2369" s="15"/>
      <c r="AR2369" s="15"/>
      <c r="AS2369" s="15"/>
      <c r="AT2369" s="15"/>
      <c r="AU2369" s="15"/>
      <c r="AV2369" s="15"/>
      <c r="AW2369" s="15"/>
      <c r="AX2369" s="15"/>
      <c r="AY2369" s="15"/>
      <c r="AZ2369" s="15"/>
      <c r="BA2369" s="15"/>
      <c r="BB2369" s="15"/>
      <c r="BC2369" s="15"/>
      <c r="BD2369" s="15"/>
      <c r="BE2369" s="15"/>
      <c r="BF2369" s="15"/>
      <c r="BG2369" s="15"/>
      <c r="BH2369" s="15"/>
      <c r="BI2369" s="15"/>
      <c r="BJ2369" s="15"/>
      <c r="BK2369" s="15"/>
    </row>
    <row r="2370" spans="22:63" ht="15.75">
      <c r="V2370" s="15"/>
      <c r="W2370" s="15"/>
      <c r="X2370" s="15"/>
      <c r="Y2370" s="15"/>
      <c r="Z2370" s="15"/>
      <c r="AA2370" s="15"/>
      <c r="AB2370" s="15"/>
      <c r="AC2370" s="15"/>
      <c r="AD2370" s="15"/>
      <c r="AE2370" s="15"/>
      <c r="AF2370" s="15"/>
      <c r="AG2370" s="15"/>
      <c r="AH2370" s="15"/>
      <c r="AI2370" s="15"/>
      <c r="AJ2370" s="15"/>
      <c r="AK2370" s="15"/>
      <c r="AL2370" s="15"/>
      <c r="AM2370" s="15"/>
      <c r="AN2370" s="15"/>
      <c r="AO2370" s="15"/>
      <c r="AP2370" s="15"/>
      <c r="AQ2370" s="15"/>
      <c r="AR2370" s="15"/>
      <c r="AS2370" s="15"/>
      <c r="AT2370" s="15"/>
      <c r="AU2370" s="15"/>
      <c r="AV2370" s="15"/>
      <c r="AW2370" s="15"/>
      <c r="AX2370" s="15"/>
      <c r="AY2370" s="15"/>
      <c r="AZ2370" s="15"/>
      <c r="BA2370" s="15"/>
      <c r="BB2370" s="15"/>
      <c r="BC2370" s="15"/>
      <c r="BD2370" s="15"/>
      <c r="BE2370" s="15"/>
      <c r="BF2370" s="15"/>
      <c r="BG2370" s="15"/>
      <c r="BH2370" s="15"/>
      <c r="BI2370" s="15"/>
      <c r="BJ2370" s="15"/>
      <c r="BK2370" s="15"/>
    </row>
    <row r="2371" spans="22:63" ht="15.75">
      <c r="V2371" s="15"/>
      <c r="W2371" s="15"/>
      <c r="X2371" s="15"/>
      <c r="Y2371" s="15"/>
      <c r="Z2371" s="15"/>
      <c r="AA2371" s="15"/>
      <c r="AB2371" s="15"/>
      <c r="AC2371" s="15"/>
      <c r="AD2371" s="15"/>
      <c r="AE2371" s="15"/>
      <c r="AF2371" s="15"/>
      <c r="AG2371" s="15"/>
      <c r="AH2371" s="15"/>
      <c r="AI2371" s="15"/>
      <c r="AJ2371" s="15"/>
      <c r="AK2371" s="15"/>
      <c r="AL2371" s="15"/>
      <c r="AM2371" s="15"/>
      <c r="AN2371" s="15"/>
      <c r="AO2371" s="15"/>
      <c r="AP2371" s="15"/>
      <c r="AQ2371" s="15"/>
      <c r="AR2371" s="15"/>
      <c r="AS2371" s="15"/>
      <c r="AT2371" s="15"/>
      <c r="AU2371" s="15"/>
      <c r="AV2371" s="15"/>
      <c r="AW2371" s="15"/>
      <c r="AX2371" s="15"/>
      <c r="AY2371" s="15"/>
      <c r="AZ2371" s="15"/>
      <c r="BA2371" s="15"/>
      <c r="BB2371" s="15"/>
      <c r="BC2371" s="15"/>
      <c r="BD2371" s="15"/>
      <c r="BE2371" s="15"/>
      <c r="BF2371" s="15"/>
      <c r="BG2371" s="15"/>
      <c r="BH2371" s="15"/>
      <c r="BI2371" s="15"/>
      <c r="BJ2371" s="15"/>
      <c r="BK2371" s="15"/>
    </row>
    <row r="2372" spans="22:63" ht="15.75">
      <c r="V2372" s="15"/>
      <c r="W2372" s="15"/>
      <c r="X2372" s="15"/>
      <c r="Y2372" s="15"/>
      <c r="Z2372" s="15"/>
      <c r="AA2372" s="15"/>
      <c r="AB2372" s="15"/>
      <c r="AC2372" s="15"/>
      <c r="AD2372" s="15"/>
      <c r="AE2372" s="15"/>
      <c r="AF2372" s="15"/>
      <c r="AG2372" s="15"/>
      <c r="AH2372" s="15"/>
      <c r="AI2372" s="15"/>
      <c r="AJ2372" s="15"/>
      <c r="AK2372" s="15"/>
      <c r="AL2372" s="15"/>
      <c r="AM2372" s="15"/>
      <c r="AN2372" s="15"/>
      <c r="AO2372" s="15"/>
      <c r="AP2372" s="15"/>
      <c r="AQ2372" s="15"/>
      <c r="AR2372" s="15"/>
      <c r="AS2372" s="15"/>
      <c r="AT2372" s="15"/>
      <c r="AU2372" s="15"/>
      <c r="AV2372" s="15"/>
      <c r="AW2372" s="15"/>
      <c r="AX2372" s="15"/>
      <c r="AY2372" s="15"/>
      <c r="AZ2372" s="15"/>
      <c r="BA2372" s="15"/>
      <c r="BB2372" s="15"/>
      <c r="BC2372" s="15"/>
      <c r="BD2372" s="15"/>
      <c r="BE2372" s="15"/>
      <c r="BF2372" s="15"/>
      <c r="BG2372" s="15"/>
      <c r="BH2372" s="15"/>
      <c r="BI2372" s="15"/>
      <c r="BJ2372" s="15"/>
      <c r="BK2372" s="15"/>
    </row>
    <row r="2373" spans="22:63" ht="15.75">
      <c r="V2373" s="15"/>
      <c r="W2373" s="15"/>
      <c r="X2373" s="15"/>
      <c r="Y2373" s="15"/>
      <c r="Z2373" s="15"/>
      <c r="AA2373" s="15"/>
      <c r="AB2373" s="15"/>
      <c r="AC2373" s="15"/>
      <c r="AD2373" s="15"/>
      <c r="AE2373" s="15"/>
      <c r="AF2373" s="15"/>
      <c r="AG2373" s="15"/>
      <c r="AH2373" s="15"/>
      <c r="AI2373" s="15"/>
      <c r="AJ2373" s="15"/>
      <c r="AK2373" s="15"/>
      <c r="AL2373" s="15"/>
      <c r="AM2373" s="15"/>
      <c r="AN2373" s="15"/>
      <c r="AO2373" s="15"/>
      <c r="AP2373" s="15"/>
      <c r="AQ2373" s="15"/>
      <c r="AR2373" s="15"/>
      <c r="AS2373" s="15"/>
      <c r="AT2373" s="15"/>
      <c r="AU2373" s="15"/>
      <c r="AV2373" s="15"/>
      <c r="AW2373" s="15"/>
      <c r="AX2373" s="15"/>
      <c r="AY2373" s="15"/>
      <c r="AZ2373" s="15"/>
      <c r="BA2373" s="15"/>
      <c r="BB2373" s="15"/>
      <c r="BC2373" s="15"/>
      <c r="BD2373" s="15"/>
      <c r="BE2373" s="15"/>
      <c r="BF2373" s="15"/>
      <c r="BG2373" s="15"/>
      <c r="BH2373" s="15"/>
      <c r="BI2373" s="15"/>
      <c r="BJ2373" s="15"/>
      <c r="BK2373" s="15"/>
    </row>
    <row r="2374" spans="22:63" ht="15.75">
      <c r="V2374" s="15"/>
      <c r="W2374" s="15"/>
      <c r="X2374" s="15"/>
      <c r="Y2374" s="15"/>
      <c r="Z2374" s="15"/>
      <c r="AA2374" s="15"/>
      <c r="AB2374" s="15"/>
      <c r="AC2374" s="15"/>
      <c r="AD2374" s="15"/>
      <c r="AE2374" s="15"/>
      <c r="AF2374" s="15"/>
      <c r="AG2374" s="15"/>
      <c r="AH2374" s="15"/>
      <c r="AI2374" s="15"/>
      <c r="AJ2374" s="15"/>
      <c r="AK2374" s="15"/>
      <c r="AL2374" s="15"/>
      <c r="AM2374" s="15"/>
      <c r="AN2374" s="15"/>
      <c r="AO2374" s="15"/>
      <c r="AP2374" s="15"/>
      <c r="AQ2374" s="15"/>
      <c r="AR2374" s="15"/>
      <c r="AS2374" s="15"/>
      <c r="AT2374" s="15"/>
      <c r="AU2374" s="15"/>
      <c r="AV2374" s="15"/>
      <c r="AW2374" s="15"/>
      <c r="AX2374" s="15"/>
      <c r="AY2374" s="15"/>
      <c r="AZ2374" s="15"/>
      <c r="BA2374" s="15"/>
      <c r="BB2374" s="15"/>
      <c r="BC2374" s="15"/>
      <c r="BD2374" s="15"/>
      <c r="BE2374" s="15"/>
      <c r="BF2374" s="15"/>
      <c r="BG2374" s="15"/>
      <c r="BH2374" s="15"/>
      <c r="BI2374" s="15"/>
      <c r="BJ2374" s="15"/>
      <c r="BK2374" s="15"/>
    </row>
    <row r="2375" spans="22:63" ht="15.75">
      <c r="V2375" s="15"/>
      <c r="W2375" s="15"/>
      <c r="X2375" s="15"/>
      <c r="Y2375" s="15"/>
      <c r="Z2375" s="15"/>
      <c r="AA2375" s="15"/>
      <c r="AB2375" s="15"/>
      <c r="AC2375" s="15"/>
      <c r="AD2375" s="15"/>
      <c r="AE2375" s="15"/>
      <c r="AF2375" s="15"/>
      <c r="AG2375" s="15"/>
      <c r="AH2375" s="15"/>
      <c r="AI2375" s="15"/>
      <c r="AJ2375" s="15"/>
      <c r="AK2375" s="15"/>
      <c r="AL2375" s="15"/>
      <c r="AM2375" s="15"/>
      <c r="AN2375" s="15"/>
      <c r="AO2375" s="15"/>
      <c r="AP2375" s="15"/>
      <c r="AQ2375" s="15"/>
      <c r="AR2375" s="15"/>
      <c r="AS2375" s="15"/>
      <c r="AT2375" s="15"/>
      <c r="AU2375" s="15"/>
      <c r="AV2375" s="15"/>
      <c r="AW2375" s="15"/>
      <c r="AX2375" s="15"/>
      <c r="AY2375" s="15"/>
      <c r="AZ2375" s="15"/>
      <c r="BA2375" s="15"/>
      <c r="BB2375" s="15"/>
      <c r="BC2375" s="15"/>
      <c r="BD2375" s="15"/>
      <c r="BE2375" s="15"/>
      <c r="BF2375" s="15"/>
      <c r="BG2375" s="15"/>
      <c r="BH2375" s="15"/>
      <c r="BI2375" s="15"/>
      <c r="BJ2375" s="15"/>
      <c r="BK2375" s="15"/>
    </row>
    <row r="2376" spans="22:63" ht="15.75">
      <c r="V2376" s="15"/>
      <c r="W2376" s="15"/>
      <c r="X2376" s="15"/>
      <c r="Y2376" s="15"/>
      <c r="Z2376" s="15"/>
      <c r="AA2376" s="15"/>
      <c r="AB2376" s="15"/>
      <c r="AC2376" s="15"/>
      <c r="AD2376" s="15"/>
      <c r="AE2376" s="15"/>
      <c r="AF2376" s="15"/>
      <c r="AG2376" s="15"/>
      <c r="AH2376" s="15"/>
      <c r="AI2376" s="15"/>
      <c r="AJ2376" s="15"/>
      <c r="AK2376" s="15"/>
      <c r="AL2376" s="15"/>
      <c r="AM2376" s="15"/>
      <c r="AN2376" s="15"/>
      <c r="AO2376" s="15"/>
      <c r="AP2376" s="15"/>
      <c r="AQ2376" s="15"/>
      <c r="AR2376" s="15"/>
      <c r="AS2376" s="15"/>
      <c r="AT2376" s="15"/>
      <c r="AU2376" s="15"/>
      <c r="AV2376" s="15"/>
      <c r="AW2376" s="15"/>
      <c r="AX2376" s="15"/>
      <c r="AY2376" s="15"/>
      <c r="AZ2376" s="15"/>
      <c r="BA2376" s="15"/>
      <c r="BB2376" s="15"/>
      <c r="BC2376" s="15"/>
      <c r="BD2376" s="15"/>
      <c r="BE2376" s="15"/>
      <c r="BF2376" s="15"/>
      <c r="BG2376" s="15"/>
      <c r="BH2376" s="15"/>
      <c r="BI2376" s="15"/>
      <c r="BJ2376" s="15"/>
      <c r="BK2376" s="15"/>
    </row>
    <row r="2377" spans="22:63" ht="15.75">
      <c r="V2377" s="15"/>
      <c r="W2377" s="15"/>
      <c r="X2377" s="15"/>
      <c r="Y2377" s="15"/>
      <c r="Z2377" s="15"/>
      <c r="AA2377" s="15"/>
      <c r="AB2377" s="15"/>
      <c r="AC2377" s="15"/>
      <c r="AD2377" s="15"/>
      <c r="AE2377" s="15"/>
      <c r="AF2377" s="15"/>
      <c r="AG2377" s="15"/>
      <c r="AH2377" s="15"/>
      <c r="AI2377" s="15"/>
      <c r="AJ2377" s="15"/>
      <c r="AK2377" s="15"/>
      <c r="AL2377" s="15"/>
      <c r="AM2377" s="15"/>
      <c r="AN2377" s="15"/>
      <c r="AO2377" s="15"/>
      <c r="AP2377" s="15"/>
      <c r="AQ2377" s="15"/>
      <c r="AR2377" s="15"/>
      <c r="AS2377" s="15"/>
      <c r="AT2377" s="15"/>
      <c r="AU2377" s="15"/>
      <c r="AV2377" s="15"/>
      <c r="AW2377" s="15"/>
      <c r="AX2377" s="15"/>
      <c r="AY2377" s="15"/>
      <c r="AZ2377" s="15"/>
      <c r="BA2377" s="15"/>
      <c r="BB2377" s="15"/>
      <c r="BC2377" s="15"/>
      <c r="BD2377" s="15"/>
      <c r="BE2377" s="15"/>
      <c r="BF2377" s="15"/>
      <c r="BG2377" s="15"/>
      <c r="BH2377" s="15"/>
      <c r="BI2377" s="15"/>
      <c r="BJ2377" s="15"/>
      <c r="BK2377" s="15"/>
    </row>
    <row r="2378" spans="22:63" ht="15.75">
      <c r="V2378" s="15"/>
      <c r="W2378" s="15"/>
      <c r="X2378" s="15"/>
      <c r="Y2378" s="15"/>
      <c r="Z2378" s="15"/>
      <c r="AA2378" s="15"/>
      <c r="AB2378" s="15"/>
      <c r="AC2378" s="15"/>
      <c r="AD2378" s="15"/>
      <c r="AE2378" s="15"/>
      <c r="AF2378" s="15"/>
      <c r="AG2378" s="15"/>
      <c r="AH2378" s="15"/>
      <c r="AI2378" s="15"/>
      <c r="AJ2378" s="15"/>
      <c r="AK2378" s="15"/>
      <c r="AL2378" s="15"/>
      <c r="AM2378" s="15"/>
      <c r="AN2378" s="15"/>
      <c r="AO2378" s="15"/>
      <c r="AP2378" s="15"/>
      <c r="AQ2378" s="15"/>
      <c r="AR2378" s="15"/>
      <c r="AS2378" s="15"/>
      <c r="AT2378" s="15"/>
      <c r="AU2378" s="15"/>
      <c r="AV2378" s="15"/>
      <c r="AW2378" s="15"/>
      <c r="AX2378" s="15"/>
      <c r="AY2378" s="15"/>
      <c r="AZ2378" s="15"/>
      <c r="BA2378" s="15"/>
      <c r="BB2378" s="15"/>
      <c r="BC2378" s="15"/>
      <c r="BD2378" s="15"/>
      <c r="BE2378" s="15"/>
      <c r="BF2378" s="15"/>
      <c r="BG2378" s="15"/>
      <c r="BH2378" s="15"/>
      <c r="BI2378" s="15"/>
      <c r="BJ2378" s="15"/>
      <c r="BK2378" s="15"/>
    </row>
    <row r="2379" spans="22:63" ht="15.75">
      <c r="V2379" s="15"/>
      <c r="W2379" s="15"/>
      <c r="X2379" s="15"/>
      <c r="Y2379" s="15"/>
      <c r="Z2379" s="15"/>
      <c r="AA2379" s="15"/>
      <c r="AB2379" s="15"/>
      <c r="AC2379" s="15"/>
      <c r="AD2379" s="15"/>
      <c r="AE2379" s="15"/>
      <c r="AF2379" s="15"/>
      <c r="AG2379" s="15"/>
      <c r="AH2379" s="15"/>
      <c r="AI2379" s="15"/>
      <c r="AJ2379" s="15"/>
      <c r="AK2379" s="15"/>
      <c r="AL2379" s="15"/>
      <c r="AM2379" s="15"/>
      <c r="AN2379" s="15"/>
      <c r="AO2379" s="15"/>
      <c r="AP2379" s="15"/>
      <c r="AQ2379" s="15"/>
      <c r="AR2379" s="15"/>
      <c r="AS2379" s="15"/>
      <c r="AT2379" s="15"/>
      <c r="AU2379" s="15"/>
      <c r="AV2379" s="15"/>
      <c r="AW2379" s="15"/>
      <c r="AX2379" s="15"/>
      <c r="AY2379" s="15"/>
      <c r="AZ2379" s="15"/>
      <c r="BA2379" s="15"/>
      <c r="BB2379" s="15"/>
      <c r="BC2379" s="15"/>
      <c r="BD2379" s="15"/>
      <c r="BE2379" s="15"/>
      <c r="BF2379" s="15"/>
      <c r="BG2379" s="15"/>
      <c r="BH2379" s="15"/>
      <c r="BI2379" s="15"/>
      <c r="BJ2379" s="15"/>
      <c r="BK2379" s="15"/>
    </row>
    <row r="2380" spans="22:63" ht="15.75">
      <c r="V2380" s="15"/>
      <c r="W2380" s="15"/>
      <c r="X2380" s="15"/>
      <c r="Y2380" s="15"/>
      <c r="Z2380" s="15"/>
      <c r="AA2380" s="15"/>
      <c r="AB2380" s="15"/>
      <c r="AC2380" s="15"/>
      <c r="AD2380" s="15"/>
      <c r="AE2380" s="15"/>
      <c r="AF2380" s="15"/>
      <c r="AG2380" s="15"/>
      <c r="AH2380" s="15"/>
      <c r="AI2380" s="15"/>
      <c r="AJ2380" s="15"/>
      <c r="AK2380" s="15"/>
      <c r="AL2380" s="15"/>
      <c r="AM2380" s="15"/>
      <c r="AN2380" s="15"/>
      <c r="AO2380" s="15"/>
      <c r="AP2380" s="15"/>
      <c r="AQ2380" s="15"/>
      <c r="AR2380" s="15"/>
      <c r="AS2380" s="15"/>
      <c r="AT2380" s="15"/>
      <c r="AU2380" s="15"/>
      <c r="AV2380" s="15"/>
      <c r="AW2380" s="15"/>
      <c r="AX2380" s="15"/>
      <c r="AY2380" s="15"/>
      <c r="AZ2380" s="15"/>
      <c r="BA2380" s="15"/>
      <c r="BB2380" s="15"/>
      <c r="BC2380" s="15"/>
      <c r="BD2380" s="15"/>
      <c r="BE2380" s="15"/>
      <c r="BF2380" s="15"/>
      <c r="BG2380" s="15"/>
      <c r="BH2380" s="15"/>
      <c r="BI2380" s="15"/>
      <c r="BJ2380" s="15"/>
      <c r="BK2380" s="15"/>
    </row>
    <row r="2381" spans="22:63" ht="15.75">
      <c r="V2381" s="15"/>
      <c r="W2381" s="15"/>
      <c r="X2381" s="15"/>
      <c r="Y2381" s="15"/>
      <c r="Z2381" s="15"/>
      <c r="AA2381" s="15"/>
      <c r="AB2381" s="15"/>
      <c r="AC2381" s="15"/>
      <c r="AD2381" s="15"/>
      <c r="AE2381" s="15"/>
      <c r="AF2381" s="15"/>
      <c r="AG2381" s="15"/>
      <c r="AH2381" s="15"/>
      <c r="AI2381" s="15"/>
      <c r="AJ2381" s="15"/>
      <c r="AK2381" s="15"/>
      <c r="AL2381" s="15"/>
      <c r="AM2381" s="15"/>
      <c r="AN2381" s="15"/>
      <c r="AO2381" s="15"/>
      <c r="AP2381" s="15"/>
      <c r="AQ2381" s="15"/>
      <c r="AR2381" s="15"/>
      <c r="AS2381" s="15"/>
      <c r="AT2381" s="15"/>
      <c r="AU2381" s="15"/>
      <c r="AV2381" s="15"/>
      <c r="AW2381" s="15"/>
      <c r="AX2381" s="15"/>
      <c r="AY2381" s="15"/>
      <c r="AZ2381" s="15"/>
      <c r="BA2381" s="15"/>
      <c r="BB2381" s="15"/>
      <c r="BC2381" s="15"/>
      <c r="BD2381" s="15"/>
      <c r="BE2381" s="15"/>
      <c r="BF2381" s="15"/>
      <c r="BG2381" s="15"/>
      <c r="BH2381" s="15"/>
      <c r="BI2381" s="15"/>
      <c r="BJ2381" s="15"/>
      <c r="BK2381" s="15"/>
    </row>
    <row r="2382" spans="22:63" ht="15.75">
      <c r="V2382" s="15"/>
      <c r="W2382" s="15"/>
      <c r="X2382" s="15"/>
      <c r="Y2382" s="15"/>
      <c r="Z2382" s="15"/>
      <c r="AA2382" s="15"/>
      <c r="AB2382" s="15"/>
      <c r="AC2382" s="15"/>
      <c r="AD2382" s="15"/>
      <c r="AE2382" s="15"/>
      <c r="AF2382" s="15"/>
      <c r="AG2382" s="15"/>
      <c r="AH2382" s="15"/>
      <c r="AI2382" s="15"/>
      <c r="AJ2382" s="15"/>
      <c r="AK2382" s="15"/>
      <c r="AL2382" s="15"/>
      <c r="AM2382" s="15"/>
      <c r="AN2382" s="15"/>
      <c r="AO2382" s="15"/>
      <c r="AP2382" s="15"/>
      <c r="AQ2382" s="15"/>
      <c r="AR2382" s="15"/>
      <c r="AS2382" s="15"/>
      <c r="AT2382" s="15"/>
      <c r="AU2382" s="15"/>
      <c r="AV2382" s="15"/>
      <c r="AW2382" s="15"/>
      <c r="AX2382" s="15"/>
      <c r="AY2382" s="15"/>
      <c r="AZ2382" s="15"/>
      <c r="BA2382" s="15"/>
      <c r="BB2382" s="15"/>
      <c r="BC2382" s="15"/>
      <c r="BD2382" s="15"/>
      <c r="BE2382" s="15"/>
      <c r="BF2382" s="15"/>
      <c r="BG2382" s="15"/>
      <c r="BH2382" s="15"/>
      <c r="BI2382" s="15"/>
      <c r="BJ2382" s="15"/>
      <c r="BK2382" s="15"/>
    </row>
    <row r="2383" spans="22:63" ht="15.75">
      <c r="V2383" s="15"/>
      <c r="W2383" s="15"/>
      <c r="X2383" s="15"/>
      <c r="Y2383" s="15"/>
      <c r="Z2383" s="15"/>
      <c r="AA2383" s="15"/>
      <c r="AB2383" s="15"/>
      <c r="AC2383" s="15"/>
      <c r="AD2383" s="15"/>
      <c r="AE2383" s="15"/>
      <c r="AF2383" s="15"/>
      <c r="AG2383" s="15"/>
      <c r="AH2383" s="15"/>
      <c r="AI2383" s="15"/>
      <c r="AJ2383" s="15"/>
      <c r="AK2383" s="15"/>
      <c r="AL2383" s="15"/>
      <c r="AM2383" s="15"/>
      <c r="AN2383" s="15"/>
      <c r="AO2383" s="15"/>
      <c r="AP2383" s="15"/>
      <c r="AQ2383" s="15"/>
      <c r="AR2383" s="15"/>
      <c r="AS2383" s="15"/>
      <c r="AT2383" s="15"/>
      <c r="AU2383" s="15"/>
      <c r="AV2383" s="15"/>
      <c r="AW2383" s="15"/>
      <c r="AX2383" s="15"/>
      <c r="AY2383" s="15"/>
      <c r="AZ2383" s="15"/>
      <c r="BA2383" s="15"/>
      <c r="BB2383" s="15"/>
      <c r="BC2383" s="15"/>
      <c r="BD2383" s="15"/>
      <c r="BE2383" s="15"/>
      <c r="BF2383" s="15"/>
      <c r="BG2383" s="15"/>
      <c r="BH2383" s="15"/>
      <c r="BI2383" s="15"/>
      <c r="BJ2383" s="15"/>
      <c r="BK2383" s="15"/>
    </row>
    <row r="2384" spans="22:63" ht="15.75">
      <c r="V2384" s="15"/>
      <c r="W2384" s="15"/>
      <c r="X2384" s="15"/>
      <c r="Y2384" s="15"/>
      <c r="Z2384" s="15"/>
      <c r="AA2384" s="15"/>
      <c r="AB2384" s="15"/>
      <c r="AC2384" s="15"/>
      <c r="AD2384" s="15"/>
      <c r="AE2384" s="15"/>
      <c r="AF2384" s="15"/>
      <c r="AG2384" s="15"/>
      <c r="AH2384" s="15"/>
      <c r="AI2384" s="15"/>
      <c r="AJ2384" s="15"/>
      <c r="AK2384" s="15"/>
      <c r="AL2384" s="15"/>
      <c r="AM2384" s="15"/>
      <c r="AN2384" s="15"/>
      <c r="AO2384" s="15"/>
      <c r="AP2384" s="15"/>
      <c r="AQ2384" s="15"/>
      <c r="AR2384" s="15"/>
      <c r="AS2384" s="15"/>
      <c r="AT2384" s="15"/>
      <c r="AU2384" s="15"/>
      <c r="AV2384" s="15"/>
      <c r="AW2384" s="15"/>
      <c r="AX2384" s="15"/>
      <c r="AY2384" s="15"/>
      <c r="AZ2384" s="15"/>
      <c r="BA2384" s="15"/>
      <c r="BB2384" s="15"/>
      <c r="BC2384" s="15"/>
      <c r="BD2384" s="15"/>
      <c r="BE2384" s="15"/>
      <c r="BF2384" s="15"/>
      <c r="BG2384" s="15"/>
      <c r="BH2384" s="15"/>
      <c r="BI2384" s="15"/>
      <c r="BJ2384" s="15"/>
      <c r="BK2384" s="15"/>
    </row>
    <row r="2385" spans="22:63" ht="15.75">
      <c r="V2385" s="15"/>
      <c r="W2385" s="15"/>
      <c r="X2385" s="15"/>
      <c r="Y2385" s="15"/>
      <c r="Z2385" s="15"/>
      <c r="AA2385" s="15"/>
      <c r="AB2385" s="15"/>
      <c r="AC2385" s="15"/>
      <c r="AD2385" s="15"/>
      <c r="AE2385" s="15"/>
      <c r="AF2385" s="15"/>
      <c r="AG2385" s="15"/>
      <c r="AH2385" s="15"/>
      <c r="AI2385" s="15"/>
      <c r="AJ2385" s="15"/>
      <c r="AK2385" s="15"/>
      <c r="AL2385" s="15"/>
      <c r="AM2385" s="15"/>
      <c r="AN2385" s="15"/>
      <c r="AO2385" s="15"/>
      <c r="AP2385" s="15"/>
      <c r="AQ2385" s="15"/>
      <c r="AR2385" s="15"/>
      <c r="AS2385" s="15"/>
      <c r="AT2385" s="15"/>
      <c r="AU2385" s="15"/>
      <c r="AV2385" s="15"/>
      <c r="AW2385" s="15"/>
      <c r="AX2385" s="15"/>
      <c r="AY2385" s="15"/>
      <c r="AZ2385" s="15"/>
      <c r="BA2385" s="15"/>
      <c r="BB2385" s="15"/>
      <c r="BC2385" s="15"/>
      <c r="BD2385" s="15"/>
      <c r="BE2385" s="15"/>
      <c r="BF2385" s="15"/>
      <c r="BG2385" s="15"/>
      <c r="BH2385" s="15"/>
      <c r="BI2385" s="15"/>
      <c r="BJ2385" s="15"/>
      <c r="BK2385" s="15"/>
    </row>
    <row r="2386" spans="22:63" ht="15.75">
      <c r="V2386" s="15"/>
      <c r="W2386" s="15"/>
      <c r="X2386" s="15"/>
      <c r="Y2386" s="15"/>
      <c r="Z2386" s="15"/>
      <c r="AA2386" s="15"/>
      <c r="AB2386" s="15"/>
      <c r="AC2386" s="15"/>
      <c r="AD2386" s="15"/>
      <c r="AE2386" s="15"/>
      <c r="AF2386" s="15"/>
      <c r="AG2386" s="15"/>
      <c r="AH2386" s="15"/>
      <c r="AI2386" s="15"/>
      <c r="AJ2386" s="15"/>
      <c r="AK2386" s="15"/>
      <c r="AL2386" s="15"/>
      <c r="AM2386" s="15"/>
      <c r="AN2386" s="15"/>
      <c r="AO2386" s="15"/>
      <c r="AP2386" s="15"/>
      <c r="AQ2386" s="15"/>
      <c r="AR2386" s="15"/>
      <c r="AS2386" s="15"/>
      <c r="AT2386" s="15"/>
      <c r="AU2386" s="15"/>
      <c r="AV2386" s="15"/>
      <c r="AW2386" s="15"/>
      <c r="AX2386" s="15"/>
      <c r="AY2386" s="15"/>
      <c r="AZ2386" s="15"/>
      <c r="BA2386" s="15"/>
      <c r="BB2386" s="15"/>
      <c r="BC2386" s="15"/>
      <c r="BD2386" s="15"/>
      <c r="BE2386" s="15"/>
      <c r="BF2386" s="15"/>
      <c r="BG2386" s="15"/>
      <c r="BH2386" s="15"/>
      <c r="BI2386" s="15"/>
      <c r="BJ2386" s="15"/>
      <c r="BK2386" s="15"/>
    </row>
    <row r="2387" spans="22:63" ht="15.75">
      <c r="V2387" s="15"/>
      <c r="W2387" s="15"/>
      <c r="X2387" s="15"/>
      <c r="Y2387" s="15"/>
      <c r="Z2387" s="15"/>
      <c r="AA2387" s="15"/>
      <c r="AB2387" s="15"/>
      <c r="AC2387" s="15"/>
      <c r="AD2387" s="15"/>
      <c r="AE2387" s="15"/>
      <c r="AF2387" s="15"/>
      <c r="AG2387" s="15"/>
      <c r="AH2387" s="15"/>
      <c r="AI2387" s="15"/>
      <c r="AJ2387" s="15"/>
      <c r="AK2387" s="15"/>
      <c r="AL2387" s="15"/>
      <c r="AM2387" s="15"/>
      <c r="AN2387" s="15"/>
      <c r="AO2387" s="15"/>
      <c r="AP2387" s="15"/>
      <c r="AQ2387" s="15"/>
      <c r="AR2387" s="15"/>
      <c r="AS2387" s="15"/>
      <c r="AT2387" s="15"/>
      <c r="AU2387" s="15"/>
      <c r="AV2387" s="15"/>
      <c r="AW2387" s="15"/>
      <c r="AX2387" s="15"/>
      <c r="AY2387" s="15"/>
      <c r="AZ2387" s="15"/>
      <c r="BA2387" s="15"/>
      <c r="BB2387" s="15"/>
      <c r="BC2387" s="15"/>
      <c r="BD2387" s="15"/>
      <c r="BE2387" s="15"/>
      <c r="BF2387" s="15"/>
      <c r="BG2387" s="15"/>
      <c r="BH2387" s="15"/>
      <c r="BI2387" s="15"/>
      <c r="BJ2387" s="15"/>
      <c r="BK2387" s="15"/>
    </row>
    <row r="2388" spans="22:63" ht="15.75">
      <c r="V2388" s="15"/>
      <c r="W2388" s="15"/>
      <c r="X2388" s="15"/>
      <c r="Y2388" s="15"/>
      <c r="Z2388" s="15"/>
      <c r="AA2388" s="15"/>
      <c r="AB2388" s="15"/>
      <c r="AC2388" s="15"/>
      <c r="AD2388" s="15"/>
      <c r="AE2388" s="15"/>
      <c r="AF2388" s="15"/>
      <c r="AG2388" s="15"/>
      <c r="AH2388" s="15"/>
      <c r="AI2388" s="15"/>
      <c r="AJ2388" s="15"/>
      <c r="AK2388" s="15"/>
      <c r="AL2388" s="15"/>
      <c r="AM2388" s="15"/>
      <c r="AN2388" s="15"/>
      <c r="AO2388" s="15"/>
      <c r="AP2388" s="15"/>
      <c r="AQ2388" s="15"/>
      <c r="AR2388" s="15"/>
      <c r="AS2388" s="15"/>
      <c r="AT2388" s="15"/>
      <c r="AU2388" s="15"/>
      <c r="AV2388" s="15"/>
      <c r="AW2388" s="15"/>
      <c r="AX2388" s="15"/>
      <c r="AY2388" s="15"/>
      <c r="AZ2388" s="15"/>
      <c r="BA2388" s="15"/>
      <c r="BB2388" s="15"/>
      <c r="BC2388" s="15"/>
      <c r="BD2388" s="15"/>
      <c r="BE2388" s="15"/>
      <c r="BF2388" s="15"/>
      <c r="BG2388" s="15"/>
      <c r="BH2388" s="15"/>
      <c r="BI2388" s="15"/>
      <c r="BJ2388" s="15"/>
      <c r="BK2388" s="15"/>
    </row>
    <row r="2389" spans="22:63" ht="15.75">
      <c r="V2389" s="15"/>
      <c r="W2389" s="15"/>
      <c r="X2389" s="15"/>
      <c r="Y2389" s="15"/>
      <c r="Z2389" s="15"/>
      <c r="AA2389" s="15"/>
      <c r="AB2389" s="15"/>
      <c r="AC2389" s="15"/>
      <c r="AD2389" s="15"/>
      <c r="AE2389" s="15"/>
      <c r="AF2389" s="15"/>
      <c r="AG2389" s="15"/>
      <c r="AH2389" s="15"/>
      <c r="AI2389" s="15"/>
      <c r="AJ2389" s="15"/>
      <c r="AK2389" s="15"/>
      <c r="AL2389" s="15"/>
      <c r="AM2389" s="15"/>
      <c r="AN2389" s="15"/>
      <c r="AO2389" s="15"/>
      <c r="AP2389" s="15"/>
      <c r="AQ2389" s="15"/>
      <c r="AR2389" s="15"/>
      <c r="AS2389" s="15"/>
      <c r="AT2389" s="15"/>
      <c r="AU2389" s="15"/>
      <c r="AV2389" s="15"/>
      <c r="AW2389" s="15"/>
      <c r="AX2389" s="15"/>
      <c r="AY2389" s="15"/>
      <c r="AZ2389" s="15"/>
      <c r="BA2389" s="15"/>
      <c r="BB2389" s="15"/>
      <c r="BC2389" s="15"/>
      <c r="BD2389" s="15"/>
      <c r="BE2389" s="15"/>
      <c r="BF2389" s="15"/>
      <c r="BG2389" s="15"/>
      <c r="BH2389" s="15"/>
      <c r="BI2389" s="15"/>
      <c r="BJ2389" s="15"/>
      <c r="BK2389" s="15"/>
    </row>
    <row r="2390" spans="22:63" ht="15.75">
      <c r="V2390" s="15"/>
      <c r="W2390" s="15"/>
      <c r="X2390" s="15"/>
      <c r="Y2390" s="15"/>
      <c r="Z2390" s="15"/>
      <c r="AA2390" s="15"/>
      <c r="AB2390" s="15"/>
      <c r="AC2390" s="15"/>
      <c r="AD2390" s="15"/>
      <c r="AE2390" s="15"/>
      <c r="AF2390" s="15"/>
      <c r="AG2390" s="15"/>
      <c r="AH2390" s="15"/>
      <c r="AI2390" s="15"/>
      <c r="AJ2390" s="15"/>
      <c r="AK2390" s="15"/>
      <c r="AL2390" s="15"/>
      <c r="AM2390" s="15"/>
      <c r="AN2390" s="15"/>
      <c r="AO2390" s="15"/>
      <c r="AP2390" s="15"/>
      <c r="AQ2390" s="15"/>
      <c r="AR2390" s="15"/>
      <c r="AS2390" s="15"/>
      <c r="AT2390" s="15"/>
      <c r="AU2390" s="15"/>
      <c r="AV2390" s="15"/>
      <c r="AW2390" s="15"/>
      <c r="AX2390" s="15"/>
      <c r="AY2390" s="15"/>
      <c r="AZ2390" s="15"/>
      <c r="BA2390" s="15"/>
      <c r="BB2390" s="15"/>
      <c r="BC2390" s="15"/>
      <c r="BD2390" s="15"/>
      <c r="BE2390" s="15"/>
      <c r="BF2390" s="15"/>
      <c r="BG2390" s="15"/>
      <c r="BH2390" s="15"/>
      <c r="BI2390" s="15"/>
      <c r="BJ2390" s="15"/>
      <c r="BK2390" s="15"/>
    </row>
    <row r="2391" spans="22:63" ht="15.75">
      <c r="V2391" s="15"/>
      <c r="W2391" s="15"/>
      <c r="X2391" s="15"/>
      <c r="Y2391" s="15"/>
      <c r="Z2391" s="15"/>
      <c r="AA2391" s="15"/>
      <c r="AB2391" s="15"/>
      <c r="AC2391" s="15"/>
      <c r="AD2391" s="15"/>
      <c r="AE2391" s="15"/>
      <c r="AF2391" s="15"/>
      <c r="AG2391" s="15"/>
      <c r="AH2391" s="15"/>
      <c r="AI2391" s="15"/>
      <c r="AJ2391" s="15"/>
      <c r="AK2391" s="15"/>
      <c r="AL2391" s="15"/>
      <c r="AM2391" s="15"/>
      <c r="AN2391" s="15"/>
      <c r="AO2391" s="15"/>
      <c r="AP2391" s="15"/>
      <c r="AQ2391" s="15"/>
      <c r="AR2391" s="15"/>
      <c r="AS2391" s="15"/>
      <c r="AT2391" s="15"/>
      <c r="AU2391" s="15"/>
      <c r="AV2391" s="15"/>
      <c r="AW2391" s="15"/>
      <c r="AX2391" s="15"/>
      <c r="AY2391" s="15"/>
      <c r="AZ2391" s="15"/>
      <c r="BA2391" s="15"/>
      <c r="BB2391" s="15"/>
      <c r="BC2391" s="15"/>
      <c r="BD2391" s="15"/>
      <c r="BE2391" s="15"/>
      <c r="BF2391" s="15"/>
      <c r="BG2391" s="15"/>
      <c r="BH2391" s="15"/>
      <c r="BI2391" s="15"/>
      <c r="BJ2391" s="15"/>
      <c r="BK2391" s="15"/>
    </row>
    <row r="2392" spans="22:63" ht="15.75">
      <c r="V2392" s="15"/>
      <c r="W2392" s="15"/>
      <c r="X2392" s="15"/>
      <c r="Y2392" s="15"/>
      <c r="Z2392" s="15"/>
      <c r="AA2392" s="15"/>
      <c r="AB2392" s="15"/>
      <c r="AC2392" s="15"/>
      <c r="AD2392" s="15"/>
      <c r="AE2392" s="15"/>
      <c r="AF2392" s="15"/>
      <c r="AG2392" s="15"/>
      <c r="AH2392" s="15"/>
      <c r="AI2392" s="15"/>
      <c r="AJ2392" s="15"/>
      <c r="AK2392" s="15"/>
      <c r="AL2392" s="15"/>
      <c r="AM2392" s="15"/>
      <c r="AN2392" s="15"/>
      <c r="AO2392" s="15"/>
      <c r="AP2392" s="15"/>
      <c r="AQ2392" s="15"/>
      <c r="AR2392" s="15"/>
      <c r="AS2392" s="15"/>
      <c r="AT2392" s="15"/>
      <c r="AU2392" s="15"/>
      <c r="AV2392" s="15"/>
      <c r="AW2392" s="15"/>
      <c r="AX2392" s="15"/>
      <c r="AY2392" s="15"/>
      <c r="AZ2392" s="15"/>
      <c r="BA2392" s="15"/>
      <c r="BB2392" s="15"/>
      <c r="BC2392" s="15"/>
      <c r="BD2392" s="15"/>
      <c r="BE2392" s="15"/>
      <c r="BF2392" s="15"/>
      <c r="BG2392" s="15"/>
      <c r="BH2392" s="15"/>
      <c r="BI2392" s="15"/>
      <c r="BJ2392" s="15"/>
      <c r="BK2392" s="15"/>
    </row>
    <row r="2393" spans="22:63" ht="15.75">
      <c r="V2393" s="15"/>
      <c r="W2393" s="15"/>
      <c r="X2393" s="15"/>
      <c r="Y2393" s="15"/>
      <c r="Z2393" s="15"/>
      <c r="AA2393" s="15"/>
      <c r="AB2393" s="15"/>
      <c r="AC2393" s="15"/>
      <c r="AD2393" s="15"/>
      <c r="AE2393" s="15"/>
      <c r="AF2393" s="15"/>
      <c r="AG2393" s="15"/>
      <c r="AH2393" s="15"/>
      <c r="AI2393" s="15"/>
      <c r="AJ2393" s="15"/>
      <c r="AK2393" s="15"/>
      <c r="AL2393" s="15"/>
      <c r="AM2393" s="15"/>
      <c r="AN2393" s="15"/>
      <c r="AO2393" s="15"/>
      <c r="AP2393" s="15"/>
      <c r="AQ2393" s="15"/>
      <c r="AR2393" s="15"/>
      <c r="AS2393" s="15"/>
      <c r="AT2393" s="15"/>
      <c r="AU2393" s="15"/>
      <c r="AV2393" s="15"/>
      <c r="AW2393" s="15"/>
      <c r="AX2393" s="15"/>
      <c r="AY2393" s="15"/>
      <c r="AZ2393" s="15"/>
      <c r="BA2393" s="15"/>
      <c r="BB2393" s="15"/>
      <c r="BC2393" s="15"/>
      <c r="BD2393" s="15"/>
      <c r="BE2393" s="15"/>
      <c r="BF2393" s="15"/>
      <c r="BG2393" s="15"/>
      <c r="BH2393" s="15"/>
      <c r="BI2393" s="15"/>
      <c r="BJ2393" s="15"/>
      <c r="BK2393" s="15"/>
    </row>
    <row r="2394" spans="22:63" ht="15.75">
      <c r="V2394" s="15"/>
      <c r="W2394" s="15"/>
      <c r="X2394" s="15"/>
      <c r="Y2394" s="15"/>
      <c r="Z2394" s="15"/>
      <c r="AA2394" s="15"/>
      <c r="AB2394" s="15"/>
      <c r="AC2394" s="15"/>
      <c r="AD2394" s="15"/>
      <c r="AE2394" s="15"/>
      <c r="AF2394" s="15"/>
      <c r="AG2394" s="15"/>
      <c r="AH2394" s="15"/>
      <c r="AI2394" s="15"/>
      <c r="AJ2394" s="15"/>
      <c r="AK2394" s="15"/>
      <c r="AL2394" s="15"/>
      <c r="AM2394" s="15"/>
      <c r="AN2394" s="15"/>
      <c r="AO2394" s="15"/>
      <c r="AP2394" s="15"/>
      <c r="AQ2394" s="15"/>
      <c r="AR2394" s="15"/>
      <c r="AS2394" s="15"/>
      <c r="AT2394" s="15"/>
      <c r="AU2394" s="15"/>
      <c r="AV2394" s="15"/>
      <c r="AW2394" s="15"/>
      <c r="AX2394" s="15"/>
      <c r="AY2394" s="15"/>
      <c r="AZ2394" s="15"/>
      <c r="BA2394" s="15"/>
      <c r="BB2394" s="15"/>
      <c r="BC2394" s="15"/>
      <c r="BD2394" s="15"/>
      <c r="BE2394" s="15"/>
      <c r="BF2394" s="15"/>
      <c r="BG2394" s="15"/>
      <c r="BH2394" s="15"/>
      <c r="BI2394" s="15"/>
      <c r="BJ2394" s="15"/>
      <c r="BK2394" s="15"/>
    </row>
    <row r="2395" spans="22:63" ht="15.75">
      <c r="V2395" s="15"/>
      <c r="W2395" s="15"/>
      <c r="X2395" s="15"/>
      <c r="Y2395" s="15"/>
      <c r="Z2395" s="15"/>
      <c r="AA2395" s="15"/>
      <c r="AB2395" s="15"/>
      <c r="AC2395" s="15"/>
      <c r="AD2395" s="15"/>
      <c r="AE2395" s="15"/>
      <c r="AF2395" s="15"/>
      <c r="AG2395" s="15"/>
      <c r="AH2395" s="15"/>
      <c r="AI2395" s="15"/>
      <c r="AJ2395" s="15"/>
      <c r="AK2395" s="15"/>
      <c r="AL2395" s="15"/>
      <c r="AM2395" s="15"/>
      <c r="AN2395" s="15"/>
      <c r="AO2395" s="15"/>
      <c r="AP2395" s="15"/>
      <c r="AQ2395" s="15"/>
      <c r="AR2395" s="15"/>
      <c r="AS2395" s="15"/>
      <c r="AT2395" s="15"/>
      <c r="AU2395" s="15"/>
      <c r="AV2395" s="15"/>
      <c r="AW2395" s="15"/>
      <c r="AX2395" s="15"/>
      <c r="AY2395" s="15"/>
      <c r="AZ2395" s="15"/>
      <c r="BA2395" s="15"/>
      <c r="BB2395" s="15"/>
      <c r="BC2395" s="15"/>
      <c r="BD2395" s="15"/>
      <c r="BE2395" s="15"/>
      <c r="BF2395" s="15"/>
      <c r="BG2395" s="15"/>
      <c r="BH2395" s="15"/>
      <c r="BI2395" s="15"/>
      <c r="BJ2395" s="15"/>
      <c r="BK2395" s="15"/>
    </row>
    <row r="2396" spans="22:63" ht="15.75">
      <c r="V2396" s="15"/>
      <c r="W2396" s="15"/>
      <c r="X2396" s="15"/>
      <c r="Y2396" s="15"/>
      <c r="Z2396" s="15"/>
      <c r="AA2396" s="15"/>
      <c r="AB2396" s="15"/>
      <c r="AC2396" s="15"/>
      <c r="AD2396" s="15"/>
      <c r="AE2396" s="15"/>
      <c r="AF2396" s="15"/>
      <c r="AG2396" s="15"/>
      <c r="AH2396" s="15"/>
      <c r="AI2396" s="15"/>
      <c r="AJ2396" s="15"/>
      <c r="AK2396" s="15"/>
      <c r="AL2396" s="15"/>
      <c r="AM2396" s="15"/>
      <c r="AN2396" s="15"/>
      <c r="AO2396" s="15"/>
      <c r="AP2396" s="15"/>
      <c r="AQ2396" s="15"/>
      <c r="AR2396" s="15"/>
      <c r="AS2396" s="15"/>
      <c r="AT2396" s="15"/>
      <c r="AU2396" s="15"/>
      <c r="AV2396" s="15"/>
      <c r="AW2396" s="15"/>
      <c r="AX2396" s="15"/>
      <c r="AY2396" s="15"/>
      <c r="AZ2396" s="15"/>
      <c r="BA2396" s="15"/>
      <c r="BB2396" s="15"/>
      <c r="BC2396" s="15"/>
      <c r="BD2396" s="15"/>
      <c r="BE2396" s="15"/>
      <c r="BF2396" s="15"/>
      <c r="BG2396" s="15"/>
      <c r="BH2396" s="15"/>
      <c r="BI2396" s="15"/>
      <c r="BJ2396" s="15"/>
      <c r="BK2396" s="15"/>
    </row>
    <row r="2397" spans="22:63" ht="15.75">
      <c r="V2397" s="15"/>
      <c r="W2397" s="15"/>
      <c r="X2397" s="15"/>
      <c r="Y2397" s="15"/>
      <c r="Z2397" s="15"/>
      <c r="AA2397" s="15"/>
      <c r="AB2397" s="15"/>
      <c r="AC2397" s="15"/>
      <c r="AD2397" s="15"/>
      <c r="AE2397" s="15"/>
      <c r="AF2397" s="15"/>
      <c r="AG2397" s="15"/>
      <c r="AH2397" s="15"/>
      <c r="AI2397" s="15"/>
      <c r="AJ2397" s="15"/>
      <c r="AK2397" s="15"/>
      <c r="AL2397" s="15"/>
      <c r="AM2397" s="15"/>
      <c r="AN2397" s="15"/>
      <c r="AO2397" s="15"/>
      <c r="AP2397" s="15"/>
      <c r="AQ2397" s="15"/>
      <c r="AR2397" s="15"/>
      <c r="AS2397" s="15"/>
      <c r="AT2397" s="15"/>
      <c r="AU2397" s="15"/>
      <c r="AV2397" s="15"/>
      <c r="AW2397" s="15"/>
      <c r="AX2397" s="15"/>
      <c r="AY2397" s="15"/>
      <c r="AZ2397" s="15"/>
      <c r="BA2397" s="15"/>
      <c r="BB2397" s="15"/>
      <c r="BC2397" s="15"/>
      <c r="BD2397" s="15"/>
      <c r="BE2397" s="15"/>
      <c r="BF2397" s="15"/>
      <c r="BG2397" s="15"/>
      <c r="BH2397" s="15"/>
      <c r="BI2397" s="15"/>
      <c r="BJ2397" s="15"/>
      <c r="BK2397" s="15"/>
    </row>
    <row r="2398" spans="22:63" ht="15.75">
      <c r="V2398" s="15"/>
      <c r="W2398" s="15"/>
      <c r="X2398" s="15"/>
      <c r="Y2398" s="15"/>
      <c r="Z2398" s="15"/>
      <c r="AA2398" s="15"/>
      <c r="AB2398" s="15"/>
      <c r="AC2398" s="15"/>
      <c r="AD2398" s="15"/>
      <c r="AE2398" s="15"/>
      <c r="AF2398" s="15"/>
      <c r="AG2398" s="15"/>
      <c r="AH2398" s="15"/>
      <c r="AI2398" s="15"/>
      <c r="AJ2398" s="15"/>
      <c r="AK2398" s="15"/>
      <c r="AL2398" s="15"/>
      <c r="AM2398" s="15"/>
      <c r="AN2398" s="15"/>
      <c r="AO2398" s="15"/>
      <c r="AP2398" s="15"/>
      <c r="AQ2398" s="15"/>
      <c r="AR2398" s="15"/>
      <c r="AS2398" s="15"/>
      <c r="AT2398" s="15"/>
      <c r="AU2398" s="15"/>
      <c r="AV2398" s="15"/>
      <c r="AW2398" s="15"/>
      <c r="AX2398" s="15"/>
      <c r="AY2398" s="15"/>
      <c r="AZ2398" s="15"/>
      <c r="BA2398" s="15"/>
      <c r="BB2398" s="15"/>
      <c r="BC2398" s="15"/>
      <c r="BD2398" s="15"/>
      <c r="BE2398" s="15"/>
      <c r="BF2398" s="15"/>
      <c r="BG2398" s="15"/>
      <c r="BH2398" s="15"/>
      <c r="BI2398" s="15"/>
      <c r="BJ2398" s="15"/>
      <c r="BK2398" s="15"/>
    </row>
    <row r="2399" spans="22:63" ht="15.75">
      <c r="V2399" s="15"/>
      <c r="W2399" s="15"/>
      <c r="X2399" s="15"/>
      <c r="Y2399" s="15"/>
      <c r="Z2399" s="15"/>
      <c r="AA2399" s="15"/>
      <c r="AB2399" s="15"/>
      <c r="AC2399" s="15"/>
      <c r="AD2399" s="15"/>
      <c r="AE2399" s="15"/>
      <c r="AF2399" s="15"/>
      <c r="AG2399" s="15"/>
      <c r="AH2399" s="15"/>
      <c r="AI2399" s="15"/>
      <c r="AJ2399" s="15"/>
      <c r="AK2399" s="15"/>
      <c r="AL2399" s="15"/>
      <c r="AM2399" s="15"/>
      <c r="AN2399" s="15"/>
      <c r="AO2399" s="15"/>
      <c r="AP2399" s="15"/>
      <c r="AQ2399" s="15"/>
      <c r="AR2399" s="15"/>
      <c r="AS2399" s="15"/>
      <c r="AT2399" s="15"/>
      <c r="AU2399" s="15"/>
      <c r="AV2399" s="15"/>
      <c r="AW2399" s="15"/>
      <c r="AX2399" s="15"/>
      <c r="AY2399" s="15"/>
      <c r="AZ2399" s="15"/>
      <c r="BA2399" s="15"/>
      <c r="BB2399" s="15"/>
      <c r="BC2399" s="15"/>
      <c r="BD2399" s="15"/>
      <c r="BE2399" s="15"/>
      <c r="BF2399" s="15"/>
      <c r="BG2399" s="15"/>
      <c r="BH2399" s="15"/>
      <c r="BI2399" s="15"/>
      <c r="BJ2399" s="15"/>
      <c r="BK2399" s="15"/>
    </row>
    <row r="2400" spans="22:63" ht="15.75">
      <c r="V2400" s="15"/>
      <c r="W2400" s="15"/>
      <c r="X2400" s="15"/>
      <c r="Y2400" s="15"/>
      <c r="Z2400" s="15"/>
      <c r="AA2400" s="15"/>
      <c r="AB2400" s="15"/>
      <c r="AC2400" s="15"/>
      <c r="AD2400" s="15"/>
      <c r="AE2400" s="15"/>
      <c r="AF2400" s="15"/>
      <c r="AG2400" s="15"/>
      <c r="AH2400" s="15"/>
      <c r="AI2400" s="15"/>
      <c r="AJ2400" s="15"/>
      <c r="AK2400" s="15"/>
      <c r="AL2400" s="15"/>
      <c r="AM2400" s="15"/>
      <c r="AN2400" s="15"/>
      <c r="AO2400" s="15"/>
      <c r="AP2400" s="15"/>
      <c r="AQ2400" s="15"/>
      <c r="AR2400" s="15"/>
      <c r="AS2400" s="15"/>
      <c r="AT2400" s="15"/>
      <c r="AU2400" s="15"/>
      <c r="AV2400" s="15"/>
      <c r="AW2400" s="15"/>
      <c r="AX2400" s="15"/>
      <c r="AY2400" s="15"/>
      <c r="AZ2400" s="15"/>
      <c r="BA2400" s="15"/>
      <c r="BB2400" s="15"/>
      <c r="BC2400" s="15"/>
      <c r="BD2400" s="15"/>
      <c r="BE2400" s="15"/>
      <c r="BF2400" s="15"/>
      <c r="BG2400" s="15"/>
      <c r="BH2400" s="15"/>
      <c r="BI2400" s="15"/>
      <c r="BJ2400" s="15"/>
      <c r="BK2400" s="15"/>
    </row>
    <row r="2401" spans="22:63" ht="15.75">
      <c r="V2401" s="15"/>
      <c r="W2401" s="15"/>
      <c r="X2401" s="15"/>
      <c r="Y2401" s="15"/>
      <c r="Z2401" s="15"/>
      <c r="AA2401" s="15"/>
      <c r="AB2401" s="15"/>
      <c r="AC2401" s="15"/>
      <c r="AD2401" s="15"/>
      <c r="AE2401" s="15"/>
      <c r="AF2401" s="15"/>
      <c r="AG2401" s="15"/>
      <c r="AH2401" s="15"/>
      <c r="AI2401" s="15"/>
      <c r="AJ2401" s="15"/>
      <c r="AK2401" s="15"/>
      <c r="AL2401" s="15"/>
      <c r="AM2401" s="15"/>
      <c r="AN2401" s="15"/>
      <c r="AO2401" s="15"/>
      <c r="AP2401" s="15"/>
      <c r="AQ2401" s="15"/>
      <c r="AR2401" s="15"/>
      <c r="AS2401" s="15"/>
      <c r="AT2401" s="15"/>
      <c r="AU2401" s="15"/>
      <c r="AV2401" s="15"/>
      <c r="AW2401" s="15"/>
      <c r="AX2401" s="15"/>
      <c r="AY2401" s="15"/>
      <c r="AZ2401" s="15"/>
      <c r="BA2401" s="15"/>
      <c r="BB2401" s="15"/>
      <c r="BC2401" s="15"/>
      <c r="BD2401" s="15"/>
      <c r="BE2401" s="15"/>
      <c r="BF2401" s="15"/>
      <c r="BG2401" s="15"/>
      <c r="BH2401" s="15"/>
      <c r="BI2401" s="15"/>
      <c r="BJ2401" s="15"/>
      <c r="BK2401" s="15"/>
    </row>
    <row r="2402" spans="22:63" ht="15.75">
      <c r="V2402" s="15"/>
      <c r="W2402" s="15"/>
      <c r="X2402" s="15"/>
      <c r="Y2402" s="15"/>
      <c r="Z2402" s="15"/>
      <c r="AA2402" s="15"/>
      <c r="AB2402" s="15"/>
      <c r="AC2402" s="15"/>
      <c r="AD2402" s="15"/>
      <c r="AE2402" s="15"/>
      <c r="AF2402" s="15"/>
      <c r="AG2402" s="15"/>
      <c r="AH2402" s="15"/>
      <c r="AI2402" s="15"/>
      <c r="AJ2402" s="15"/>
      <c r="AK2402" s="15"/>
      <c r="AL2402" s="15"/>
      <c r="AM2402" s="15"/>
      <c r="AN2402" s="15"/>
      <c r="AO2402" s="15"/>
      <c r="AP2402" s="15"/>
      <c r="AQ2402" s="15"/>
      <c r="AR2402" s="15"/>
      <c r="AS2402" s="15"/>
      <c r="AT2402" s="15"/>
      <c r="AU2402" s="15"/>
      <c r="AV2402" s="15"/>
      <c r="AW2402" s="15"/>
      <c r="AX2402" s="15"/>
      <c r="AY2402" s="15"/>
      <c r="AZ2402" s="15"/>
      <c r="BA2402" s="15"/>
      <c r="BB2402" s="15"/>
      <c r="BC2402" s="15"/>
      <c r="BD2402" s="15"/>
      <c r="BE2402" s="15"/>
      <c r="BF2402" s="15"/>
      <c r="BG2402" s="15"/>
      <c r="BH2402" s="15"/>
      <c r="BI2402" s="15"/>
      <c r="BJ2402" s="15"/>
      <c r="BK2402" s="15"/>
    </row>
    <row r="2403" spans="22:63" ht="15.75">
      <c r="V2403" s="15"/>
      <c r="W2403" s="15"/>
      <c r="X2403" s="15"/>
      <c r="Y2403" s="15"/>
      <c r="Z2403" s="15"/>
      <c r="AA2403" s="15"/>
      <c r="AB2403" s="15"/>
      <c r="AC2403" s="15"/>
      <c r="AD2403" s="15"/>
      <c r="AE2403" s="15"/>
      <c r="AF2403" s="15"/>
      <c r="AG2403" s="15"/>
      <c r="AH2403" s="15"/>
      <c r="AI2403" s="15"/>
      <c r="AJ2403" s="15"/>
      <c r="AK2403" s="15"/>
      <c r="AL2403" s="15"/>
      <c r="AM2403" s="15"/>
      <c r="AN2403" s="15"/>
      <c r="AO2403" s="15"/>
      <c r="AP2403" s="15"/>
      <c r="AQ2403" s="15"/>
      <c r="AR2403" s="15"/>
      <c r="AS2403" s="15"/>
      <c r="AT2403" s="15"/>
      <c r="AU2403" s="15"/>
      <c r="AV2403" s="15"/>
      <c r="AW2403" s="15"/>
      <c r="AX2403" s="15"/>
      <c r="AY2403" s="15"/>
      <c r="AZ2403" s="15"/>
      <c r="BA2403" s="15"/>
      <c r="BB2403" s="15"/>
      <c r="BC2403" s="15"/>
      <c r="BD2403" s="15"/>
      <c r="BE2403" s="15"/>
      <c r="BF2403" s="15"/>
      <c r="BG2403" s="15"/>
      <c r="BH2403" s="15"/>
      <c r="BI2403" s="15"/>
      <c r="BJ2403" s="15"/>
      <c r="BK2403" s="15"/>
    </row>
    <row r="2404" spans="22:63" ht="15.75">
      <c r="V2404" s="15"/>
      <c r="W2404" s="15"/>
      <c r="X2404" s="15"/>
      <c r="Y2404" s="15"/>
      <c r="Z2404" s="15"/>
      <c r="AA2404" s="15"/>
      <c r="AB2404" s="15"/>
      <c r="AC2404" s="15"/>
      <c r="AD2404" s="15"/>
      <c r="AE2404" s="15"/>
      <c r="AF2404" s="15"/>
      <c r="AG2404" s="15"/>
      <c r="AH2404" s="15"/>
      <c r="AI2404" s="15"/>
      <c r="AJ2404" s="15"/>
      <c r="AK2404" s="15"/>
      <c r="AL2404" s="15"/>
      <c r="AM2404" s="15"/>
      <c r="AN2404" s="15"/>
      <c r="AO2404" s="15"/>
      <c r="AP2404" s="15"/>
      <c r="AQ2404" s="15"/>
      <c r="AR2404" s="15"/>
      <c r="AS2404" s="15"/>
      <c r="AT2404" s="15"/>
      <c r="AU2404" s="15"/>
      <c r="AV2404" s="15"/>
      <c r="AW2404" s="15"/>
      <c r="AX2404" s="15"/>
      <c r="AY2404" s="15"/>
      <c r="AZ2404" s="15"/>
      <c r="BA2404" s="15"/>
      <c r="BB2404" s="15"/>
      <c r="BC2404" s="15"/>
      <c r="BD2404" s="15"/>
      <c r="BE2404" s="15"/>
      <c r="BF2404" s="15"/>
      <c r="BG2404" s="15"/>
      <c r="BH2404" s="15"/>
      <c r="BI2404" s="15"/>
      <c r="BJ2404" s="15"/>
      <c r="BK2404" s="15"/>
    </row>
    <row r="2405" spans="22:63" ht="15.75">
      <c r="V2405" s="15"/>
      <c r="W2405" s="15"/>
      <c r="X2405" s="15"/>
      <c r="Y2405" s="15"/>
      <c r="Z2405" s="15"/>
      <c r="AA2405" s="15"/>
      <c r="AB2405" s="15"/>
      <c r="AC2405" s="15"/>
      <c r="AD2405" s="15"/>
      <c r="AE2405" s="15"/>
      <c r="AF2405" s="15"/>
      <c r="AG2405" s="15"/>
      <c r="AH2405" s="15"/>
      <c r="AI2405" s="15"/>
      <c r="AJ2405" s="15"/>
      <c r="AK2405" s="15"/>
      <c r="AL2405" s="15"/>
      <c r="AM2405" s="15"/>
      <c r="AN2405" s="15"/>
      <c r="AO2405" s="15"/>
      <c r="AP2405" s="15"/>
      <c r="AQ2405" s="15"/>
      <c r="AR2405" s="15"/>
      <c r="AS2405" s="15"/>
      <c r="AT2405" s="15"/>
      <c r="AU2405" s="15"/>
      <c r="AV2405" s="15"/>
      <c r="AW2405" s="15"/>
      <c r="AX2405" s="15"/>
      <c r="AY2405" s="15"/>
      <c r="AZ2405" s="15"/>
      <c r="BA2405" s="15"/>
      <c r="BB2405" s="15"/>
      <c r="BC2405" s="15"/>
      <c r="BD2405" s="15"/>
      <c r="BE2405" s="15"/>
      <c r="BF2405" s="15"/>
      <c r="BG2405" s="15"/>
      <c r="BH2405" s="15"/>
      <c r="BI2405" s="15"/>
      <c r="BJ2405" s="15"/>
      <c r="BK2405" s="15"/>
    </row>
    <row r="2406" spans="22:63" ht="15.75">
      <c r="V2406" s="15"/>
      <c r="W2406" s="15"/>
      <c r="X2406" s="15"/>
      <c r="Y2406" s="15"/>
      <c r="Z2406" s="15"/>
      <c r="AA2406" s="15"/>
      <c r="AB2406" s="15"/>
      <c r="AC2406" s="15"/>
      <c r="AD2406" s="15"/>
      <c r="AE2406" s="15"/>
      <c r="AF2406" s="15"/>
      <c r="AG2406" s="15"/>
      <c r="AH2406" s="15"/>
      <c r="AI2406" s="15"/>
      <c r="AJ2406" s="15"/>
      <c r="AK2406" s="15"/>
      <c r="AL2406" s="15"/>
      <c r="AM2406" s="15"/>
      <c r="AN2406" s="15"/>
      <c r="AO2406" s="15"/>
      <c r="AP2406" s="15"/>
      <c r="AQ2406" s="15"/>
      <c r="AR2406" s="15"/>
      <c r="AS2406" s="15"/>
      <c r="AT2406" s="15"/>
      <c r="AU2406" s="15"/>
      <c r="AV2406" s="15"/>
      <c r="AW2406" s="15"/>
      <c r="AX2406" s="15"/>
      <c r="AY2406" s="15"/>
      <c r="AZ2406" s="15"/>
      <c r="BA2406" s="15"/>
      <c r="BB2406" s="15"/>
      <c r="BC2406" s="15"/>
      <c r="BD2406" s="15"/>
      <c r="BE2406" s="15"/>
      <c r="BF2406" s="15"/>
      <c r="BG2406" s="15"/>
      <c r="BH2406" s="15"/>
      <c r="BI2406" s="15"/>
      <c r="BJ2406" s="15"/>
      <c r="BK2406" s="15"/>
    </row>
    <row r="2407" spans="22:63" ht="15.75">
      <c r="V2407" s="15"/>
      <c r="W2407" s="15"/>
      <c r="X2407" s="15"/>
      <c r="Y2407" s="15"/>
      <c r="Z2407" s="15"/>
      <c r="AA2407" s="15"/>
      <c r="AB2407" s="15"/>
      <c r="AC2407" s="15"/>
      <c r="AD2407" s="15"/>
      <c r="AE2407" s="15"/>
      <c r="AF2407" s="15"/>
      <c r="AG2407" s="15"/>
      <c r="AH2407" s="15"/>
      <c r="AI2407" s="15"/>
      <c r="AJ2407" s="15"/>
      <c r="AK2407" s="15"/>
      <c r="AL2407" s="15"/>
      <c r="AM2407" s="15"/>
      <c r="AN2407" s="15"/>
      <c r="AO2407" s="15"/>
      <c r="AP2407" s="15"/>
      <c r="AQ2407" s="15"/>
      <c r="AR2407" s="15"/>
      <c r="AS2407" s="15"/>
      <c r="AT2407" s="15"/>
      <c r="AU2407" s="15"/>
      <c r="AV2407" s="15"/>
      <c r="AW2407" s="15"/>
      <c r="AX2407" s="15"/>
      <c r="AY2407" s="15"/>
      <c r="AZ2407" s="15"/>
      <c r="BA2407" s="15"/>
      <c r="BB2407" s="15"/>
      <c r="BC2407" s="15"/>
      <c r="BD2407" s="15"/>
      <c r="BE2407" s="15"/>
      <c r="BF2407" s="15"/>
      <c r="BG2407" s="15"/>
      <c r="BH2407" s="15"/>
      <c r="BI2407" s="15"/>
      <c r="BJ2407" s="15"/>
      <c r="BK2407" s="15"/>
    </row>
    <row r="2408" spans="22:63" ht="15.75">
      <c r="V2408" s="15"/>
      <c r="W2408" s="15"/>
      <c r="X2408" s="15"/>
      <c r="Y2408" s="15"/>
      <c r="Z2408" s="15"/>
      <c r="AA2408" s="15"/>
      <c r="AB2408" s="15"/>
      <c r="AC2408" s="15"/>
      <c r="AD2408" s="15"/>
      <c r="AE2408" s="15"/>
      <c r="AF2408" s="15"/>
      <c r="AG2408" s="15"/>
      <c r="AH2408" s="15"/>
      <c r="AI2408" s="15"/>
      <c r="AJ2408" s="15"/>
      <c r="AK2408" s="15"/>
      <c r="AL2408" s="15"/>
      <c r="AM2408" s="15"/>
      <c r="AN2408" s="15"/>
      <c r="AO2408" s="15"/>
      <c r="AP2408" s="15"/>
      <c r="AQ2408" s="15"/>
      <c r="AR2408" s="15"/>
      <c r="AS2408" s="15"/>
      <c r="AT2408" s="15"/>
      <c r="AU2408" s="15"/>
      <c r="AV2408" s="15"/>
      <c r="AW2408" s="15"/>
      <c r="AX2408" s="15"/>
      <c r="AY2408" s="15"/>
      <c r="AZ2408" s="15"/>
      <c r="BA2408" s="15"/>
      <c r="BB2408" s="15"/>
      <c r="BC2408" s="15"/>
      <c r="BD2408" s="15"/>
      <c r="BE2408" s="15"/>
      <c r="BF2408" s="15"/>
      <c r="BG2408" s="15"/>
      <c r="BH2408" s="15"/>
      <c r="BI2408" s="15"/>
      <c r="BJ2408" s="15"/>
      <c r="BK2408" s="15"/>
    </row>
    <row r="2409" spans="22:63" ht="15.75">
      <c r="V2409" s="15"/>
      <c r="W2409" s="15"/>
      <c r="X2409" s="15"/>
      <c r="Y2409" s="15"/>
      <c r="Z2409" s="15"/>
      <c r="AA2409" s="15"/>
      <c r="AB2409" s="15"/>
      <c r="AC2409" s="15"/>
      <c r="AD2409" s="15"/>
      <c r="AE2409" s="15"/>
      <c r="AF2409" s="15"/>
      <c r="AG2409" s="15"/>
      <c r="AH2409" s="15"/>
      <c r="AI2409" s="15"/>
      <c r="AJ2409" s="15"/>
      <c r="AK2409" s="15"/>
      <c r="AL2409" s="15"/>
      <c r="AM2409" s="15"/>
      <c r="AN2409" s="15"/>
      <c r="AO2409" s="15"/>
      <c r="AP2409" s="15"/>
      <c r="AQ2409" s="15"/>
      <c r="AR2409" s="15"/>
      <c r="AS2409" s="15"/>
      <c r="AT2409" s="15"/>
      <c r="AU2409" s="15"/>
      <c r="AV2409" s="15"/>
      <c r="AW2409" s="15"/>
      <c r="AX2409" s="15"/>
      <c r="AY2409" s="15"/>
      <c r="AZ2409" s="15"/>
      <c r="BA2409" s="15"/>
      <c r="BB2409" s="15"/>
      <c r="BC2409" s="15"/>
      <c r="BD2409" s="15"/>
      <c r="BE2409" s="15"/>
      <c r="BF2409" s="15"/>
      <c r="BG2409" s="15"/>
      <c r="BH2409" s="15"/>
      <c r="BI2409" s="15"/>
      <c r="BJ2409" s="15"/>
      <c r="BK2409" s="15"/>
    </row>
    <row r="2410" spans="22:63" ht="15.75">
      <c r="V2410" s="15"/>
      <c r="W2410" s="15"/>
      <c r="X2410" s="15"/>
      <c r="Y2410" s="15"/>
      <c r="Z2410" s="15"/>
      <c r="AA2410" s="15"/>
      <c r="AB2410" s="15"/>
      <c r="AC2410" s="15"/>
      <c r="AD2410" s="15"/>
      <c r="AE2410" s="15"/>
      <c r="AF2410" s="15"/>
      <c r="AG2410" s="15"/>
      <c r="AH2410" s="15"/>
      <c r="AI2410" s="15"/>
      <c r="AJ2410" s="15"/>
      <c r="AK2410" s="15"/>
      <c r="AL2410" s="15"/>
      <c r="AM2410" s="15"/>
      <c r="AN2410" s="15"/>
      <c r="AO2410" s="15"/>
      <c r="AP2410" s="15"/>
      <c r="AQ2410" s="15"/>
      <c r="AR2410" s="15"/>
      <c r="AS2410" s="15"/>
      <c r="AT2410" s="15"/>
      <c r="AU2410" s="15"/>
      <c r="AV2410" s="15"/>
      <c r="AW2410" s="15"/>
      <c r="AX2410" s="15"/>
      <c r="AY2410" s="15"/>
      <c r="AZ2410" s="15"/>
      <c r="BA2410" s="15"/>
      <c r="BB2410" s="15"/>
      <c r="BC2410" s="15"/>
      <c r="BD2410" s="15"/>
      <c r="BE2410" s="15"/>
      <c r="BF2410" s="15"/>
      <c r="BG2410" s="15"/>
      <c r="BH2410" s="15"/>
      <c r="BI2410" s="15"/>
      <c r="BJ2410" s="15"/>
      <c r="BK2410" s="15"/>
    </row>
    <row r="2411" spans="22:63" ht="15.75">
      <c r="V2411" s="15"/>
      <c r="W2411" s="15"/>
      <c r="X2411" s="15"/>
      <c r="Y2411" s="15"/>
      <c r="Z2411" s="15"/>
      <c r="AA2411" s="15"/>
      <c r="AB2411" s="15"/>
      <c r="AC2411" s="15"/>
      <c r="AD2411" s="15"/>
      <c r="AE2411" s="15"/>
      <c r="AF2411" s="15"/>
      <c r="AG2411" s="15"/>
      <c r="AH2411" s="15"/>
      <c r="AI2411" s="15"/>
      <c r="AJ2411" s="15"/>
      <c r="AK2411" s="15"/>
      <c r="AL2411" s="15"/>
      <c r="AM2411" s="15"/>
      <c r="AN2411" s="15"/>
      <c r="AO2411" s="15"/>
      <c r="AP2411" s="15"/>
      <c r="AQ2411" s="15"/>
      <c r="AR2411" s="15"/>
      <c r="AS2411" s="15"/>
      <c r="AT2411" s="15"/>
      <c r="AU2411" s="15"/>
      <c r="AV2411" s="15"/>
      <c r="AW2411" s="15"/>
      <c r="AX2411" s="15"/>
      <c r="AY2411" s="15"/>
      <c r="AZ2411" s="15"/>
      <c r="BA2411" s="15"/>
      <c r="BB2411" s="15"/>
      <c r="BC2411" s="15"/>
      <c r="BD2411" s="15"/>
      <c r="BE2411" s="15"/>
      <c r="BF2411" s="15"/>
      <c r="BG2411" s="15"/>
      <c r="BH2411" s="15"/>
      <c r="BI2411" s="15"/>
      <c r="BJ2411" s="15"/>
      <c r="BK2411" s="15"/>
    </row>
    <row r="2412" spans="22:63" ht="15.75">
      <c r="V2412" s="15"/>
      <c r="W2412" s="15"/>
      <c r="X2412" s="15"/>
      <c r="Y2412" s="15"/>
      <c r="Z2412" s="15"/>
      <c r="AA2412" s="15"/>
      <c r="AB2412" s="15"/>
      <c r="AC2412" s="15"/>
      <c r="AD2412" s="15"/>
      <c r="AE2412" s="15"/>
      <c r="AF2412" s="15"/>
      <c r="AG2412" s="15"/>
      <c r="AH2412" s="15"/>
      <c r="AI2412" s="15"/>
      <c r="AJ2412" s="15"/>
      <c r="AK2412" s="15"/>
      <c r="AL2412" s="15"/>
      <c r="AM2412" s="15"/>
      <c r="AN2412" s="15"/>
      <c r="AO2412" s="15"/>
      <c r="AP2412" s="15"/>
      <c r="AQ2412" s="15"/>
      <c r="AR2412" s="15"/>
      <c r="AS2412" s="15"/>
      <c r="AT2412" s="15"/>
      <c r="AU2412" s="15"/>
      <c r="AV2412" s="15"/>
      <c r="AW2412" s="15"/>
      <c r="AX2412" s="15"/>
      <c r="AY2412" s="15"/>
      <c r="AZ2412" s="15"/>
      <c r="BA2412" s="15"/>
      <c r="BB2412" s="15"/>
      <c r="BC2412" s="15"/>
      <c r="BD2412" s="15"/>
      <c r="BE2412" s="15"/>
      <c r="BF2412" s="15"/>
      <c r="BG2412" s="15"/>
      <c r="BH2412" s="15"/>
      <c r="BI2412" s="15"/>
      <c r="BJ2412" s="15"/>
      <c r="BK2412" s="15"/>
    </row>
    <row r="2413" spans="22:63" ht="15.75">
      <c r="V2413" s="15"/>
      <c r="W2413" s="15"/>
      <c r="X2413" s="15"/>
      <c r="Y2413" s="15"/>
      <c r="Z2413" s="15"/>
      <c r="AA2413" s="15"/>
      <c r="AB2413" s="15"/>
      <c r="AC2413" s="15"/>
      <c r="AD2413" s="15"/>
      <c r="AE2413" s="15"/>
      <c r="AF2413" s="15"/>
      <c r="AG2413" s="15"/>
      <c r="AH2413" s="15"/>
      <c r="AI2413" s="15"/>
      <c r="AJ2413" s="15"/>
      <c r="AK2413" s="15"/>
      <c r="AL2413" s="15"/>
      <c r="AM2413" s="15"/>
      <c r="AN2413" s="15"/>
      <c r="AO2413" s="15"/>
      <c r="AP2413" s="15"/>
      <c r="AQ2413" s="15"/>
      <c r="AR2413" s="15"/>
      <c r="AS2413" s="15"/>
      <c r="AT2413" s="15"/>
      <c r="AU2413" s="15"/>
      <c r="AV2413" s="15"/>
      <c r="AW2413" s="15"/>
      <c r="AX2413" s="15"/>
      <c r="AY2413" s="15"/>
      <c r="AZ2413" s="15"/>
      <c r="BA2413" s="15"/>
      <c r="BB2413" s="15"/>
      <c r="BC2413" s="15"/>
      <c r="BD2413" s="15"/>
      <c r="BE2413" s="15"/>
      <c r="BF2413" s="15"/>
      <c r="BG2413" s="15"/>
      <c r="BH2413" s="15"/>
      <c r="BI2413" s="15"/>
      <c r="BJ2413" s="15"/>
      <c r="BK2413" s="15"/>
    </row>
    <row r="2414" spans="22:63" ht="15.75">
      <c r="V2414" s="15"/>
      <c r="W2414" s="15"/>
      <c r="X2414" s="15"/>
      <c r="Y2414" s="15"/>
      <c r="Z2414" s="15"/>
      <c r="AA2414" s="15"/>
      <c r="AB2414" s="15"/>
      <c r="AC2414" s="15"/>
      <c r="AD2414" s="15"/>
      <c r="AE2414" s="15"/>
      <c r="AF2414" s="15"/>
      <c r="AG2414" s="15"/>
      <c r="AH2414" s="15"/>
      <c r="AI2414" s="15"/>
      <c r="AJ2414" s="15"/>
      <c r="AK2414" s="15"/>
      <c r="AL2414" s="15"/>
      <c r="AM2414" s="15"/>
      <c r="AN2414" s="15"/>
      <c r="AO2414" s="15"/>
      <c r="AP2414" s="15"/>
      <c r="AQ2414" s="15"/>
      <c r="AR2414" s="15"/>
      <c r="AS2414" s="15"/>
      <c r="AT2414" s="15"/>
      <c r="AU2414" s="15"/>
      <c r="AV2414" s="15"/>
      <c r="AW2414" s="15"/>
      <c r="AX2414" s="15"/>
      <c r="AY2414" s="15"/>
      <c r="AZ2414" s="15"/>
      <c r="BA2414" s="15"/>
      <c r="BB2414" s="15"/>
      <c r="BC2414" s="15"/>
      <c r="BD2414" s="15"/>
      <c r="BE2414" s="15"/>
      <c r="BF2414" s="15"/>
      <c r="BG2414" s="15"/>
      <c r="BH2414" s="15"/>
      <c r="BI2414" s="15"/>
      <c r="BJ2414" s="15"/>
      <c r="BK2414" s="15"/>
    </row>
    <row r="2415" spans="22:63" ht="15.75">
      <c r="V2415" s="15"/>
      <c r="W2415" s="15"/>
      <c r="X2415" s="15"/>
      <c r="Y2415" s="15"/>
      <c r="Z2415" s="15"/>
      <c r="AA2415" s="15"/>
      <c r="AB2415" s="15"/>
      <c r="AC2415" s="15"/>
      <c r="AD2415" s="15"/>
      <c r="AE2415" s="15"/>
      <c r="AF2415" s="15"/>
      <c r="AG2415" s="15"/>
      <c r="AH2415" s="15"/>
      <c r="AI2415" s="15"/>
      <c r="AJ2415" s="15"/>
      <c r="AK2415" s="15"/>
      <c r="AL2415" s="15"/>
      <c r="AM2415" s="15"/>
      <c r="AN2415" s="15"/>
      <c r="AO2415" s="15"/>
      <c r="AP2415" s="15"/>
      <c r="AQ2415" s="15"/>
      <c r="AR2415" s="15"/>
      <c r="AS2415" s="15"/>
      <c r="AT2415" s="15"/>
      <c r="AU2415" s="15"/>
      <c r="AV2415" s="15"/>
      <c r="AW2415" s="15"/>
      <c r="AX2415" s="15"/>
      <c r="AY2415" s="15"/>
      <c r="AZ2415" s="15"/>
      <c r="BA2415" s="15"/>
      <c r="BB2415" s="15"/>
      <c r="BC2415" s="15"/>
      <c r="BD2415" s="15"/>
      <c r="BE2415" s="15"/>
      <c r="BF2415" s="15"/>
      <c r="BG2415" s="15"/>
      <c r="BH2415" s="15"/>
      <c r="BI2415" s="15"/>
      <c r="BJ2415" s="15"/>
      <c r="BK2415" s="15"/>
    </row>
    <row r="2416" spans="22:63" ht="15.75">
      <c r="V2416" s="15"/>
      <c r="W2416" s="15"/>
      <c r="X2416" s="15"/>
      <c r="Y2416" s="15"/>
      <c r="Z2416" s="15"/>
      <c r="AA2416" s="15"/>
      <c r="AB2416" s="15"/>
      <c r="AC2416" s="15"/>
      <c r="AD2416" s="15"/>
      <c r="AE2416" s="15"/>
      <c r="AF2416" s="15"/>
      <c r="AG2416" s="15"/>
      <c r="AH2416" s="15"/>
      <c r="AI2416" s="15"/>
      <c r="AJ2416" s="15"/>
      <c r="AK2416" s="15"/>
      <c r="AL2416" s="15"/>
      <c r="AM2416" s="15"/>
      <c r="AN2416" s="15"/>
      <c r="AO2416" s="15"/>
      <c r="AP2416" s="15"/>
      <c r="AQ2416" s="15"/>
      <c r="AR2416" s="15"/>
      <c r="AS2416" s="15"/>
      <c r="AT2416" s="15"/>
      <c r="AU2416" s="15"/>
      <c r="AV2416" s="15"/>
      <c r="AW2416" s="15"/>
      <c r="AX2416" s="15"/>
      <c r="AY2416" s="15"/>
      <c r="AZ2416" s="15"/>
      <c r="BA2416" s="15"/>
      <c r="BB2416" s="15"/>
      <c r="BC2416" s="15"/>
      <c r="BD2416" s="15"/>
      <c r="BE2416" s="15"/>
      <c r="BF2416" s="15"/>
      <c r="BG2416" s="15"/>
      <c r="BH2416" s="15"/>
      <c r="BI2416" s="15"/>
      <c r="BJ2416" s="15"/>
      <c r="BK2416" s="15"/>
    </row>
    <row r="2417" spans="22:63" ht="15.75">
      <c r="V2417" s="15"/>
      <c r="W2417" s="15"/>
      <c r="X2417" s="15"/>
      <c r="Y2417" s="15"/>
      <c r="Z2417" s="15"/>
      <c r="AA2417" s="15"/>
      <c r="AB2417" s="15"/>
      <c r="AC2417" s="15"/>
      <c r="AD2417" s="15"/>
      <c r="AE2417" s="15"/>
      <c r="AF2417" s="15"/>
      <c r="AG2417" s="15"/>
      <c r="AH2417" s="15"/>
      <c r="AI2417" s="15"/>
      <c r="AJ2417" s="15"/>
      <c r="AK2417" s="15"/>
      <c r="AL2417" s="15"/>
      <c r="AM2417" s="15"/>
      <c r="AN2417" s="15"/>
      <c r="AO2417" s="15"/>
      <c r="AP2417" s="15"/>
      <c r="AQ2417" s="15"/>
      <c r="AR2417" s="15"/>
      <c r="AS2417" s="15"/>
      <c r="AT2417" s="15"/>
      <c r="AU2417" s="15"/>
      <c r="AV2417" s="15"/>
      <c r="AW2417" s="15"/>
      <c r="AX2417" s="15"/>
      <c r="AY2417" s="15"/>
      <c r="AZ2417" s="15"/>
      <c r="BA2417" s="15"/>
      <c r="BB2417" s="15"/>
      <c r="BC2417" s="15"/>
      <c r="BD2417" s="15"/>
      <c r="BE2417" s="15"/>
      <c r="BF2417" s="15"/>
      <c r="BG2417" s="15"/>
      <c r="BH2417" s="15"/>
      <c r="BI2417" s="15"/>
      <c r="BJ2417" s="15"/>
      <c r="BK2417" s="15"/>
    </row>
    <row r="2418" spans="22:63" ht="15.75">
      <c r="V2418" s="15"/>
      <c r="W2418" s="15"/>
      <c r="X2418" s="15"/>
      <c r="Y2418" s="15"/>
      <c r="Z2418" s="15"/>
      <c r="AA2418" s="15"/>
      <c r="AB2418" s="15"/>
      <c r="AC2418" s="15"/>
      <c r="AD2418" s="15"/>
      <c r="AE2418" s="15"/>
      <c r="AF2418" s="15"/>
      <c r="AG2418" s="15"/>
      <c r="AH2418" s="15"/>
      <c r="AI2418" s="15"/>
      <c r="AJ2418" s="15"/>
      <c r="AK2418" s="15"/>
      <c r="AL2418" s="15"/>
      <c r="AM2418" s="15"/>
      <c r="AN2418" s="15"/>
      <c r="AO2418" s="15"/>
      <c r="AP2418" s="15"/>
      <c r="AQ2418" s="15"/>
      <c r="AR2418" s="15"/>
      <c r="AS2418" s="15"/>
      <c r="AT2418" s="15"/>
      <c r="AU2418" s="15"/>
      <c r="AV2418" s="15"/>
      <c r="AW2418" s="15"/>
      <c r="AX2418" s="15"/>
      <c r="AY2418" s="15"/>
      <c r="AZ2418" s="15"/>
      <c r="BA2418" s="15"/>
      <c r="BB2418" s="15"/>
      <c r="BC2418" s="15"/>
      <c r="BD2418" s="15"/>
      <c r="BE2418" s="15"/>
      <c r="BF2418" s="15"/>
      <c r="BG2418" s="15"/>
      <c r="BH2418" s="15"/>
      <c r="BI2418" s="15"/>
      <c r="BJ2418" s="15"/>
      <c r="BK2418" s="15"/>
    </row>
    <row r="2419" spans="22:63" ht="15.75">
      <c r="V2419" s="15"/>
      <c r="W2419" s="15"/>
      <c r="X2419" s="15"/>
      <c r="Y2419" s="15"/>
      <c r="Z2419" s="15"/>
      <c r="AA2419" s="15"/>
      <c r="AB2419" s="15"/>
      <c r="AC2419" s="15"/>
      <c r="AD2419" s="15"/>
      <c r="AE2419" s="15"/>
      <c r="AF2419" s="15"/>
      <c r="AG2419" s="15"/>
      <c r="AH2419" s="15"/>
      <c r="AI2419" s="15"/>
      <c r="AJ2419" s="15"/>
      <c r="AK2419" s="15"/>
      <c r="AL2419" s="15"/>
      <c r="AM2419" s="15"/>
      <c r="AN2419" s="15"/>
      <c r="AO2419" s="15"/>
      <c r="AP2419" s="15"/>
      <c r="AQ2419" s="15"/>
      <c r="AR2419" s="15"/>
      <c r="AS2419" s="15"/>
      <c r="AT2419" s="15"/>
      <c r="AU2419" s="15"/>
      <c r="AV2419" s="15"/>
      <c r="AW2419" s="15"/>
      <c r="AX2419" s="15"/>
      <c r="AY2419" s="15"/>
      <c r="AZ2419" s="15"/>
      <c r="BA2419" s="15"/>
      <c r="BB2419" s="15"/>
      <c r="BC2419" s="15"/>
      <c r="BD2419" s="15"/>
      <c r="BE2419" s="15"/>
      <c r="BF2419" s="15"/>
      <c r="BG2419" s="15"/>
      <c r="BH2419" s="15"/>
      <c r="BI2419" s="15"/>
      <c r="BJ2419" s="15"/>
      <c r="BK2419" s="15"/>
    </row>
    <row r="2420" spans="22:63" ht="15.75">
      <c r="V2420" s="15"/>
      <c r="W2420" s="15"/>
      <c r="X2420" s="15"/>
      <c r="Y2420" s="15"/>
      <c r="Z2420" s="15"/>
      <c r="AA2420" s="15"/>
      <c r="AB2420" s="15"/>
      <c r="AC2420" s="15"/>
      <c r="AD2420" s="15"/>
      <c r="AE2420" s="15"/>
      <c r="AF2420" s="15"/>
      <c r="AG2420" s="15"/>
      <c r="AH2420" s="15"/>
      <c r="AI2420" s="15"/>
      <c r="AJ2420" s="15"/>
      <c r="AK2420" s="15"/>
      <c r="AL2420" s="15"/>
      <c r="AM2420" s="15"/>
      <c r="AN2420" s="15"/>
      <c r="AO2420" s="15"/>
      <c r="AP2420" s="15"/>
      <c r="AQ2420" s="15"/>
      <c r="AR2420" s="15"/>
      <c r="AS2420" s="15"/>
      <c r="AT2420" s="15"/>
      <c r="AU2420" s="15"/>
      <c r="AV2420" s="15"/>
      <c r="AW2420" s="15"/>
      <c r="AX2420" s="15"/>
      <c r="AY2420" s="15"/>
      <c r="AZ2420" s="15"/>
      <c r="BA2420" s="15"/>
      <c r="BB2420" s="15"/>
      <c r="BC2420" s="15"/>
      <c r="BD2420" s="15"/>
      <c r="BE2420" s="15"/>
      <c r="BF2420" s="15"/>
      <c r="BG2420" s="15"/>
      <c r="BH2420" s="15"/>
      <c r="BI2420" s="15"/>
      <c r="BJ2420" s="15"/>
      <c r="BK2420" s="15"/>
    </row>
    <row r="2421" spans="22:63" ht="15.75">
      <c r="V2421" s="15"/>
      <c r="W2421" s="15"/>
      <c r="X2421" s="15"/>
      <c r="Y2421" s="15"/>
      <c r="Z2421" s="15"/>
      <c r="AA2421" s="15"/>
      <c r="AB2421" s="15"/>
      <c r="AC2421" s="15"/>
      <c r="AD2421" s="15"/>
      <c r="AE2421" s="15"/>
      <c r="AF2421" s="15"/>
      <c r="AG2421" s="15"/>
      <c r="AH2421" s="15"/>
      <c r="AI2421" s="15"/>
      <c r="AJ2421" s="15"/>
      <c r="AK2421" s="15"/>
      <c r="AL2421" s="15"/>
      <c r="AM2421" s="15"/>
      <c r="AN2421" s="15"/>
      <c r="AO2421" s="15"/>
      <c r="AP2421" s="15"/>
      <c r="AQ2421" s="15"/>
      <c r="AR2421" s="15"/>
      <c r="AS2421" s="15"/>
      <c r="AT2421" s="15"/>
      <c r="AU2421" s="15"/>
      <c r="AV2421" s="15"/>
      <c r="AW2421" s="15"/>
      <c r="AX2421" s="15"/>
      <c r="AY2421" s="15"/>
      <c r="AZ2421" s="15"/>
      <c r="BA2421" s="15"/>
      <c r="BB2421" s="15"/>
      <c r="BC2421" s="15"/>
      <c r="BD2421" s="15"/>
      <c r="BE2421" s="15"/>
      <c r="BF2421" s="15"/>
      <c r="BG2421" s="15"/>
      <c r="BH2421" s="15"/>
      <c r="BI2421" s="15"/>
      <c r="BJ2421" s="15"/>
      <c r="BK2421" s="15"/>
    </row>
    <row r="2422" spans="22:63" ht="15.75">
      <c r="V2422" s="15"/>
      <c r="W2422" s="15"/>
      <c r="X2422" s="15"/>
      <c r="Y2422" s="15"/>
      <c r="Z2422" s="15"/>
      <c r="AA2422" s="15"/>
      <c r="AB2422" s="15"/>
      <c r="AC2422" s="15"/>
      <c r="AD2422" s="15"/>
      <c r="AE2422" s="15"/>
      <c r="AF2422" s="15"/>
      <c r="AG2422" s="15"/>
      <c r="AH2422" s="15"/>
      <c r="AI2422" s="15"/>
      <c r="AJ2422" s="15"/>
      <c r="AK2422" s="15"/>
      <c r="AL2422" s="15"/>
      <c r="AM2422" s="15"/>
      <c r="AN2422" s="15"/>
      <c r="AO2422" s="15"/>
      <c r="AP2422" s="15"/>
      <c r="AQ2422" s="15"/>
      <c r="AR2422" s="15"/>
      <c r="AS2422" s="15"/>
      <c r="AT2422" s="15"/>
      <c r="AU2422" s="15"/>
      <c r="AV2422" s="15"/>
      <c r="AW2422" s="15"/>
      <c r="AX2422" s="15"/>
      <c r="AY2422" s="15"/>
      <c r="AZ2422" s="15"/>
      <c r="BA2422" s="15"/>
      <c r="BB2422" s="15"/>
      <c r="BC2422" s="15"/>
      <c r="BD2422" s="15"/>
      <c r="BE2422" s="15"/>
      <c r="BF2422" s="15"/>
      <c r="BG2422" s="15"/>
      <c r="BH2422" s="15"/>
      <c r="BI2422" s="15"/>
      <c r="BJ2422" s="15"/>
      <c r="BK2422" s="15"/>
    </row>
    <row r="2423" spans="22:63" ht="15.75">
      <c r="V2423" s="15"/>
      <c r="W2423" s="15"/>
      <c r="X2423" s="15"/>
      <c r="Y2423" s="15"/>
      <c r="Z2423" s="15"/>
      <c r="AA2423" s="15"/>
      <c r="AB2423" s="15"/>
      <c r="AC2423" s="15"/>
      <c r="AD2423" s="15"/>
      <c r="AE2423" s="15"/>
      <c r="AF2423" s="15"/>
      <c r="AG2423" s="15"/>
      <c r="AH2423" s="15"/>
      <c r="AI2423" s="15"/>
      <c r="AJ2423" s="15"/>
      <c r="AK2423" s="15"/>
      <c r="AL2423" s="15"/>
      <c r="AM2423" s="15"/>
      <c r="AN2423" s="15"/>
      <c r="AO2423" s="15"/>
      <c r="AP2423" s="15"/>
      <c r="AQ2423" s="15"/>
      <c r="AR2423" s="15"/>
      <c r="AS2423" s="15"/>
      <c r="AT2423" s="15"/>
      <c r="AU2423" s="15"/>
      <c r="AV2423" s="15"/>
      <c r="AW2423" s="15"/>
      <c r="AX2423" s="15"/>
      <c r="AY2423" s="15"/>
      <c r="AZ2423" s="15"/>
      <c r="BA2423" s="15"/>
      <c r="BB2423" s="15"/>
      <c r="BC2423" s="15"/>
      <c r="BD2423" s="15"/>
      <c r="BE2423" s="15"/>
      <c r="BF2423" s="15"/>
      <c r="BG2423" s="15"/>
      <c r="BH2423" s="15"/>
      <c r="BI2423" s="15"/>
      <c r="BJ2423" s="15"/>
      <c r="BK2423" s="15"/>
    </row>
    <row r="2424" spans="22:63" ht="15.75">
      <c r="V2424" s="15"/>
      <c r="W2424" s="15"/>
      <c r="X2424" s="15"/>
      <c r="Y2424" s="15"/>
      <c r="Z2424" s="15"/>
      <c r="AA2424" s="15"/>
      <c r="AB2424" s="15"/>
      <c r="AC2424" s="15"/>
      <c r="AD2424" s="15"/>
      <c r="AE2424" s="15"/>
      <c r="AF2424" s="15"/>
      <c r="AG2424" s="15"/>
      <c r="AH2424" s="15"/>
      <c r="AI2424" s="15"/>
      <c r="AJ2424" s="15"/>
      <c r="AK2424" s="15"/>
      <c r="AL2424" s="15"/>
      <c r="AM2424" s="15"/>
      <c r="AN2424" s="15"/>
      <c r="AO2424" s="15"/>
      <c r="AP2424" s="15"/>
      <c r="AQ2424" s="15"/>
      <c r="AR2424" s="15"/>
      <c r="AS2424" s="15"/>
      <c r="AT2424" s="15"/>
      <c r="AU2424" s="15"/>
      <c r="AV2424" s="15"/>
      <c r="AW2424" s="15"/>
      <c r="AX2424" s="15"/>
      <c r="AY2424" s="15"/>
      <c r="AZ2424" s="15"/>
      <c r="BA2424" s="15"/>
      <c r="BB2424" s="15"/>
      <c r="BC2424" s="15"/>
      <c r="BD2424" s="15"/>
      <c r="BE2424" s="15"/>
      <c r="BF2424" s="15"/>
      <c r="BG2424" s="15"/>
      <c r="BH2424" s="15"/>
      <c r="BI2424" s="15"/>
      <c r="BJ2424" s="15"/>
      <c r="BK2424" s="15"/>
    </row>
    <row r="2425" spans="22:63" ht="15.75">
      <c r="V2425" s="15"/>
      <c r="W2425" s="15"/>
      <c r="X2425" s="15"/>
      <c r="Y2425" s="15"/>
      <c r="Z2425" s="15"/>
      <c r="AA2425" s="15"/>
      <c r="AB2425" s="15"/>
      <c r="AC2425" s="15"/>
      <c r="AD2425" s="15"/>
      <c r="AE2425" s="15"/>
      <c r="AF2425" s="15"/>
      <c r="AG2425" s="15"/>
      <c r="AH2425" s="15"/>
      <c r="AI2425" s="15"/>
      <c r="AJ2425" s="15"/>
      <c r="AK2425" s="15"/>
      <c r="AL2425" s="15"/>
      <c r="AM2425" s="15"/>
      <c r="AN2425" s="15"/>
      <c r="AO2425" s="15"/>
      <c r="AP2425" s="15"/>
      <c r="AQ2425" s="15"/>
      <c r="AR2425" s="15"/>
      <c r="AS2425" s="15"/>
      <c r="AT2425" s="15"/>
      <c r="AU2425" s="15"/>
      <c r="AV2425" s="15"/>
      <c r="AW2425" s="15"/>
      <c r="AX2425" s="15"/>
      <c r="AY2425" s="15"/>
      <c r="AZ2425" s="15"/>
      <c r="BA2425" s="15"/>
      <c r="BB2425" s="15"/>
      <c r="BC2425" s="15"/>
      <c r="BD2425" s="15"/>
      <c r="BE2425" s="15"/>
      <c r="BF2425" s="15"/>
      <c r="BG2425" s="15"/>
      <c r="BH2425" s="15"/>
      <c r="BI2425" s="15"/>
      <c r="BJ2425" s="15"/>
      <c r="BK2425" s="15"/>
    </row>
    <row r="2426" spans="22:63" ht="15.75">
      <c r="V2426" s="15"/>
      <c r="W2426" s="15"/>
      <c r="X2426" s="15"/>
      <c r="Y2426" s="15"/>
      <c r="Z2426" s="15"/>
      <c r="AA2426" s="15"/>
      <c r="AB2426" s="15"/>
      <c r="AC2426" s="15"/>
      <c r="AD2426" s="15"/>
      <c r="AE2426" s="15"/>
      <c r="AF2426" s="15"/>
      <c r="AG2426" s="15"/>
      <c r="AH2426" s="15"/>
      <c r="AI2426" s="15"/>
      <c r="AJ2426" s="15"/>
      <c r="AK2426" s="15"/>
      <c r="AL2426" s="15"/>
      <c r="AM2426" s="15"/>
      <c r="AN2426" s="15"/>
      <c r="AO2426" s="15"/>
      <c r="AP2426" s="15"/>
      <c r="AQ2426" s="15"/>
      <c r="AR2426" s="15"/>
      <c r="AS2426" s="15"/>
      <c r="AT2426" s="15"/>
      <c r="AU2426" s="15"/>
      <c r="AV2426" s="15"/>
      <c r="AW2426" s="15"/>
      <c r="AX2426" s="15"/>
      <c r="AY2426" s="15"/>
      <c r="AZ2426" s="15"/>
      <c r="BA2426" s="15"/>
      <c r="BB2426" s="15"/>
      <c r="BC2426" s="15"/>
      <c r="BD2426" s="15"/>
      <c r="BE2426" s="15"/>
      <c r="BF2426" s="15"/>
      <c r="BG2426" s="15"/>
      <c r="BH2426" s="15"/>
      <c r="BI2426" s="15"/>
      <c r="BJ2426" s="15"/>
      <c r="BK2426" s="15"/>
    </row>
    <row r="2427" spans="22:63" ht="15.75">
      <c r="V2427" s="15"/>
      <c r="W2427" s="15"/>
      <c r="X2427" s="15"/>
      <c r="Y2427" s="15"/>
      <c r="Z2427" s="15"/>
      <c r="AA2427" s="15"/>
      <c r="AB2427" s="15"/>
      <c r="AC2427" s="15"/>
      <c r="AD2427" s="15"/>
      <c r="AE2427" s="15"/>
      <c r="AF2427" s="15"/>
      <c r="AG2427" s="15"/>
      <c r="AH2427" s="15"/>
      <c r="AI2427" s="15"/>
      <c r="AJ2427" s="15"/>
      <c r="AK2427" s="15"/>
      <c r="AL2427" s="15"/>
      <c r="AM2427" s="15"/>
      <c r="AN2427" s="15"/>
      <c r="AO2427" s="15"/>
      <c r="AP2427" s="15"/>
      <c r="AQ2427" s="15"/>
      <c r="AR2427" s="15"/>
      <c r="AS2427" s="15"/>
      <c r="AT2427" s="15"/>
      <c r="AU2427" s="15"/>
      <c r="AV2427" s="15"/>
      <c r="AW2427" s="15"/>
      <c r="AX2427" s="15"/>
      <c r="AY2427" s="15"/>
      <c r="AZ2427" s="15"/>
      <c r="BA2427" s="15"/>
      <c r="BB2427" s="15"/>
      <c r="BC2427" s="15"/>
      <c r="BD2427" s="15"/>
      <c r="BE2427" s="15"/>
      <c r="BF2427" s="15"/>
      <c r="BG2427" s="15"/>
      <c r="BH2427" s="15"/>
      <c r="BI2427" s="15"/>
      <c r="BJ2427" s="15"/>
      <c r="BK2427" s="15"/>
    </row>
    <row r="2428" spans="22:63" ht="15.75">
      <c r="V2428" s="15"/>
      <c r="W2428" s="15"/>
      <c r="X2428" s="15"/>
      <c r="Y2428" s="15"/>
      <c r="Z2428" s="15"/>
      <c r="AA2428" s="15"/>
      <c r="AB2428" s="15"/>
      <c r="AC2428" s="15"/>
      <c r="AD2428" s="15"/>
      <c r="AE2428" s="15"/>
      <c r="AF2428" s="15"/>
      <c r="AG2428" s="15"/>
      <c r="AH2428" s="15"/>
      <c r="AI2428" s="15"/>
      <c r="AJ2428" s="15"/>
      <c r="AK2428" s="15"/>
      <c r="AL2428" s="15"/>
      <c r="AM2428" s="15"/>
      <c r="AN2428" s="15"/>
      <c r="AO2428" s="15"/>
      <c r="AP2428" s="15"/>
      <c r="AQ2428" s="15"/>
      <c r="AR2428" s="15"/>
      <c r="AS2428" s="15"/>
      <c r="AT2428" s="15"/>
      <c r="AU2428" s="15"/>
      <c r="AV2428" s="15"/>
      <c r="AW2428" s="15"/>
      <c r="AX2428" s="15"/>
      <c r="AY2428" s="15"/>
      <c r="AZ2428" s="15"/>
      <c r="BA2428" s="15"/>
      <c r="BB2428" s="15"/>
      <c r="BC2428" s="15"/>
      <c r="BD2428" s="15"/>
      <c r="BE2428" s="15"/>
      <c r="BF2428" s="15"/>
      <c r="BG2428" s="15"/>
      <c r="BH2428" s="15"/>
      <c r="BI2428" s="15"/>
      <c r="BJ2428" s="15"/>
      <c r="BK2428" s="15"/>
    </row>
    <row r="2429" spans="22:63" ht="15.75">
      <c r="V2429" s="15"/>
      <c r="W2429" s="15"/>
      <c r="X2429" s="15"/>
      <c r="Y2429" s="15"/>
      <c r="Z2429" s="15"/>
      <c r="AA2429" s="15"/>
      <c r="AB2429" s="15"/>
      <c r="AC2429" s="15"/>
      <c r="AD2429" s="15"/>
      <c r="AE2429" s="15"/>
      <c r="AF2429" s="15"/>
      <c r="AG2429" s="15"/>
      <c r="AH2429" s="15"/>
      <c r="AI2429" s="15"/>
      <c r="AJ2429" s="15"/>
      <c r="AK2429" s="15"/>
      <c r="AL2429" s="15"/>
      <c r="AM2429" s="15"/>
      <c r="AN2429" s="15"/>
      <c r="AO2429" s="15"/>
      <c r="AP2429" s="15"/>
      <c r="AQ2429" s="15"/>
      <c r="AR2429" s="15"/>
      <c r="AS2429" s="15"/>
      <c r="AT2429" s="15"/>
      <c r="AU2429" s="15"/>
      <c r="AV2429" s="15"/>
      <c r="AW2429" s="15"/>
      <c r="AX2429" s="15"/>
      <c r="AY2429" s="15"/>
      <c r="AZ2429" s="15"/>
      <c r="BA2429" s="15"/>
      <c r="BB2429" s="15"/>
      <c r="BC2429" s="15"/>
      <c r="BD2429" s="15"/>
      <c r="BE2429" s="15"/>
      <c r="BF2429" s="15"/>
      <c r="BG2429" s="15"/>
      <c r="BH2429" s="15"/>
      <c r="BI2429" s="15"/>
      <c r="BJ2429" s="15"/>
      <c r="BK2429" s="15"/>
    </row>
    <row r="2430" spans="22:63" ht="15.75">
      <c r="V2430" s="15"/>
      <c r="W2430" s="15"/>
      <c r="X2430" s="15"/>
      <c r="Y2430" s="15"/>
      <c r="Z2430" s="15"/>
      <c r="AA2430" s="15"/>
      <c r="AB2430" s="15"/>
      <c r="AC2430" s="15"/>
      <c r="AD2430" s="15"/>
      <c r="AE2430" s="15"/>
      <c r="AF2430" s="15"/>
      <c r="AG2430" s="15"/>
      <c r="AH2430" s="15"/>
      <c r="AI2430" s="15"/>
      <c r="AJ2430" s="15"/>
      <c r="AK2430" s="15"/>
      <c r="AL2430" s="15"/>
      <c r="AM2430" s="15"/>
      <c r="AN2430" s="15"/>
      <c r="AO2430" s="15"/>
      <c r="AP2430" s="15"/>
      <c r="AQ2430" s="15"/>
      <c r="AR2430" s="15"/>
      <c r="AS2430" s="15"/>
      <c r="AT2430" s="15"/>
      <c r="AU2430" s="15"/>
      <c r="AV2430" s="15"/>
      <c r="AW2430" s="15"/>
      <c r="AX2430" s="15"/>
      <c r="AY2430" s="15"/>
      <c r="AZ2430" s="15"/>
      <c r="BA2430" s="15"/>
      <c r="BB2430" s="15"/>
      <c r="BC2430" s="15"/>
      <c r="BD2430" s="15"/>
      <c r="BE2430" s="15"/>
      <c r="BF2430" s="15"/>
      <c r="BG2430" s="15"/>
      <c r="BH2430" s="15"/>
      <c r="BI2430" s="15"/>
      <c r="BJ2430" s="15"/>
      <c r="BK2430" s="15"/>
    </row>
    <row r="2431" spans="22:63" ht="15.75">
      <c r="V2431" s="15"/>
      <c r="W2431" s="15"/>
      <c r="X2431" s="15"/>
      <c r="Y2431" s="15"/>
      <c r="Z2431" s="15"/>
      <c r="AA2431" s="15"/>
      <c r="AB2431" s="15"/>
      <c r="AC2431" s="15"/>
      <c r="AD2431" s="15"/>
      <c r="AE2431" s="15"/>
      <c r="AF2431" s="15"/>
      <c r="AG2431" s="15"/>
      <c r="AH2431" s="15"/>
      <c r="AI2431" s="15"/>
      <c r="AJ2431" s="15"/>
      <c r="AK2431" s="15"/>
      <c r="AL2431" s="15"/>
      <c r="AM2431" s="15"/>
      <c r="AN2431" s="15"/>
      <c r="AO2431" s="15"/>
      <c r="AP2431" s="15"/>
      <c r="AQ2431" s="15"/>
      <c r="AR2431" s="15"/>
      <c r="AS2431" s="15"/>
      <c r="AT2431" s="15"/>
      <c r="AU2431" s="15"/>
      <c r="AV2431" s="15"/>
      <c r="AW2431" s="15"/>
      <c r="AX2431" s="15"/>
      <c r="AY2431" s="15"/>
      <c r="AZ2431" s="15"/>
      <c r="BA2431" s="15"/>
      <c r="BB2431" s="15"/>
      <c r="BC2431" s="15"/>
      <c r="BD2431" s="15"/>
      <c r="BE2431" s="15"/>
      <c r="BF2431" s="15"/>
      <c r="BG2431" s="15"/>
      <c r="BH2431" s="15"/>
      <c r="BI2431" s="15"/>
      <c r="BJ2431" s="15"/>
      <c r="BK2431" s="15"/>
    </row>
    <row r="2432" spans="22:63" ht="15.75">
      <c r="V2432" s="15"/>
      <c r="W2432" s="15"/>
      <c r="X2432" s="15"/>
      <c r="Y2432" s="15"/>
      <c r="Z2432" s="15"/>
      <c r="AA2432" s="15"/>
      <c r="AB2432" s="15"/>
      <c r="AC2432" s="15"/>
      <c r="AD2432" s="15"/>
      <c r="AE2432" s="15"/>
      <c r="AF2432" s="15"/>
      <c r="AG2432" s="15"/>
      <c r="AH2432" s="15"/>
      <c r="AI2432" s="15"/>
      <c r="AJ2432" s="15"/>
      <c r="AK2432" s="15"/>
      <c r="AL2432" s="15"/>
      <c r="AM2432" s="15"/>
      <c r="AN2432" s="15"/>
      <c r="AO2432" s="15"/>
      <c r="AP2432" s="15"/>
      <c r="AQ2432" s="15"/>
      <c r="AR2432" s="15"/>
      <c r="AS2432" s="15"/>
      <c r="AT2432" s="15"/>
      <c r="AU2432" s="15"/>
      <c r="AV2432" s="15"/>
      <c r="AW2432" s="15"/>
      <c r="AX2432" s="15"/>
      <c r="AY2432" s="15"/>
      <c r="AZ2432" s="15"/>
      <c r="BA2432" s="15"/>
      <c r="BB2432" s="15"/>
      <c r="BC2432" s="15"/>
      <c r="BD2432" s="15"/>
      <c r="BE2432" s="15"/>
      <c r="BF2432" s="15"/>
      <c r="BG2432" s="15"/>
      <c r="BH2432" s="15"/>
      <c r="BI2432" s="15"/>
      <c r="BJ2432" s="15"/>
      <c r="BK2432" s="15"/>
    </row>
    <row r="2433" spans="22:63" ht="15.75">
      <c r="V2433" s="15"/>
      <c r="W2433" s="15"/>
      <c r="X2433" s="15"/>
      <c r="Y2433" s="15"/>
      <c r="Z2433" s="15"/>
      <c r="AA2433" s="15"/>
      <c r="AB2433" s="15"/>
      <c r="AC2433" s="15"/>
      <c r="AD2433" s="15"/>
      <c r="AE2433" s="15"/>
      <c r="AF2433" s="15"/>
      <c r="AG2433" s="15"/>
      <c r="AH2433" s="15"/>
      <c r="AI2433" s="15"/>
      <c r="AJ2433" s="15"/>
      <c r="AK2433" s="15"/>
      <c r="AL2433" s="15"/>
      <c r="AM2433" s="15"/>
      <c r="AN2433" s="15"/>
      <c r="AO2433" s="15"/>
      <c r="AP2433" s="15"/>
      <c r="AQ2433" s="15"/>
      <c r="AR2433" s="15"/>
      <c r="AS2433" s="15"/>
      <c r="AT2433" s="15"/>
      <c r="AU2433" s="15"/>
      <c r="AV2433" s="15"/>
      <c r="AW2433" s="15"/>
      <c r="AX2433" s="15"/>
      <c r="AY2433" s="15"/>
      <c r="AZ2433" s="15"/>
      <c r="BA2433" s="15"/>
      <c r="BB2433" s="15"/>
      <c r="BC2433" s="15"/>
      <c r="BD2433" s="15"/>
      <c r="BE2433" s="15"/>
      <c r="BF2433" s="15"/>
      <c r="BG2433" s="15"/>
      <c r="BH2433" s="15"/>
      <c r="BI2433" s="15"/>
      <c r="BJ2433" s="15"/>
      <c r="BK2433" s="15"/>
    </row>
    <row r="2434" spans="22:63" ht="15.75">
      <c r="V2434" s="15"/>
      <c r="W2434" s="15"/>
      <c r="X2434" s="15"/>
      <c r="Y2434" s="15"/>
      <c r="Z2434" s="15"/>
      <c r="AA2434" s="15"/>
      <c r="AB2434" s="15"/>
      <c r="AC2434" s="15"/>
      <c r="AD2434" s="15"/>
      <c r="AE2434" s="15"/>
      <c r="AF2434" s="15"/>
      <c r="AG2434" s="15"/>
      <c r="AH2434" s="15"/>
      <c r="AI2434" s="15"/>
      <c r="AJ2434" s="15"/>
      <c r="AK2434" s="15"/>
      <c r="AL2434" s="15"/>
      <c r="AM2434" s="15"/>
      <c r="AN2434" s="15"/>
      <c r="AO2434" s="15"/>
      <c r="AP2434" s="15"/>
      <c r="AQ2434" s="15"/>
      <c r="AR2434" s="15"/>
      <c r="AS2434" s="15"/>
      <c r="AT2434" s="15"/>
      <c r="AU2434" s="15"/>
      <c r="AV2434" s="15"/>
      <c r="AW2434" s="15"/>
      <c r="AX2434" s="15"/>
      <c r="AY2434" s="15"/>
      <c r="AZ2434" s="15"/>
      <c r="BA2434" s="15"/>
      <c r="BB2434" s="15"/>
      <c r="BC2434" s="15"/>
      <c r="BD2434" s="15"/>
      <c r="BE2434" s="15"/>
      <c r="BF2434" s="15"/>
      <c r="BG2434" s="15"/>
      <c r="BH2434" s="15"/>
      <c r="BI2434" s="15"/>
      <c r="BJ2434" s="15"/>
      <c r="BK2434" s="15"/>
    </row>
    <row r="2435" spans="22:63" ht="15.75">
      <c r="V2435" s="15"/>
      <c r="W2435" s="15"/>
      <c r="X2435" s="15"/>
      <c r="Y2435" s="15"/>
      <c r="Z2435" s="15"/>
      <c r="AA2435" s="15"/>
      <c r="AB2435" s="15"/>
      <c r="AC2435" s="15"/>
      <c r="AD2435" s="15"/>
      <c r="AE2435" s="15"/>
      <c r="AF2435" s="15"/>
      <c r="AG2435" s="15"/>
      <c r="AH2435" s="15"/>
      <c r="AI2435" s="15"/>
      <c r="AJ2435" s="15"/>
      <c r="AK2435" s="15"/>
      <c r="AL2435" s="15"/>
      <c r="AM2435" s="15"/>
      <c r="AN2435" s="15"/>
      <c r="AO2435" s="15"/>
      <c r="AP2435" s="15"/>
      <c r="AQ2435" s="15"/>
      <c r="AR2435" s="15"/>
      <c r="AS2435" s="15"/>
      <c r="AT2435" s="15"/>
      <c r="AU2435" s="15"/>
      <c r="AV2435" s="15"/>
      <c r="AW2435" s="15"/>
      <c r="AX2435" s="15"/>
      <c r="AY2435" s="15"/>
      <c r="AZ2435" s="15"/>
      <c r="BA2435" s="15"/>
      <c r="BB2435" s="15"/>
      <c r="BC2435" s="15"/>
      <c r="BD2435" s="15"/>
      <c r="BE2435" s="15"/>
      <c r="BF2435" s="15"/>
      <c r="BG2435" s="15"/>
      <c r="BH2435" s="15"/>
      <c r="BI2435" s="15"/>
      <c r="BJ2435" s="15"/>
      <c r="BK2435" s="15"/>
    </row>
    <row r="2436" spans="22:63" ht="15.75">
      <c r="V2436" s="15"/>
      <c r="W2436" s="15"/>
      <c r="X2436" s="15"/>
      <c r="Y2436" s="15"/>
      <c r="Z2436" s="15"/>
      <c r="AA2436" s="15"/>
      <c r="AB2436" s="15"/>
      <c r="AC2436" s="15"/>
      <c r="AD2436" s="15"/>
      <c r="AE2436" s="15"/>
      <c r="AF2436" s="15"/>
      <c r="AG2436" s="15"/>
      <c r="AH2436" s="15"/>
      <c r="AI2436" s="15"/>
      <c r="AJ2436" s="15"/>
      <c r="AK2436" s="15"/>
      <c r="AL2436" s="15"/>
      <c r="AM2436" s="15"/>
      <c r="AN2436" s="15"/>
      <c r="AO2436" s="15"/>
      <c r="AP2436" s="15"/>
      <c r="AQ2436" s="15"/>
      <c r="AR2436" s="15"/>
      <c r="AS2436" s="15"/>
      <c r="AT2436" s="15"/>
      <c r="AU2436" s="15"/>
      <c r="AV2436" s="15"/>
      <c r="AW2436" s="15"/>
      <c r="AX2436" s="15"/>
      <c r="AY2436" s="15"/>
      <c r="AZ2436" s="15"/>
      <c r="BA2436" s="15"/>
      <c r="BB2436" s="15"/>
      <c r="BC2436" s="15"/>
      <c r="BD2436" s="15"/>
      <c r="BE2436" s="15"/>
      <c r="BF2436" s="15"/>
      <c r="BG2436" s="15"/>
      <c r="BH2436" s="15"/>
      <c r="BI2436" s="15"/>
      <c r="BJ2436" s="15"/>
      <c r="BK2436" s="15"/>
    </row>
    <row r="2437" spans="22:63" ht="15.75">
      <c r="V2437" s="15"/>
      <c r="W2437" s="15"/>
      <c r="X2437" s="15"/>
      <c r="Y2437" s="15"/>
      <c r="Z2437" s="15"/>
      <c r="AA2437" s="15"/>
      <c r="AB2437" s="15"/>
      <c r="AC2437" s="15"/>
      <c r="AD2437" s="15"/>
      <c r="AE2437" s="15"/>
      <c r="AF2437" s="15"/>
      <c r="AG2437" s="15"/>
      <c r="AH2437" s="15"/>
      <c r="AI2437" s="15"/>
      <c r="AJ2437" s="15"/>
      <c r="AK2437" s="15"/>
      <c r="AL2437" s="15"/>
      <c r="AM2437" s="15"/>
      <c r="AN2437" s="15"/>
      <c r="AO2437" s="15"/>
      <c r="AP2437" s="15"/>
      <c r="AQ2437" s="15"/>
      <c r="AR2437" s="15"/>
      <c r="AS2437" s="15"/>
      <c r="AT2437" s="15"/>
      <c r="AU2437" s="15"/>
      <c r="AV2437" s="15"/>
      <c r="AW2437" s="15"/>
      <c r="AX2437" s="15"/>
      <c r="AY2437" s="15"/>
      <c r="AZ2437" s="15"/>
      <c r="BA2437" s="15"/>
      <c r="BB2437" s="15"/>
      <c r="BC2437" s="15"/>
      <c r="BD2437" s="15"/>
      <c r="BE2437" s="15"/>
      <c r="BF2437" s="15"/>
      <c r="BG2437" s="15"/>
      <c r="BH2437" s="15"/>
      <c r="BI2437" s="15"/>
      <c r="BJ2437" s="15"/>
      <c r="BK2437" s="15"/>
    </row>
    <row r="2438" spans="22:63" ht="15.75">
      <c r="V2438" s="15"/>
      <c r="W2438" s="15"/>
      <c r="X2438" s="15"/>
      <c r="Y2438" s="15"/>
      <c r="Z2438" s="15"/>
      <c r="AA2438" s="15"/>
      <c r="AB2438" s="15"/>
      <c r="AC2438" s="15"/>
      <c r="AD2438" s="15"/>
      <c r="AE2438" s="15"/>
      <c r="AF2438" s="15"/>
      <c r="AG2438" s="15"/>
      <c r="AH2438" s="15"/>
      <c r="AI2438" s="15"/>
      <c r="AJ2438" s="15"/>
      <c r="AK2438" s="15"/>
      <c r="AL2438" s="15"/>
      <c r="AM2438" s="15"/>
      <c r="AN2438" s="15"/>
      <c r="AO2438" s="15"/>
      <c r="AP2438" s="15"/>
      <c r="AQ2438" s="15"/>
      <c r="AR2438" s="15"/>
      <c r="AS2438" s="15"/>
      <c r="AT2438" s="15"/>
      <c r="AU2438" s="15"/>
      <c r="AV2438" s="15"/>
      <c r="AW2438" s="15"/>
      <c r="AX2438" s="15"/>
      <c r="AY2438" s="15"/>
      <c r="AZ2438" s="15"/>
      <c r="BA2438" s="15"/>
      <c r="BB2438" s="15"/>
      <c r="BC2438" s="15"/>
      <c r="BD2438" s="15"/>
      <c r="BE2438" s="15"/>
      <c r="BF2438" s="15"/>
      <c r="BG2438" s="15"/>
      <c r="BH2438" s="15"/>
      <c r="BI2438" s="15"/>
      <c r="BJ2438" s="15"/>
      <c r="BK2438" s="15"/>
    </row>
    <row r="2439" spans="22:63" ht="15.75">
      <c r="V2439" s="15"/>
      <c r="W2439" s="15"/>
      <c r="X2439" s="15"/>
      <c r="Y2439" s="15"/>
      <c r="Z2439" s="15"/>
      <c r="AA2439" s="15"/>
      <c r="AB2439" s="15"/>
      <c r="AC2439" s="15"/>
      <c r="AD2439" s="15"/>
      <c r="AE2439" s="15"/>
      <c r="AF2439" s="15"/>
      <c r="AG2439" s="15"/>
      <c r="AH2439" s="15"/>
      <c r="AI2439" s="15"/>
      <c r="AJ2439" s="15"/>
      <c r="AK2439" s="15"/>
      <c r="AL2439" s="15"/>
      <c r="AM2439" s="15"/>
      <c r="AN2439" s="15"/>
      <c r="AO2439" s="15"/>
      <c r="AP2439" s="15"/>
      <c r="AQ2439" s="15"/>
      <c r="AR2439" s="15"/>
      <c r="AS2439" s="15"/>
      <c r="AT2439" s="15"/>
      <c r="AU2439" s="15"/>
      <c r="AV2439" s="15"/>
      <c r="AW2439" s="15"/>
      <c r="AX2439" s="15"/>
      <c r="AY2439" s="15"/>
      <c r="AZ2439" s="15"/>
      <c r="BA2439" s="15"/>
      <c r="BB2439" s="15"/>
      <c r="BC2439" s="15"/>
      <c r="BD2439" s="15"/>
      <c r="BE2439" s="15"/>
      <c r="BF2439" s="15"/>
      <c r="BG2439" s="15"/>
      <c r="BH2439" s="15"/>
      <c r="BI2439" s="15"/>
      <c r="BJ2439" s="15"/>
      <c r="BK2439" s="15"/>
    </row>
    <row r="2440" spans="22:63" ht="15.75">
      <c r="V2440" s="15"/>
      <c r="W2440" s="15"/>
      <c r="X2440" s="15"/>
      <c r="Y2440" s="15"/>
      <c r="Z2440" s="15"/>
      <c r="AA2440" s="15"/>
      <c r="AB2440" s="15"/>
      <c r="AC2440" s="15"/>
      <c r="AD2440" s="15"/>
      <c r="AE2440" s="15"/>
      <c r="AF2440" s="15"/>
      <c r="AG2440" s="15"/>
      <c r="AH2440" s="15"/>
      <c r="AI2440" s="15"/>
      <c r="AJ2440" s="15"/>
      <c r="AK2440" s="15"/>
      <c r="AL2440" s="15"/>
      <c r="AM2440" s="15"/>
      <c r="AN2440" s="15"/>
      <c r="AO2440" s="15"/>
      <c r="AP2440" s="15"/>
      <c r="AQ2440" s="15"/>
      <c r="AR2440" s="15"/>
      <c r="AS2440" s="15"/>
      <c r="AT2440" s="15"/>
      <c r="AU2440" s="15"/>
      <c r="AV2440" s="15"/>
      <c r="AW2440" s="15"/>
      <c r="AX2440" s="15"/>
      <c r="AY2440" s="15"/>
      <c r="AZ2440" s="15"/>
      <c r="BA2440" s="15"/>
      <c r="BB2440" s="15"/>
      <c r="BC2440" s="15"/>
      <c r="BD2440" s="15"/>
      <c r="BE2440" s="15"/>
      <c r="BF2440" s="15"/>
      <c r="BG2440" s="15"/>
      <c r="BH2440" s="15"/>
      <c r="BI2440" s="15"/>
      <c r="BJ2440" s="15"/>
      <c r="BK2440" s="15"/>
    </row>
    <row r="2441" spans="22:63" ht="15.75">
      <c r="V2441" s="15"/>
      <c r="W2441" s="15"/>
      <c r="X2441" s="15"/>
      <c r="Y2441" s="15"/>
      <c r="Z2441" s="15"/>
      <c r="AA2441" s="15"/>
      <c r="AB2441" s="15"/>
      <c r="AC2441" s="15"/>
      <c r="AD2441" s="15"/>
      <c r="AE2441" s="15"/>
      <c r="AF2441" s="15"/>
      <c r="AG2441" s="15"/>
      <c r="AH2441" s="15"/>
      <c r="AI2441" s="15"/>
      <c r="AJ2441" s="15"/>
      <c r="AK2441" s="15"/>
      <c r="AL2441" s="15"/>
      <c r="AM2441" s="15"/>
      <c r="AN2441" s="15"/>
      <c r="AO2441" s="15"/>
      <c r="AP2441" s="15"/>
      <c r="AQ2441" s="15"/>
      <c r="AR2441" s="15"/>
      <c r="AS2441" s="15"/>
      <c r="AT2441" s="15"/>
      <c r="AU2441" s="15"/>
      <c r="AV2441" s="15"/>
      <c r="AW2441" s="15"/>
      <c r="AX2441" s="15"/>
      <c r="AY2441" s="15"/>
      <c r="AZ2441" s="15"/>
      <c r="BA2441" s="15"/>
      <c r="BB2441" s="15"/>
      <c r="BC2441" s="15"/>
      <c r="BD2441" s="15"/>
      <c r="BE2441" s="15"/>
      <c r="BF2441" s="15"/>
      <c r="BG2441" s="15"/>
      <c r="BH2441" s="15"/>
      <c r="BI2441" s="15"/>
      <c r="BJ2441" s="15"/>
      <c r="BK2441" s="15"/>
    </row>
    <row r="2442" spans="22:63" ht="15.75">
      <c r="V2442" s="15"/>
      <c r="W2442" s="15"/>
      <c r="X2442" s="15"/>
      <c r="Y2442" s="15"/>
      <c r="Z2442" s="15"/>
      <c r="AA2442" s="15"/>
      <c r="AB2442" s="15"/>
      <c r="AC2442" s="15"/>
      <c r="AD2442" s="15"/>
      <c r="AE2442" s="15"/>
      <c r="AF2442" s="15"/>
      <c r="AG2442" s="15"/>
      <c r="AH2442" s="15"/>
      <c r="AI2442" s="15"/>
      <c r="AJ2442" s="15"/>
      <c r="AK2442" s="15"/>
      <c r="AL2442" s="15"/>
      <c r="AM2442" s="15"/>
      <c r="AN2442" s="15"/>
      <c r="AO2442" s="15"/>
      <c r="AP2442" s="15"/>
      <c r="AQ2442" s="15"/>
      <c r="AR2442" s="15"/>
      <c r="AS2442" s="15"/>
      <c r="AT2442" s="15"/>
      <c r="AU2442" s="15"/>
      <c r="AV2442" s="15"/>
      <c r="AW2442" s="15"/>
      <c r="AX2442" s="15"/>
      <c r="AY2442" s="15"/>
      <c r="AZ2442" s="15"/>
      <c r="BA2442" s="15"/>
      <c r="BB2442" s="15"/>
      <c r="BC2442" s="15"/>
      <c r="BD2442" s="15"/>
      <c r="BE2442" s="15"/>
      <c r="BF2442" s="15"/>
      <c r="BG2442" s="15"/>
      <c r="BH2442" s="15"/>
      <c r="BI2442" s="15"/>
      <c r="BJ2442" s="15"/>
      <c r="BK2442" s="15"/>
    </row>
    <row r="2443" spans="22:63" ht="15.75">
      <c r="V2443" s="15"/>
      <c r="W2443" s="15"/>
      <c r="X2443" s="15"/>
      <c r="Y2443" s="15"/>
      <c r="Z2443" s="15"/>
      <c r="AA2443" s="15"/>
      <c r="AB2443" s="15"/>
      <c r="AC2443" s="15"/>
      <c r="AD2443" s="15"/>
      <c r="AE2443" s="15"/>
      <c r="AF2443" s="15"/>
      <c r="AG2443" s="15"/>
      <c r="AH2443" s="15"/>
      <c r="AI2443" s="15"/>
      <c r="AJ2443" s="15"/>
      <c r="AK2443" s="15"/>
      <c r="AL2443" s="15"/>
      <c r="AM2443" s="15"/>
      <c r="AN2443" s="15"/>
      <c r="AO2443" s="15"/>
      <c r="AP2443" s="15"/>
      <c r="AQ2443" s="15"/>
      <c r="AR2443" s="15"/>
      <c r="AS2443" s="15"/>
      <c r="AT2443" s="15"/>
      <c r="AU2443" s="15"/>
      <c r="AV2443" s="15"/>
      <c r="AW2443" s="15"/>
      <c r="AX2443" s="15"/>
      <c r="AY2443" s="15"/>
      <c r="AZ2443" s="15"/>
      <c r="BA2443" s="15"/>
      <c r="BB2443" s="15"/>
      <c r="BC2443" s="15"/>
      <c r="BD2443" s="15"/>
      <c r="BE2443" s="15"/>
      <c r="BF2443" s="15"/>
      <c r="BG2443" s="15"/>
      <c r="BH2443" s="15"/>
      <c r="BI2443" s="15"/>
      <c r="BJ2443" s="15"/>
      <c r="BK2443" s="15"/>
    </row>
    <row r="2444" spans="22:63" ht="15.75">
      <c r="V2444" s="15"/>
      <c r="W2444" s="15"/>
      <c r="X2444" s="15"/>
      <c r="Y2444" s="15"/>
      <c r="Z2444" s="15"/>
      <c r="AA2444" s="15"/>
      <c r="AB2444" s="15"/>
      <c r="AC2444" s="15"/>
      <c r="AD2444" s="15"/>
      <c r="AE2444" s="15"/>
      <c r="AF2444" s="15"/>
      <c r="AG2444" s="15"/>
      <c r="AH2444" s="15"/>
      <c r="AI2444" s="15"/>
      <c r="AJ2444" s="15"/>
      <c r="AK2444" s="15"/>
      <c r="AL2444" s="15"/>
      <c r="AM2444" s="15"/>
      <c r="AN2444" s="15"/>
      <c r="AO2444" s="15"/>
      <c r="AP2444" s="15"/>
      <c r="AQ2444" s="15"/>
      <c r="AR2444" s="15"/>
      <c r="AS2444" s="15"/>
      <c r="AT2444" s="15"/>
      <c r="AU2444" s="15"/>
      <c r="AV2444" s="15"/>
      <c r="AW2444" s="15"/>
      <c r="AX2444" s="15"/>
      <c r="AY2444" s="15"/>
      <c r="AZ2444" s="15"/>
      <c r="BA2444" s="15"/>
      <c r="BB2444" s="15"/>
      <c r="BC2444" s="15"/>
      <c r="BD2444" s="15"/>
      <c r="BE2444" s="15"/>
      <c r="BF2444" s="15"/>
      <c r="BG2444" s="15"/>
      <c r="BH2444" s="15"/>
      <c r="BI2444" s="15"/>
      <c r="BJ2444" s="15"/>
      <c r="BK2444" s="15"/>
    </row>
    <row r="2445" spans="22:63" ht="15.75">
      <c r="V2445" s="15"/>
      <c r="W2445" s="15"/>
      <c r="X2445" s="15"/>
      <c r="Y2445" s="15"/>
      <c r="Z2445" s="15"/>
      <c r="AA2445" s="15"/>
      <c r="AB2445" s="15"/>
      <c r="AC2445" s="15"/>
      <c r="AD2445" s="15"/>
      <c r="AE2445" s="15"/>
      <c r="AF2445" s="15"/>
      <c r="AG2445" s="15"/>
      <c r="AH2445" s="15"/>
      <c r="AI2445" s="15"/>
      <c r="AJ2445" s="15"/>
      <c r="AK2445" s="15"/>
      <c r="AL2445" s="15"/>
      <c r="AM2445" s="15"/>
      <c r="AN2445" s="15"/>
      <c r="AO2445" s="15"/>
      <c r="AP2445" s="15"/>
      <c r="AQ2445" s="15"/>
      <c r="AR2445" s="15"/>
      <c r="AS2445" s="15"/>
      <c r="AT2445" s="15"/>
      <c r="AU2445" s="15"/>
      <c r="AV2445" s="15"/>
      <c r="AW2445" s="15"/>
      <c r="AX2445" s="15"/>
      <c r="AY2445" s="15"/>
      <c r="AZ2445" s="15"/>
      <c r="BA2445" s="15"/>
      <c r="BB2445" s="15"/>
      <c r="BC2445" s="15"/>
      <c r="BD2445" s="15"/>
      <c r="BE2445" s="15"/>
      <c r="BF2445" s="15"/>
      <c r="BG2445" s="15"/>
      <c r="BH2445" s="15"/>
      <c r="BI2445" s="15"/>
      <c r="BJ2445" s="15"/>
      <c r="BK2445" s="15"/>
    </row>
    <row r="2446" spans="22:63" ht="15.75">
      <c r="V2446" s="15"/>
      <c r="W2446" s="15"/>
      <c r="X2446" s="15"/>
      <c r="Y2446" s="15"/>
      <c r="Z2446" s="15"/>
      <c r="AA2446" s="15"/>
      <c r="AB2446" s="15"/>
      <c r="AC2446" s="15"/>
      <c r="AD2446" s="15"/>
      <c r="AE2446" s="15"/>
      <c r="AF2446" s="15"/>
      <c r="AG2446" s="15"/>
      <c r="AH2446" s="15"/>
      <c r="AI2446" s="15"/>
      <c r="AJ2446" s="15"/>
      <c r="AK2446" s="15"/>
      <c r="AL2446" s="15"/>
      <c r="AM2446" s="15"/>
      <c r="AN2446" s="15"/>
      <c r="AO2446" s="15"/>
      <c r="AP2446" s="15"/>
      <c r="AQ2446" s="15"/>
      <c r="AR2446" s="15"/>
      <c r="AS2446" s="15"/>
      <c r="AT2446" s="15"/>
      <c r="AU2446" s="15"/>
      <c r="AV2446" s="15"/>
      <c r="AW2446" s="15"/>
      <c r="AX2446" s="15"/>
      <c r="AY2446" s="15"/>
      <c r="AZ2446" s="15"/>
      <c r="BA2446" s="15"/>
      <c r="BB2446" s="15"/>
      <c r="BC2446" s="15"/>
      <c r="BD2446" s="15"/>
      <c r="BE2446" s="15"/>
      <c r="BF2446" s="15"/>
      <c r="BG2446" s="15"/>
      <c r="BH2446" s="15"/>
      <c r="BI2446" s="15"/>
      <c r="BJ2446" s="15"/>
      <c r="BK2446" s="15"/>
    </row>
    <row r="2447" spans="22:63" ht="15.75">
      <c r="V2447" s="15"/>
      <c r="W2447" s="15"/>
      <c r="X2447" s="15"/>
      <c r="Y2447" s="15"/>
      <c r="Z2447" s="15"/>
      <c r="AA2447" s="15"/>
      <c r="AB2447" s="15"/>
      <c r="AC2447" s="15"/>
      <c r="AD2447" s="15"/>
      <c r="AE2447" s="15"/>
      <c r="AF2447" s="15"/>
      <c r="AG2447" s="15"/>
      <c r="AH2447" s="15"/>
      <c r="AI2447" s="15"/>
      <c r="AJ2447" s="15"/>
      <c r="AK2447" s="15"/>
      <c r="AL2447" s="15"/>
      <c r="AM2447" s="15"/>
      <c r="AN2447" s="15"/>
      <c r="AO2447" s="15"/>
      <c r="AP2447" s="15"/>
      <c r="AQ2447" s="15"/>
      <c r="AR2447" s="15"/>
      <c r="AS2447" s="15"/>
      <c r="AT2447" s="15"/>
      <c r="AU2447" s="15"/>
      <c r="AV2447" s="15"/>
      <c r="AW2447" s="15"/>
      <c r="AX2447" s="15"/>
      <c r="AY2447" s="15"/>
      <c r="AZ2447" s="15"/>
      <c r="BA2447" s="15"/>
      <c r="BB2447" s="15"/>
      <c r="BC2447" s="15"/>
      <c r="BD2447" s="15"/>
      <c r="BE2447" s="15"/>
      <c r="BF2447" s="15"/>
      <c r="BG2447" s="15"/>
      <c r="BH2447" s="15"/>
      <c r="BI2447" s="15"/>
      <c r="BJ2447" s="15"/>
      <c r="BK2447" s="15"/>
    </row>
    <row r="2448" spans="22:63" ht="15.75">
      <c r="V2448" s="15"/>
      <c r="W2448" s="15"/>
      <c r="X2448" s="15"/>
      <c r="Y2448" s="15"/>
      <c r="Z2448" s="15"/>
      <c r="AA2448" s="15"/>
      <c r="AB2448" s="15"/>
      <c r="AC2448" s="15"/>
      <c r="AD2448" s="15"/>
      <c r="AE2448" s="15"/>
      <c r="AF2448" s="15"/>
      <c r="AG2448" s="15"/>
      <c r="AH2448" s="15"/>
      <c r="AI2448" s="15"/>
      <c r="AJ2448" s="15"/>
      <c r="AK2448" s="15"/>
      <c r="AL2448" s="15"/>
      <c r="AM2448" s="15"/>
      <c r="AN2448" s="15"/>
      <c r="AO2448" s="15"/>
      <c r="AP2448" s="15"/>
      <c r="AQ2448" s="15"/>
      <c r="AR2448" s="15"/>
      <c r="AS2448" s="15"/>
      <c r="AT2448" s="15"/>
      <c r="AU2448" s="15"/>
      <c r="AV2448" s="15"/>
      <c r="AW2448" s="15"/>
      <c r="AX2448" s="15"/>
      <c r="AY2448" s="15"/>
      <c r="AZ2448" s="15"/>
      <c r="BA2448" s="15"/>
      <c r="BB2448" s="15"/>
      <c r="BC2448" s="15"/>
      <c r="BD2448" s="15"/>
      <c r="BE2448" s="15"/>
      <c r="BF2448" s="15"/>
      <c r="BG2448" s="15"/>
      <c r="BH2448" s="15"/>
      <c r="BI2448" s="15"/>
      <c r="BJ2448" s="15"/>
      <c r="BK2448" s="15"/>
    </row>
    <row r="2449" spans="22:63" ht="15.75">
      <c r="V2449" s="15"/>
      <c r="W2449" s="15"/>
      <c r="X2449" s="15"/>
      <c r="Y2449" s="15"/>
      <c r="Z2449" s="15"/>
      <c r="AA2449" s="15"/>
      <c r="AB2449" s="15"/>
      <c r="AC2449" s="15"/>
      <c r="AD2449" s="15"/>
      <c r="AE2449" s="15"/>
      <c r="AF2449" s="15"/>
      <c r="AG2449" s="15"/>
      <c r="AH2449" s="15"/>
      <c r="AI2449" s="15"/>
      <c r="AJ2449" s="15"/>
      <c r="AK2449" s="15"/>
      <c r="AL2449" s="15"/>
      <c r="AM2449" s="15"/>
      <c r="AN2449" s="15"/>
      <c r="AO2449" s="15"/>
      <c r="AP2449" s="15"/>
      <c r="AQ2449" s="15"/>
      <c r="AR2449" s="15"/>
      <c r="AS2449" s="15"/>
      <c r="AT2449" s="15"/>
      <c r="AU2449" s="15"/>
      <c r="AV2449" s="15"/>
      <c r="AW2449" s="15"/>
      <c r="AX2449" s="15"/>
      <c r="AY2449" s="15"/>
      <c r="AZ2449" s="15"/>
      <c r="BA2449" s="15"/>
      <c r="BB2449" s="15"/>
      <c r="BC2449" s="15"/>
      <c r="BD2449" s="15"/>
      <c r="BE2449" s="15"/>
      <c r="BF2449" s="15"/>
      <c r="BG2449" s="15"/>
      <c r="BH2449" s="15"/>
      <c r="BI2449" s="15"/>
      <c r="BJ2449" s="15"/>
      <c r="BK2449" s="15"/>
    </row>
    <row r="2450" spans="22:63" ht="15.75">
      <c r="V2450" s="15"/>
      <c r="W2450" s="15"/>
      <c r="X2450" s="15"/>
      <c r="Y2450" s="15"/>
      <c r="Z2450" s="15"/>
      <c r="AA2450" s="15"/>
      <c r="AB2450" s="15"/>
      <c r="AC2450" s="15"/>
      <c r="AD2450" s="15"/>
      <c r="AE2450" s="15"/>
      <c r="AF2450" s="15"/>
      <c r="AG2450" s="15"/>
      <c r="AH2450" s="15"/>
      <c r="AI2450" s="15"/>
      <c r="AJ2450" s="15"/>
      <c r="AK2450" s="15"/>
      <c r="AL2450" s="15"/>
      <c r="AM2450" s="15"/>
      <c r="AN2450" s="15"/>
      <c r="AO2450" s="15"/>
      <c r="AP2450" s="15"/>
      <c r="AQ2450" s="15"/>
      <c r="AR2450" s="15"/>
      <c r="AS2450" s="15"/>
      <c r="AT2450" s="15"/>
      <c r="AU2450" s="15"/>
      <c r="AV2450" s="15"/>
      <c r="AW2450" s="15"/>
      <c r="AX2450" s="15"/>
      <c r="AY2450" s="15"/>
      <c r="AZ2450" s="15"/>
      <c r="BA2450" s="15"/>
      <c r="BB2450" s="15"/>
      <c r="BC2450" s="15"/>
      <c r="BD2450" s="15"/>
      <c r="BE2450" s="15"/>
      <c r="BF2450" s="15"/>
      <c r="BG2450" s="15"/>
      <c r="BH2450" s="15"/>
      <c r="BI2450" s="15"/>
      <c r="BJ2450" s="15"/>
      <c r="BK2450" s="15"/>
    </row>
    <row r="2451" spans="22:63" ht="15.75">
      <c r="V2451" s="15"/>
      <c r="W2451" s="15"/>
      <c r="X2451" s="15"/>
      <c r="Y2451" s="15"/>
      <c r="Z2451" s="15"/>
      <c r="AA2451" s="15"/>
      <c r="AB2451" s="15"/>
      <c r="AC2451" s="15"/>
      <c r="AD2451" s="15"/>
      <c r="AE2451" s="15"/>
      <c r="AF2451" s="15"/>
      <c r="AG2451" s="15"/>
      <c r="AH2451" s="15"/>
      <c r="AI2451" s="15"/>
      <c r="AJ2451" s="15"/>
      <c r="AK2451" s="15"/>
      <c r="AL2451" s="15"/>
      <c r="AM2451" s="15"/>
      <c r="AN2451" s="15"/>
      <c r="AO2451" s="15"/>
      <c r="AP2451" s="15"/>
      <c r="AQ2451" s="15"/>
      <c r="AR2451" s="15"/>
      <c r="AS2451" s="15"/>
      <c r="AT2451" s="15"/>
      <c r="AU2451" s="15"/>
      <c r="AV2451" s="15"/>
      <c r="AW2451" s="15"/>
      <c r="AX2451" s="15"/>
      <c r="AY2451" s="15"/>
      <c r="AZ2451" s="15"/>
      <c r="BA2451" s="15"/>
      <c r="BB2451" s="15"/>
      <c r="BC2451" s="15"/>
      <c r="BD2451" s="15"/>
      <c r="BE2451" s="15"/>
      <c r="BF2451" s="15"/>
      <c r="BG2451" s="15"/>
      <c r="BH2451" s="15"/>
      <c r="BI2451" s="15"/>
      <c r="BJ2451" s="15"/>
      <c r="BK2451" s="15"/>
    </row>
    <row r="2452" spans="22:63" ht="15.75">
      <c r="V2452" s="15"/>
      <c r="W2452" s="15"/>
      <c r="X2452" s="15"/>
      <c r="Y2452" s="15"/>
      <c r="Z2452" s="15"/>
      <c r="AA2452" s="15"/>
      <c r="AB2452" s="15"/>
      <c r="AC2452" s="15"/>
      <c r="AD2452" s="15"/>
      <c r="AE2452" s="15"/>
      <c r="AF2452" s="15"/>
      <c r="AG2452" s="15"/>
      <c r="AH2452" s="15"/>
      <c r="AI2452" s="15"/>
      <c r="AJ2452" s="15"/>
      <c r="AK2452" s="15"/>
      <c r="AL2452" s="15"/>
      <c r="AM2452" s="15"/>
      <c r="AN2452" s="15"/>
      <c r="AO2452" s="15"/>
      <c r="AP2452" s="15"/>
      <c r="AQ2452" s="15"/>
      <c r="AR2452" s="15"/>
      <c r="AS2452" s="15"/>
      <c r="AT2452" s="15"/>
      <c r="AU2452" s="15"/>
      <c r="AV2452" s="15"/>
      <c r="AW2452" s="15"/>
      <c r="AX2452" s="15"/>
      <c r="AY2452" s="15"/>
      <c r="AZ2452" s="15"/>
      <c r="BA2452" s="15"/>
      <c r="BB2452" s="15"/>
      <c r="BC2452" s="15"/>
      <c r="BD2452" s="15"/>
      <c r="BE2452" s="15"/>
      <c r="BF2452" s="15"/>
      <c r="BG2452" s="15"/>
      <c r="BH2452" s="15"/>
      <c r="BI2452" s="15"/>
      <c r="BJ2452" s="15"/>
      <c r="BK2452" s="15"/>
    </row>
    <row r="2453" spans="22:63" ht="15.75">
      <c r="V2453" s="15"/>
      <c r="W2453" s="15"/>
      <c r="X2453" s="15"/>
      <c r="Y2453" s="15"/>
      <c r="Z2453" s="15"/>
      <c r="AA2453" s="15"/>
      <c r="AB2453" s="15"/>
      <c r="AC2453" s="15"/>
      <c r="AD2453" s="15"/>
      <c r="AE2453" s="15"/>
      <c r="AF2453" s="15"/>
      <c r="AG2453" s="15"/>
      <c r="AH2453" s="15"/>
      <c r="AI2453" s="15"/>
      <c r="AJ2453" s="15"/>
      <c r="AK2453" s="15"/>
      <c r="AL2453" s="15"/>
      <c r="AM2453" s="15"/>
      <c r="AN2453" s="15"/>
      <c r="AO2453" s="15"/>
      <c r="AP2453" s="15"/>
      <c r="AQ2453" s="15"/>
      <c r="AR2453" s="15"/>
      <c r="AS2453" s="15"/>
      <c r="AT2453" s="15"/>
      <c r="AU2453" s="15"/>
      <c r="AV2453" s="15"/>
      <c r="AW2453" s="15"/>
      <c r="AX2453" s="15"/>
      <c r="AY2453" s="15"/>
      <c r="AZ2453" s="15"/>
      <c r="BA2453" s="15"/>
      <c r="BB2453" s="15"/>
      <c r="BC2453" s="15"/>
      <c r="BD2453" s="15"/>
      <c r="BE2453" s="15"/>
      <c r="BF2453" s="15"/>
      <c r="BG2453" s="15"/>
      <c r="BH2453" s="15"/>
      <c r="BI2453" s="15"/>
      <c r="BJ2453" s="15"/>
      <c r="BK2453" s="15"/>
    </row>
    <row r="2454" spans="22:63" ht="15.75">
      <c r="V2454" s="15"/>
      <c r="W2454" s="15"/>
      <c r="X2454" s="15"/>
      <c r="Y2454" s="15"/>
      <c r="Z2454" s="15"/>
      <c r="AA2454" s="15"/>
      <c r="AB2454" s="15"/>
      <c r="AC2454" s="15"/>
      <c r="AD2454" s="15"/>
      <c r="AE2454" s="15"/>
      <c r="AF2454" s="15"/>
      <c r="AG2454" s="15"/>
      <c r="AH2454" s="15"/>
      <c r="AI2454" s="15"/>
      <c r="AJ2454" s="15"/>
      <c r="AK2454" s="15"/>
      <c r="AL2454" s="15"/>
      <c r="AM2454" s="15"/>
      <c r="AN2454" s="15"/>
      <c r="AO2454" s="15"/>
      <c r="AP2454" s="15"/>
      <c r="AQ2454" s="15"/>
      <c r="AR2454" s="15"/>
      <c r="AS2454" s="15"/>
      <c r="AT2454" s="15"/>
      <c r="AU2454" s="15"/>
      <c r="AV2454" s="15"/>
      <c r="AW2454" s="15"/>
      <c r="AX2454" s="15"/>
      <c r="AY2454" s="15"/>
      <c r="AZ2454" s="15"/>
      <c r="BA2454" s="15"/>
      <c r="BB2454" s="15"/>
      <c r="BC2454" s="15"/>
      <c r="BD2454" s="15"/>
      <c r="BE2454" s="15"/>
      <c r="BF2454" s="15"/>
      <c r="BG2454" s="15"/>
      <c r="BH2454" s="15"/>
      <c r="BI2454" s="15"/>
      <c r="BJ2454" s="15"/>
      <c r="BK2454" s="15"/>
    </row>
    <row r="2455" spans="22:63" ht="15.75">
      <c r="V2455" s="15"/>
      <c r="W2455" s="15"/>
      <c r="X2455" s="15"/>
      <c r="Y2455" s="15"/>
      <c r="Z2455" s="15"/>
      <c r="AA2455" s="15"/>
      <c r="AB2455" s="15"/>
      <c r="AC2455" s="15"/>
      <c r="AD2455" s="15"/>
      <c r="AE2455" s="15"/>
      <c r="AF2455" s="15"/>
      <c r="AG2455" s="15"/>
      <c r="AH2455" s="15"/>
      <c r="AI2455" s="15"/>
      <c r="AJ2455" s="15"/>
      <c r="AK2455" s="15"/>
      <c r="AL2455" s="15"/>
      <c r="AM2455" s="15"/>
      <c r="AN2455" s="15"/>
      <c r="AO2455" s="15"/>
      <c r="AP2455" s="15"/>
      <c r="AQ2455" s="15"/>
      <c r="AR2455" s="15"/>
      <c r="AS2455" s="15"/>
      <c r="AT2455" s="15"/>
      <c r="AU2455" s="15"/>
      <c r="AV2455" s="15"/>
      <c r="AW2455" s="15"/>
      <c r="AX2455" s="15"/>
      <c r="AY2455" s="15"/>
      <c r="AZ2455" s="15"/>
      <c r="BA2455" s="15"/>
      <c r="BB2455" s="15"/>
      <c r="BC2455" s="15"/>
      <c r="BD2455" s="15"/>
      <c r="BE2455" s="15"/>
      <c r="BF2455" s="15"/>
      <c r="BG2455" s="15"/>
      <c r="BH2455" s="15"/>
      <c r="BI2455" s="15"/>
      <c r="BJ2455" s="15"/>
      <c r="BK2455" s="15"/>
    </row>
    <row r="2456" spans="22:63" ht="15.75">
      <c r="V2456" s="15"/>
      <c r="W2456" s="15"/>
      <c r="X2456" s="15"/>
      <c r="Y2456" s="15"/>
      <c r="Z2456" s="15"/>
      <c r="AA2456" s="15"/>
      <c r="AB2456" s="15"/>
      <c r="AC2456" s="15"/>
      <c r="AD2456" s="15"/>
      <c r="AE2456" s="15"/>
      <c r="AF2456" s="15"/>
      <c r="AG2456" s="15"/>
      <c r="AH2456" s="15"/>
      <c r="AI2456" s="15"/>
      <c r="AJ2456" s="15"/>
      <c r="AK2456" s="15"/>
      <c r="AL2456" s="15"/>
      <c r="AM2456" s="15"/>
      <c r="AN2456" s="15"/>
      <c r="AO2456" s="15"/>
      <c r="AP2456" s="15"/>
      <c r="AQ2456" s="15"/>
      <c r="AR2456" s="15"/>
      <c r="AS2456" s="15"/>
      <c r="AT2456" s="15"/>
      <c r="AU2456" s="15"/>
      <c r="AV2456" s="15"/>
      <c r="AW2456" s="15"/>
      <c r="AX2456" s="15"/>
      <c r="AY2456" s="15"/>
      <c r="AZ2456" s="15"/>
      <c r="BA2456" s="15"/>
      <c r="BB2456" s="15"/>
      <c r="BC2456" s="15"/>
      <c r="BD2456" s="15"/>
      <c r="BE2456" s="15"/>
      <c r="BF2456" s="15"/>
      <c r="BG2456" s="15"/>
      <c r="BH2456" s="15"/>
      <c r="BI2456" s="15"/>
      <c r="BJ2456" s="15"/>
      <c r="BK2456" s="15"/>
    </row>
    <row r="2457" spans="22:63" ht="15.75">
      <c r="V2457" s="15"/>
      <c r="W2457" s="15"/>
      <c r="X2457" s="15"/>
      <c r="Y2457" s="15"/>
      <c r="Z2457" s="15"/>
      <c r="AA2457" s="15"/>
      <c r="AB2457" s="15"/>
      <c r="AC2457" s="15"/>
      <c r="AD2457" s="15"/>
      <c r="AE2457" s="15"/>
      <c r="AF2457" s="15"/>
      <c r="AG2457" s="15"/>
      <c r="AH2457" s="15"/>
      <c r="AI2457" s="15"/>
      <c r="AJ2457" s="15"/>
      <c r="AK2457" s="15"/>
      <c r="AL2457" s="15"/>
      <c r="AM2457" s="15"/>
      <c r="AN2457" s="15"/>
      <c r="AO2457" s="15"/>
      <c r="AP2457" s="15"/>
      <c r="AQ2457" s="15"/>
      <c r="AR2457" s="15"/>
      <c r="AS2457" s="15"/>
      <c r="AT2457" s="15"/>
      <c r="AU2457" s="15"/>
      <c r="AV2457" s="15"/>
      <c r="AW2457" s="15"/>
      <c r="AX2457" s="15"/>
      <c r="AY2457" s="15"/>
      <c r="AZ2457" s="15"/>
      <c r="BA2457" s="15"/>
      <c r="BB2457" s="15"/>
      <c r="BC2457" s="15"/>
      <c r="BD2457" s="15"/>
      <c r="BE2457" s="15"/>
      <c r="BF2457" s="15"/>
      <c r="BG2457" s="15"/>
      <c r="BH2457" s="15"/>
      <c r="BI2457" s="15"/>
      <c r="BJ2457" s="15"/>
      <c r="BK2457" s="15"/>
    </row>
    <row r="2458" spans="22:63" ht="15.75">
      <c r="V2458" s="15"/>
      <c r="W2458" s="15"/>
      <c r="X2458" s="15"/>
      <c r="Y2458" s="15"/>
      <c r="Z2458" s="15"/>
      <c r="AA2458" s="15"/>
      <c r="AB2458" s="15"/>
      <c r="AC2458" s="15"/>
      <c r="AD2458" s="15"/>
      <c r="AE2458" s="15"/>
      <c r="AF2458" s="15"/>
      <c r="AG2458" s="15"/>
      <c r="AH2458" s="15"/>
      <c r="AI2458" s="15"/>
      <c r="AJ2458" s="15"/>
      <c r="AK2458" s="15"/>
      <c r="AL2458" s="15"/>
      <c r="AM2458" s="15"/>
      <c r="AN2458" s="15"/>
      <c r="AO2458" s="15"/>
      <c r="AP2458" s="15"/>
      <c r="AQ2458" s="15"/>
      <c r="AR2458" s="15"/>
      <c r="AS2458" s="15"/>
      <c r="AT2458" s="15"/>
      <c r="AU2458" s="15"/>
      <c r="AV2458" s="15"/>
      <c r="AW2458" s="15"/>
      <c r="AX2458" s="15"/>
      <c r="AY2458" s="15"/>
      <c r="AZ2458" s="15"/>
      <c r="BA2458" s="15"/>
      <c r="BB2458" s="15"/>
      <c r="BC2458" s="15"/>
      <c r="BD2458" s="15"/>
      <c r="BE2458" s="15"/>
      <c r="BF2458" s="15"/>
      <c r="BG2458" s="15"/>
      <c r="BH2458" s="15"/>
      <c r="BI2458" s="15"/>
      <c r="BJ2458" s="15"/>
      <c r="BK2458" s="15"/>
    </row>
    <row r="2459" spans="22:63" ht="15.75">
      <c r="V2459" s="15"/>
      <c r="W2459" s="15"/>
      <c r="X2459" s="15"/>
      <c r="Y2459" s="15"/>
      <c r="Z2459" s="15"/>
      <c r="AA2459" s="15"/>
      <c r="AB2459" s="15"/>
      <c r="AC2459" s="15"/>
      <c r="AD2459" s="15"/>
      <c r="AE2459" s="15"/>
      <c r="AF2459" s="15"/>
      <c r="AG2459" s="15"/>
      <c r="AH2459" s="15"/>
      <c r="AI2459" s="15"/>
      <c r="AJ2459" s="15"/>
      <c r="AK2459" s="15"/>
      <c r="AL2459" s="15"/>
      <c r="AM2459" s="15"/>
      <c r="AN2459" s="15"/>
      <c r="AO2459" s="15"/>
      <c r="AP2459" s="15"/>
      <c r="AQ2459" s="15"/>
      <c r="AR2459" s="15"/>
      <c r="AS2459" s="15"/>
      <c r="AT2459" s="15"/>
      <c r="AU2459" s="15"/>
      <c r="AV2459" s="15"/>
      <c r="AW2459" s="15"/>
      <c r="AX2459" s="15"/>
      <c r="AY2459" s="15"/>
      <c r="AZ2459" s="15"/>
      <c r="BA2459" s="15"/>
      <c r="BB2459" s="15"/>
      <c r="BC2459" s="15"/>
      <c r="BD2459" s="15"/>
      <c r="BE2459" s="15"/>
      <c r="BF2459" s="15"/>
      <c r="BG2459" s="15"/>
      <c r="BH2459" s="15"/>
      <c r="BI2459" s="15"/>
      <c r="BJ2459" s="15"/>
      <c r="BK2459" s="15"/>
    </row>
    <row r="2460" spans="22:63" ht="15.75">
      <c r="V2460" s="15"/>
      <c r="W2460" s="15"/>
      <c r="X2460" s="15"/>
      <c r="Y2460" s="15"/>
      <c r="Z2460" s="15"/>
      <c r="AA2460" s="15"/>
      <c r="AB2460" s="15"/>
      <c r="AC2460" s="15"/>
      <c r="AD2460" s="15"/>
      <c r="AE2460" s="15"/>
      <c r="AF2460" s="15"/>
      <c r="AG2460" s="15"/>
      <c r="AH2460" s="15"/>
      <c r="AI2460" s="15"/>
      <c r="AJ2460" s="15"/>
      <c r="AK2460" s="15"/>
      <c r="AL2460" s="15"/>
      <c r="AM2460" s="15"/>
      <c r="AN2460" s="15"/>
      <c r="AO2460" s="15"/>
      <c r="AP2460" s="15"/>
      <c r="AQ2460" s="15"/>
      <c r="AR2460" s="15"/>
      <c r="AS2460" s="15"/>
      <c r="AT2460" s="15"/>
      <c r="AU2460" s="15"/>
      <c r="AV2460" s="15"/>
      <c r="AW2460" s="15"/>
      <c r="AX2460" s="15"/>
      <c r="AY2460" s="15"/>
      <c r="AZ2460" s="15"/>
      <c r="BA2460" s="15"/>
      <c r="BB2460" s="15"/>
      <c r="BC2460" s="15"/>
      <c r="BD2460" s="15"/>
      <c r="BE2460" s="15"/>
      <c r="BF2460" s="15"/>
      <c r="BG2460" s="15"/>
      <c r="BH2460" s="15"/>
      <c r="BI2460" s="15"/>
      <c r="BJ2460" s="15"/>
      <c r="BK2460" s="15"/>
    </row>
    <row r="2461" spans="22:63" ht="15.75">
      <c r="V2461" s="15"/>
      <c r="W2461" s="15"/>
      <c r="X2461" s="15"/>
      <c r="Y2461" s="15"/>
      <c r="Z2461" s="15"/>
      <c r="AA2461" s="15"/>
      <c r="AB2461" s="15"/>
      <c r="AC2461" s="15"/>
      <c r="AD2461" s="15"/>
      <c r="AE2461" s="15"/>
      <c r="AF2461" s="15"/>
      <c r="AG2461" s="15"/>
      <c r="AH2461" s="15"/>
      <c r="AI2461" s="15"/>
      <c r="AJ2461" s="15"/>
      <c r="AK2461" s="15"/>
      <c r="AL2461" s="15"/>
      <c r="AM2461" s="15"/>
      <c r="AN2461" s="15"/>
      <c r="AO2461" s="15"/>
      <c r="AP2461" s="15"/>
      <c r="AQ2461" s="15"/>
      <c r="AR2461" s="15"/>
      <c r="AS2461" s="15"/>
      <c r="AT2461" s="15"/>
      <c r="AU2461" s="15"/>
      <c r="AV2461" s="15"/>
      <c r="AW2461" s="15"/>
      <c r="AX2461" s="15"/>
      <c r="AY2461" s="15"/>
      <c r="AZ2461" s="15"/>
      <c r="BA2461" s="15"/>
      <c r="BB2461" s="15"/>
      <c r="BC2461" s="15"/>
      <c r="BD2461" s="15"/>
      <c r="BE2461" s="15"/>
      <c r="BF2461" s="15"/>
      <c r="BG2461" s="15"/>
      <c r="BH2461" s="15"/>
      <c r="BI2461" s="15"/>
      <c r="BJ2461" s="15"/>
      <c r="BK2461" s="15"/>
    </row>
    <row r="2462" spans="22:63" ht="15.75">
      <c r="V2462" s="15"/>
      <c r="W2462" s="15"/>
      <c r="X2462" s="15"/>
      <c r="Y2462" s="15"/>
      <c r="Z2462" s="15"/>
      <c r="AA2462" s="15"/>
      <c r="AB2462" s="15"/>
      <c r="AC2462" s="15"/>
      <c r="AD2462" s="15"/>
      <c r="AE2462" s="15"/>
      <c r="AF2462" s="15"/>
      <c r="AG2462" s="15"/>
      <c r="AH2462" s="15"/>
      <c r="AI2462" s="15"/>
      <c r="AJ2462" s="15"/>
      <c r="AK2462" s="15"/>
      <c r="AL2462" s="15"/>
      <c r="AM2462" s="15"/>
      <c r="AN2462" s="15"/>
      <c r="AO2462" s="15"/>
      <c r="AP2462" s="15"/>
      <c r="AQ2462" s="15"/>
      <c r="AR2462" s="15"/>
      <c r="AS2462" s="15"/>
      <c r="AT2462" s="15"/>
      <c r="AU2462" s="15"/>
      <c r="AV2462" s="15"/>
      <c r="AW2462" s="15"/>
      <c r="AX2462" s="15"/>
      <c r="AY2462" s="15"/>
      <c r="AZ2462" s="15"/>
      <c r="BA2462" s="15"/>
      <c r="BB2462" s="15"/>
      <c r="BC2462" s="15"/>
      <c r="BD2462" s="15"/>
      <c r="BE2462" s="15"/>
      <c r="BF2462" s="15"/>
      <c r="BG2462" s="15"/>
      <c r="BH2462" s="15"/>
      <c r="BI2462" s="15"/>
      <c r="BJ2462" s="15"/>
      <c r="BK2462" s="15"/>
    </row>
    <row r="2463" spans="22:63" ht="15.75">
      <c r="V2463" s="15"/>
      <c r="W2463" s="15"/>
      <c r="X2463" s="15"/>
      <c r="Y2463" s="15"/>
      <c r="Z2463" s="15"/>
      <c r="AA2463" s="15"/>
      <c r="AB2463" s="15"/>
      <c r="AC2463" s="15"/>
      <c r="AD2463" s="15"/>
      <c r="AE2463" s="15"/>
      <c r="AF2463" s="15"/>
      <c r="AG2463" s="15"/>
      <c r="AH2463" s="15"/>
      <c r="AI2463" s="15"/>
      <c r="AJ2463" s="15"/>
      <c r="AK2463" s="15"/>
      <c r="AL2463" s="15"/>
      <c r="AM2463" s="15"/>
      <c r="AN2463" s="15"/>
      <c r="AO2463" s="15"/>
      <c r="AP2463" s="15"/>
      <c r="AQ2463" s="15"/>
      <c r="AR2463" s="15"/>
      <c r="AS2463" s="15"/>
      <c r="AT2463" s="15"/>
      <c r="AU2463" s="15"/>
      <c r="AV2463" s="15"/>
      <c r="AW2463" s="15"/>
      <c r="AX2463" s="15"/>
      <c r="AY2463" s="15"/>
      <c r="AZ2463" s="15"/>
      <c r="BA2463" s="15"/>
      <c r="BB2463" s="15"/>
      <c r="BC2463" s="15"/>
      <c r="BD2463" s="15"/>
      <c r="BE2463" s="15"/>
      <c r="BF2463" s="15"/>
      <c r="BG2463" s="15"/>
      <c r="BH2463" s="15"/>
      <c r="BI2463" s="15"/>
      <c r="BJ2463" s="15"/>
      <c r="BK2463" s="15"/>
    </row>
    <row r="2464" spans="22:63" ht="15.75">
      <c r="V2464" s="15"/>
      <c r="W2464" s="15"/>
      <c r="X2464" s="15"/>
      <c r="Y2464" s="15"/>
      <c r="Z2464" s="15"/>
      <c r="AA2464" s="15"/>
      <c r="AB2464" s="15"/>
      <c r="AC2464" s="15"/>
      <c r="AD2464" s="15"/>
      <c r="AE2464" s="15"/>
      <c r="AF2464" s="15"/>
      <c r="AG2464" s="15"/>
      <c r="AH2464" s="15"/>
      <c r="AI2464" s="15"/>
      <c r="AJ2464" s="15"/>
      <c r="AK2464" s="15"/>
      <c r="AL2464" s="15"/>
      <c r="AM2464" s="15"/>
      <c r="AN2464" s="15"/>
      <c r="AO2464" s="15"/>
      <c r="AP2464" s="15"/>
      <c r="AQ2464" s="15"/>
      <c r="AR2464" s="15"/>
      <c r="AS2464" s="15"/>
      <c r="AT2464" s="15"/>
      <c r="AU2464" s="15"/>
      <c r="AV2464" s="15"/>
      <c r="AW2464" s="15"/>
      <c r="AX2464" s="15"/>
      <c r="AY2464" s="15"/>
      <c r="AZ2464" s="15"/>
      <c r="BA2464" s="15"/>
      <c r="BB2464" s="15"/>
      <c r="BC2464" s="15"/>
      <c r="BD2464" s="15"/>
      <c r="BE2464" s="15"/>
      <c r="BF2464" s="15"/>
      <c r="BG2464" s="15"/>
      <c r="BH2464" s="15"/>
      <c r="BI2464" s="15"/>
      <c r="BJ2464" s="15"/>
      <c r="BK2464" s="15"/>
    </row>
    <row r="2465" spans="22:63" ht="15.75">
      <c r="V2465" s="15"/>
      <c r="W2465" s="15"/>
      <c r="X2465" s="15"/>
      <c r="Y2465" s="15"/>
      <c r="Z2465" s="15"/>
      <c r="AA2465" s="15"/>
      <c r="AB2465" s="15"/>
      <c r="AC2465" s="15"/>
      <c r="AD2465" s="15"/>
      <c r="AE2465" s="15"/>
      <c r="AF2465" s="15"/>
      <c r="AG2465" s="15"/>
      <c r="AH2465" s="15"/>
      <c r="AI2465" s="15"/>
      <c r="AJ2465" s="15"/>
      <c r="AK2465" s="15"/>
      <c r="AL2465" s="15"/>
      <c r="AM2465" s="15"/>
      <c r="AN2465" s="15"/>
      <c r="AO2465" s="15"/>
      <c r="AP2465" s="15"/>
      <c r="AQ2465" s="15"/>
      <c r="AR2465" s="15"/>
      <c r="AS2465" s="15"/>
      <c r="AT2465" s="15"/>
      <c r="AU2465" s="15"/>
      <c r="AV2465" s="15"/>
      <c r="AW2465" s="15"/>
      <c r="AX2465" s="15"/>
      <c r="AY2465" s="15"/>
      <c r="AZ2465" s="15"/>
      <c r="BA2465" s="15"/>
      <c r="BB2465" s="15"/>
      <c r="BC2465" s="15"/>
      <c r="BD2465" s="15"/>
      <c r="BE2465" s="15"/>
      <c r="BF2465" s="15"/>
      <c r="BG2465" s="15"/>
      <c r="BH2465" s="15"/>
      <c r="BI2465" s="15"/>
      <c r="BJ2465" s="15"/>
      <c r="BK2465" s="15"/>
    </row>
    <row r="2466" spans="22:63" ht="15.75">
      <c r="V2466" s="15"/>
      <c r="W2466" s="15"/>
      <c r="X2466" s="15"/>
      <c r="Y2466" s="15"/>
      <c r="Z2466" s="15"/>
      <c r="AA2466" s="15"/>
      <c r="AB2466" s="15"/>
      <c r="AC2466" s="15"/>
      <c r="AD2466" s="15"/>
      <c r="AE2466" s="15"/>
      <c r="AF2466" s="15"/>
      <c r="AG2466" s="15"/>
      <c r="AH2466" s="15"/>
      <c r="AI2466" s="15"/>
      <c r="AJ2466" s="15"/>
      <c r="AK2466" s="15"/>
      <c r="AL2466" s="15"/>
      <c r="AM2466" s="15"/>
      <c r="AN2466" s="15"/>
      <c r="AO2466" s="15"/>
      <c r="AP2466" s="15"/>
      <c r="AQ2466" s="15"/>
      <c r="AR2466" s="15"/>
      <c r="AS2466" s="15"/>
      <c r="AT2466" s="15"/>
      <c r="AU2466" s="15"/>
      <c r="AV2466" s="15"/>
      <c r="AW2466" s="15"/>
      <c r="AX2466" s="15"/>
      <c r="AY2466" s="15"/>
      <c r="AZ2466" s="15"/>
      <c r="BA2466" s="15"/>
      <c r="BB2466" s="15"/>
      <c r="BC2466" s="15"/>
      <c r="BD2466" s="15"/>
      <c r="BE2466" s="15"/>
      <c r="BF2466" s="15"/>
      <c r="BG2466" s="15"/>
      <c r="BH2466" s="15"/>
      <c r="BI2466" s="15"/>
      <c r="BJ2466" s="15"/>
      <c r="BK2466" s="15"/>
    </row>
    <row r="2467" spans="22:63" ht="15.75">
      <c r="V2467" s="15"/>
      <c r="W2467" s="15"/>
      <c r="X2467" s="15"/>
      <c r="Y2467" s="15"/>
      <c r="Z2467" s="15"/>
      <c r="AA2467" s="15"/>
      <c r="AB2467" s="15"/>
      <c r="AC2467" s="15"/>
      <c r="AD2467" s="15"/>
      <c r="AE2467" s="15"/>
      <c r="AF2467" s="15"/>
      <c r="AG2467" s="15"/>
      <c r="AH2467" s="15"/>
      <c r="AI2467" s="15"/>
      <c r="AJ2467" s="15"/>
      <c r="AK2467" s="15"/>
      <c r="AL2467" s="15"/>
      <c r="AM2467" s="15"/>
      <c r="AN2467" s="15"/>
      <c r="AO2467" s="15"/>
      <c r="AP2467" s="15"/>
      <c r="AQ2467" s="15"/>
      <c r="AR2467" s="15"/>
      <c r="AS2467" s="15"/>
      <c r="AT2467" s="15"/>
      <c r="AU2467" s="15"/>
      <c r="AV2467" s="15"/>
      <c r="AW2467" s="15"/>
      <c r="AX2467" s="15"/>
      <c r="AY2467" s="15"/>
      <c r="AZ2467" s="15"/>
      <c r="BA2467" s="15"/>
      <c r="BB2467" s="15"/>
      <c r="BC2467" s="15"/>
      <c r="BD2467" s="15"/>
      <c r="BE2467" s="15"/>
      <c r="BF2467" s="15"/>
      <c r="BG2467" s="15"/>
      <c r="BH2467" s="15"/>
      <c r="BI2467" s="15"/>
      <c r="BJ2467" s="15"/>
      <c r="BK2467" s="15"/>
    </row>
    <row r="2468" spans="22:63" ht="15.75">
      <c r="V2468" s="15"/>
      <c r="W2468" s="15"/>
      <c r="X2468" s="15"/>
      <c r="Y2468" s="15"/>
      <c r="Z2468" s="15"/>
      <c r="AA2468" s="15"/>
      <c r="AB2468" s="15"/>
      <c r="AC2468" s="15"/>
      <c r="AD2468" s="15"/>
      <c r="AE2468" s="15"/>
      <c r="AF2468" s="15"/>
      <c r="AG2468" s="15"/>
      <c r="AH2468" s="15"/>
      <c r="AI2468" s="15"/>
      <c r="AJ2468" s="15"/>
      <c r="AK2468" s="15"/>
      <c r="AL2468" s="15"/>
      <c r="AM2468" s="15"/>
      <c r="AN2468" s="15"/>
      <c r="AO2468" s="15"/>
      <c r="AP2468" s="15"/>
      <c r="AQ2468" s="15"/>
      <c r="AR2468" s="15"/>
      <c r="AS2468" s="15"/>
      <c r="AT2468" s="15"/>
      <c r="AU2468" s="15"/>
      <c r="AV2468" s="15"/>
      <c r="AW2468" s="15"/>
      <c r="AX2468" s="15"/>
      <c r="AY2468" s="15"/>
      <c r="AZ2468" s="15"/>
      <c r="BA2468" s="15"/>
      <c r="BB2468" s="15"/>
      <c r="BC2468" s="15"/>
      <c r="BD2468" s="15"/>
      <c r="BE2468" s="15"/>
      <c r="BF2468" s="15"/>
      <c r="BG2468" s="15"/>
      <c r="BH2468" s="15"/>
      <c r="BI2468" s="15"/>
      <c r="BJ2468" s="15"/>
      <c r="BK2468" s="15"/>
    </row>
    <row r="2469" spans="22:63" ht="15.75">
      <c r="V2469" s="15"/>
      <c r="W2469" s="15"/>
      <c r="X2469" s="15"/>
      <c r="Y2469" s="15"/>
      <c r="Z2469" s="15"/>
      <c r="AA2469" s="15"/>
      <c r="AB2469" s="15"/>
      <c r="AC2469" s="15"/>
      <c r="AD2469" s="15"/>
      <c r="AE2469" s="15"/>
      <c r="AF2469" s="15"/>
      <c r="AG2469" s="15"/>
      <c r="AH2469" s="15"/>
      <c r="AI2469" s="15"/>
      <c r="AJ2469" s="15"/>
      <c r="AK2469" s="15"/>
      <c r="AL2469" s="15"/>
      <c r="AM2469" s="15"/>
      <c r="AN2469" s="15"/>
      <c r="AO2469" s="15"/>
      <c r="AP2469" s="15"/>
      <c r="AQ2469" s="15"/>
      <c r="AR2469" s="15"/>
      <c r="AS2469" s="15"/>
      <c r="AT2469" s="15"/>
      <c r="AU2469" s="15"/>
      <c r="AV2469" s="15"/>
      <c r="AW2469" s="15"/>
      <c r="AX2469" s="15"/>
      <c r="AY2469" s="15"/>
      <c r="AZ2469" s="15"/>
      <c r="BA2469" s="15"/>
      <c r="BB2469" s="15"/>
      <c r="BC2469" s="15"/>
      <c r="BD2469" s="15"/>
      <c r="BE2469" s="15"/>
      <c r="BF2469" s="15"/>
      <c r="BG2469" s="15"/>
      <c r="BH2469" s="15"/>
      <c r="BI2469" s="15"/>
      <c r="BJ2469" s="15"/>
      <c r="BK2469" s="15"/>
    </row>
    <row r="2470" spans="22:63" ht="15.75">
      <c r="V2470" s="15"/>
      <c r="W2470" s="15"/>
      <c r="X2470" s="15"/>
      <c r="Y2470" s="15"/>
      <c r="Z2470" s="15"/>
      <c r="AA2470" s="15"/>
      <c r="AB2470" s="15"/>
      <c r="AC2470" s="15"/>
      <c r="AD2470" s="15"/>
      <c r="AE2470" s="15"/>
      <c r="AF2470" s="15"/>
      <c r="AG2470" s="15"/>
      <c r="AH2470" s="15"/>
      <c r="AI2470" s="15"/>
      <c r="AJ2470" s="15"/>
      <c r="AK2470" s="15"/>
      <c r="AL2470" s="15"/>
      <c r="AM2470" s="15"/>
      <c r="AN2470" s="15"/>
      <c r="AO2470" s="15"/>
      <c r="AP2470" s="15"/>
      <c r="AQ2470" s="15"/>
      <c r="AR2470" s="15"/>
      <c r="AS2470" s="15"/>
      <c r="AT2470" s="15"/>
      <c r="AU2470" s="15"/>
      <c r="AV2470" s="15"/>
      <c r="AW2470" s="15"/>
      <c r="AX2470" s="15"/>
      <c r="AY2470" s="15"/>
      <c r="AZ2470" s="15"/>
      <c r="BA2470" s="15"/>
      <c r="BB2470" s="15"/>
      <c r="BC2470" s="15"/>
      <c r="BD2470" s="15"/>
      <c r="BE2470" s="15"/>
      <c r="BF2470" s="15"/>
      <c r="BG2470" s="15"/>
      <c r="BH2470" s="15"/>
      <c r="BI2470" s="15"/>
      <c r="BJ2470" s="15"/>
      <c r="BK2470" s="15"/>
    </row>
    <row r="2471" spans="22:63" ht="15.75">
      <c r="V2471" s="15"/>
      <c r="W2471" s="15"/>
      <c r="X2471" s="15"/>
      <c r="Y2471" s="15"/>
      <c r="Z2471" s="15"/>
      <c r="AA2471" s="15"/>
      <c r="AB2471" s="15"/>
      <c r="AC2471" s="15"/>
      <c r="AD2471" s="15"/>
      <c r="AE2471" s="15"/>
      <c r="AF2471" s="15"/>
      <c r="AG2471" s="15"/>
      <c r="AH2471" s="15"/>
      <c r="AI2471" s="15"/>
      <c r="AJ2471" s="15"/>
      <c r="AK2471" s="15"/>
      <c r="AL2471" s="15"/>
      <c r="AM2471" s="15"/>
      <c r="AN2471" s="15"/>
      <c r="AO2471" s="15"/>
      <c r="AP2471" s="15"/>
      <c r="AQ2471" s="15"/>
      <c r="AR2471" s="15"/>
      <c r="AS2471" s="15"/>
      <c r="AT2471" s="15"/>
      <c r="AU2471" s="15"/>
      <c r="AV2471" s="15"/>
      <c r="AW2471" s="15"/>
      <c r="AX2471" s="15"/>
      <c r="AY2471" s="15"/>
      <c r="AZ2471" s="15"/>
      <c r="BA2471" s="15"/>
      <c r="BB2471" s="15"/>
      <c r="BC2471" s="15"/>
      <c r="BD2471" s="15"/>
      <c r="BE2471" s="15"/>
      <c r="BF2471" s="15"/>
      <c r="BG2471" s="15"/>
      <c r="BH2471" s="15"/>
      <c r="BI2471" s="15"/>
      <c r="BJ2471" s="15"/>
      <c r="BK2471" s="15"/>
    </row>
    <row r="2472" spans="22:63" ht="15.75">
      <c r="V2472" s="15"/>
      <c r="W2472" s="15"/>
      <c r="X2472" s="15"/>
      <c r="Y2472" s="15"/>
      <c r="Z2472" s="15"/>
      <c r="AA2472" s="15"/>
      <c r="AB2472" s="15"/>
      <c r="AC2472" s="15"/>
      <c r="AD2472" s="15"/>
      <c r="AE2472" s="15"/>
      <c r="AF2472" s="15"/>
      <c r="AG2472" s="15"/>
      <c r="AH2472" s="15"/>
      <c r="AI2472" s="15"/>
      <c r="AJ2472" s="15"/>
      <c r="AK2472" s="15"/>
      <c r="AL2472" s="15"/>
      <c r="AM2472" s="15"/>
      <c r="AN2472" s="15"/>
      <c r="AO2472" s="15"/>
      <c r="AP2472" s="15"/>
      <c r="AQ2472" s="15"/>
      <c r="AR2472" s="15"/>
      <c r="AS2472" s="15"/>
      <c r="AT2472" s="15"/>
      <c r="AU2472" s="15"/>
      <c r="AV2472" s="15"/>
      <c r="AW2472" s="15"/>
      <c r="AX2472" s="15"/>
      <c r="AY2472" s="15"/>
      <c r="AZ2472" s="15"/>
      <c r="BA2472" s="15"/>
      <c r="BB2472" s="15"/>
      <c r="BC2472" s="15"/>
      <c r="BD2472" s="15"/>
      <c r="BE2472" s="15"/>
      <c r="BF2472" s="15"/>
      <c r="BG2472" s="15"/>
      <c r="BH2472" s="15"/>
      <c r="BI2472" s="15"/>
      <c r="BJ2472" s="15"/>
      <c r="BK2472" s="15"/>
    </row>
    <row r="2473" spans="22:63" ht="15.75">
      <c r="V2473" s="15"/>
      <c r="W2473" s="15"/>
      <c r="X2473" s="15"/>
      <c r="Y2473" s="15"/>
      <c r="Z2473" s="15"/>
      <c r="AA2473" s="15"/>
      <c r="AB2473" s="15"/>
      <c r="AC2473" s="15"/>
      <c r="AD2473" s="15"/>
      <c r="AE2473" s="15"/>
      <c r="AF2473" s="15"/>
      <c r="AG2473" s="15"/>
      <c r="AH2473" s="15"/>
      <c r="AI2473" s="15"/>
      <c r="AJ2473" s="15"/>
      <c r="AK2473" s="15"/>
      <c r="AL2473" s="15"/>
      <c r="AM2473" s="15"/>
      <c r="AN2473" s="15"/>
      <c r="AO2473" s="15"/>
      <c r="AP2473" s="15"/>
      <c r="AQ2473" s="15"/>
      <c r="AR2473" s="15"/>
      <c r="AS2473" s="15"/>
      <c r="AT2473" s="15"/>
      <c r="AU2473" s="15"/>
      <c r="AV2473" s="15"/>
      <c r="AW2473" s="15"/>
      <c r="AX2473" s="15"/>
      <c r="AY2473" s="15"/>
      <c r="AZ2473" s="15"/>
      <c r="BA2473" s="15"/>
      <c r="BB2473" s="15"/>
      <c r="BC2473" s="15"/>
      <c r="BD2473" s="15"/>
      <c r="BE2473" s="15"/>
      <c r="BF2473" s="15"/>
      <c r="BG2473" s="15"/>
      <c r="BH2473" s="15"/>
      <c r="BI2473" s="15"/>
      <c r="BJ2473" s="15"/>
      <c r="BK2473" s="15"/>
    </row>
    <row r="2474" spans="22:63" ht="15.75">
      <c r="V2474" s="15"/>
      <c r="W2474" s="15"/>
      <c r="X2474" s="15"/>
      <c r="Y2474" s="15"/>
      <c r="Z2474" s="15"/>
      <c r="AA2474" s="15"/>
      <c r="AB2474" s="15"/>
      <c r="AC2474" s="15"/>
      <c r="AD2474" s="15"/>
      <c r="AE2474" s="15"/>
      <c r="AF2474" s="15"/>
      <c r="AG2474" s="15"/>
      <c r="AH2474" s="15"/>
      <c r="AI2474" s="15"/>
      <c r="AJ2474" s="15"/>
      <c r="AK2474" s="15"/>
      <c r="AL2474" s="15"/>
      <c r="AM2474" s="15"/>
      <c r="AN2474" s="15"/>
      <c r="AO2474" s="15"/>
      <c r="AP2474" s="15"/>
      <c r="AQ2474" s="15"/>
      <c r="AR2474" s="15"/>
      <c r="AS2474" s="15"/>
      <c r="AT2474" s="15"/>
      <c r="AU2474" s="15"/>
      <c r="AV2474" s="15"/>
      <c r="AW2474" s="15"/>
      <c r="AX2474" s="15"/>
      <c r="AY2474" s="15"/>
      <c r="AZ2474" s="15"/>
      <c r="BA2474" s="15"/>
      <c r="BB2474" s="15"/>
      <c r="BC2474" s="15"/>
      <c r="BD2474" s="15"/>
      <c r="BE2474" s="15"/>
      <c r="BF2474" s="15"/>
      <c r="BG2474" s="15"/>
      <c r="BH2474" s="15"/>
      <c r="BI2474" s="15"/>
      <c r="BJ2474" s="15"/>
      <c r="BK2474" s="15"/>
    </row>
    <row r="2475" spans="22:63" ht="15.75">
      <c r="V2475" s="15"/>
      <c r="W2475" s="15"/>
      <c r="X2475" s="15"/>
      <c r="Y2475" s="15"/>
      <c r="Z2475" s="15"/>
      <c r="AA2475" s="15"/>
      <c r="AB2475" s="15"/>
      <c r="AC2475" s="15"/>
      <c r="AD2475" s="15"/>
      <c r="AE2475" s="15"/>
      <c r="AF2475" s="15"/>
      <c r="AG2475" s="15"/>
      <c r="AH2475" s="15"/>
      <c r="AI2475" s="15"/>
      <c r="AJ2475" s="15"/>
      <c r="AK2475" s="15"/>
      <c r="AL2475" s="15"/>
      <c r="AM2475" s="15"/>
      <c r="AN2475" s="15"/>
      <c r="AO2475" s="15"/>
      <c r="AP2475" s="15"/>
      <c r="AQ2475" s="15"/>
      <c r="AR2475" s="15"/>
      <c r="AS2475" s="15"/>
      <c r="AT2475" s="15"/>
      <c r="AU2475" s="15"/>
      <c r="AV2475" s="15"/>
      <c r="AW2475" s="15"/>
      <c r="AX2475" s="15"/>
      <c r="AY2475" s="15"/>
      <c r="AZ2475" s="15"/>
      <c r="BA2475" s="15"/>
      <c r="BB2475" s="15"/>
      <c r="BC2475" s="15"/>
      <c r="BD2475" s="15"/>
      <c r="BE2475" s="15"/>
      <c r="BF2475" s="15"/>
      <c r="BG2475" s="15"/>
      <c r="BH2475" s="15"/>
      <c r="BI2475" s="15"/>
      <c r="BJ2475" s="15"/>
      <c r="BK2475" s="15"/>
    </row>
    <row r="2476" spans="22:63" ht="15.75">
      <c r="V2476" s="15"/>
      <c r="W2476" s="15"/>
      <c r="X2476" s="15"/>
      <c r="Y2476" s="15"/>
      <c r="Z2476" s="15"/>
      <c r="AA2476" s="15"/>
      <c r="AB2476" s="15"/>
      <c r="AC2476" s="15"/>
      <c r="AD2476" s="15"/>
      <c r="AE2476" s="15"/>
      <c r="AF2476" s="15"/>
      <c r="AG2476" s="15"/>
      <c r="AH2476" s="15"/>
      <c r="AI2476" s="15"/>
      <c r="AJ2476" s="15"/>
      <c r="AK2476" s="15"/>
      <c r="AL2476" s="15"/>
      <c r="AM2476" s="15"/>
      <c r="AN2476" s="15"/>
      <c r="AO2476" s="15"/>
      <c r="AP2476" s="15"/>
      <c r="AQ2476" s="15"/>
      <c r="AR2476" s="15"/>
      <c r="AS2476" s="15"/>
      <c r="AT2476" s="15"/>
      <c r="AU2476" s="15"/>
      <c r="AV2476" s="15"/>
      <c r="AW2476" s="15"/>
      <c r="AX2476" s="15"/>
      <c r="AY2476" s="15"/>
      <c r="AZ2476" s="15"/>
      <c r="BA2476" s="15"/>
      <c r="BB2476" s="15"/>
      <c r="BC2476" s="15"/>
      <c r="BD2476" s="15"/>
      <c r="BE2476" s="15"/>
      <c r="BF2476" s="15"/>
      <c r="BG2476" s="15"/>
      <c r="BH2476" s="15"/>
      <c r="BI2476" s="15"/>
      <c r="BJ2476" s="15"/>
      <c r="BK2476" s="15"/>
    </row>
    <row r="2477" spans="22:63" ht="15.75">
      <c r="V2477" s="15"/>
      <c r="W2477" s="15"/>
      <c r="X2477" s="15"/>
      <c r="Y2477" s="15"/>
      <c r="Z2477" s="15"/>
      <c r="AA2477" s="15"/>
      <c r="AB2477" s="15"/>
      <c r="AC2477" s="15"/>
      <c r="AD2477" s="15"/>
      <c r="AE2477" s="15"/>
      <c r="AF2477" s="15"/>
      <c r="AG2477" s="15"/>
      <c r="AH2477" s="15"/>
      <c r="AI2477" s="15"/>
      <c r="AJ2477" s="15"/>
      <c r="AK2477" s="15"/>
      <c r="AL2477" s="15"/>
      <c r="AM2477" s="15"/>
      <c r="AN2477" s="15"/>
      <c r="AO2477" s="15"/>
      <c r="AP2477" s="15"/>
      <c r="AQ2477" s="15"/>
      <c r="AR2477" s="15"/>
      <c r="AS2477" s="15"/>
      <c r="AT2477" s="15"/>
      <c r="AU2477" s="15"/>
      <c r="AV2477" s="15"/>
      <c r="AW2477" s="15"/>
      <c r="AX2477" s="15"/>
      <c r="AY2477" s="15"/>
      <c r="AZ2477" s="15"/>
      <c r="BA2477" s="15"/>
      <c r="BB2477" s="15"/>
      <c r="BC2477" s="15"/>
      <c r="BD2477" s="15"/>
      <c r="BE2477" s="15"/>
      <c r="BF2477" s="15"/>
      <c r="BG2477" s="15"/>
      <c r="BH2477" s="15"/>
      <c r="BI2477" s="15"/>
      <c r="BJ2477" s="15"/>
      <c r="BK2477" s="15"/>
    </row>
    <row r="2478" spans="22:63" ht="15.75">
      <c r="V2478" s="15"/>
      <c r="W2478" s="15"/>
      <c r="X2478" s="15"/>
      <c r="Y2478" s="15"/>
      <c r="Z2478" s="15"/>
      <c r="AA2478" s="15"/>
      <c r="AB2478" s="15"/>
      <c r="AC2478" s="15"/>
      <c r="AD2478" s="15"/>
      <c r="AE2478" s="15"/>
      <c r="AF2478" s="15"/>
      <c r="AG2478" s="15"/>
      <c r="AH2478" s="15"/>
      <c r="AI2478" s="15"/>
      <c r="AJ2478" s="15"/>
      <c r="AK2478" s="15"/>
      <c r="AL2478" s="15"/>
      <c r="AM2478" s="15"/>
      <c r="AN2478" s="15"/>
      <c r="AO2478" s="15"/>
      <c r="AP2478" s="15"/>
      <c r="AQ2478" s="15"/>
      <c r="AR2478" s="15"/>
      <c r="AS2478" s="15"/>
      <c r="AT2478" s="15"/>
      <c r="AU2478" s="15"/>
      <c r="AV2478" s="15"/>
      <c r="AW2478" s="15"/>
      <c r="AX2478" s="15"/>
      <c r="AY2478" s="15"/>
      <c r="AZ2478" s="15"/>
      <c r="BA2478" s="15"/>
      <c r="BB2478" s="15"/>
      <c r="BC2478" s="15"/>
      <c r="BD2478" s="15"/>
      <c r="BE2478" s="15"/>
      <c r="BF2478" s="15"/>
      <c r="BG2478" s="15"/>
      <c r="BH2478" s="15"/>
      <c r="BI2478" s="15"/>
      <c r="BJ2478" s="15"/>
      <c r="BK2478" s="15"/>
    </row>
    <row r="2479" spans="22:63" ht="15.75">
      <c r="V2479" s="15"/>
      <c r="W2479" s="15"/>
      <c r="X2479" s="15"/>
      <c r="Y2479" s="15"/>
      <c r="Z2479" s="15"/>
      <c r="AA2479" s="15"/>
      <c r="AB2479" s="15"/>
      <c r="AC2479" s="15"/>
      <c r="AD2479" s="15"/>
      <c r="AE2479" s="15"/>
      <c r="AF2479" s="15"/>
      <c r="AG2479" s="15"/>
      <c r="AH2479" s="15"/>
      <c r="AI2479" s="15"/>
      <c r="AJ2479" s="15"/>
      <c r="AK2479" s="15"/>
      <c r="AL2479" s="15"/>
      <c r="AM2479" s="15"/>
      <c r="AN2479" s="15"/>
      <c r="AO2479" s="15"/>
      <c r="AP2479" s="15"/>
      <c r="AQ2479" s="15"/>
      <c r="AR2479" s="15"/>
      <c r="AS2479" s="15"/>
      <c r="AT2479" s="15"/>
      <c r="AU2479" s="15"/>
      <c r="AV2479" s="15"/>
      <c r="AW2479" s="15"/>
      <c r="AX2479" s="15"/>
      <c r="AY2479" s="15"/>
      <c r="AZ2479" s="15"/>
      <c r="BA2479" s="15"/>
      <c r="BB2479" s="15"/>
      <c r="BC2479" s="15"/>
      <c r="BD2479" s="15"/>
      <c r="BE2479" s="15"/>
      <c r="BF2479" s="15"/>
      <c r="BG2479" s="15"/>
      <c r="BH2479" s="15"/>
      <c r="BI2479" s="15"/>
      <c r="BJ2479" s="15"/>
      <c r="BK2479" s="15"/>
    </row>
    <row r="2480" spans="22:63" ht="15.75">
      <c r="V2480" s="15"/>
      <c r="W2480" s="15"/>
      <c r="X2480" s="15"/>
      <c r="Y2480" s="15"/>
      <c r="Z2480" s="15"/>
      <c r="AA2480" s="15"/>
      <c r="AB2480" s="15"/>
      <c r="AC2480" s="15"/>
      <c r="AD2480" s="15"/>
      <c r="AE2480" s="15"/>
      <c r="AF2480" s="15"/>
      <c r="AG2480" s="15"/>
      <c r="AH2480" s="15"/>
      <c r="AI2480" s="15"/>
      <c r="AJ2480" s="15"/>
      <c r="AK2480" s="15"/>
      <c r="AL2480" s="15"/>
      <c r="AM2480" s="15"/>
      <c r="AN2480" s="15"/>
      <c r="AO2480" s="15"/>
      <c r="AP2480" s="15"/>
      <c r="AQ2480" s="15"/>
      <c r="AR2480" s="15"/>
      <c r="AS2480" s="15"/>
      <c r="AT2480" s="15"/>
      <c r="AU2480" s="15"/>
      <c r="AV2480" s="15"/>
      <c r="AW2480" s="15"/>
      <c r="AX2480" s="15"/>
      <c r="AY2480" s="15"/>
      <c r="AZ2480" s="15"/>
      <c r="BA2480" s="15"/>
      <c r="BB2480" s="15"/>
      <c r="BC2480" s="15"/>
      <c r="BD2480" s="15"/>
      <c r="BE2480" s="15"/>
      <c r="BF2480" s="15"/>
      <c r="BG2480" s="15"/>
      <c r="BH2480" s="15"/>
      <c r="BI2480" s="15"/>
      <c r="BJ2480" s="15"/>
      <c r="BK2480" s="15"/>
    </row>
    <row r="2481" spans="22:63" ht="15.75">
      <c r="V2481" s="15"/>
      <c r="W2481" s="15"/>
      <c r="X2481" s="15"/>
      <c r="Y2481" s="15"/>
      <c r="Z2481" s="15"/>
      <c r="AA2481" s="15"/>
      <c r="AB2481" s="15"/>
      <c r="AC2481" s="15"/>
      <c r="AD2481" s="15"/>
      <c r="AE2481" s="15"/>
      <c r="AF2481" s="15"/>
      <c r="AG2481" s="15"/>
      <c r="AH2481" s="15"/>
      <c r="AI2481" s="15"/>
      <c r="AJ2481" s="15"/>
      <c r="AK2481" s="15"/>
      <c r="AL2481" s="15"/>
      <c r="AM2481" s="15"/>
      <c r="AN2481" s="15"/>
      <c r="AO2481" s="15"/>
      <c r="AP2481" s="15"/>
      <c r="AQ2481" s="15"/>
      <c r="AR2481" s="15"/>
      <c r="AS2481" s="15"/>
      <c r="AT2481" s="15"/>
      <c r="AU2481" s="15"/>
      <c r="AV2481" s="15"/>
      <c r="AW2481" s="15"/>
      <c r="AX2481" s="15"/>
      <c r="AY2481" s="15"/>
      <c r="AZ2481" s="15"/>
      <c r="BA2481" s="15"/>
      <c r="BB2481" s="15"/>
      <c r="BC2481" s="15"/>
      <c r="BD2481" s="15"/>
      <c r="BE2481" s="15"/>
      <c r="BF2481" s="15"/>
      <c r="BG2481" s="15"/>
      <c r="BH2481" s="15"/>
      <c r="BI2481" s="15"/>
      <c r="BJ2481" s="15"/>
      <c r="BK2481" s="15"/>
    </row>
    <row r="2482" spans="22:63" ht="15.75">
      <c r="V2482" s="15"/>
      <c r="W2482" s="15"/>
      <c r="X2482" s="15"/>
      <c r="Y2482" s="15"/>
      <c r="Z2482" s="15"/>
      <c r="AA2482" s="15"/>
      <c r="AB2482" s="15"/>
      <c r="AC2482" s="15"/>
      <c r="AD2482" s="15"/>
      <c r="AE2482" s="15"/>
      <c r="AF2482" s="15"/>
      <c r="AG2482" s="15"/>
      <c r="AH2482" s="15"/>
      <c r="AI2482" s="15"/>
      <c r="AJ2482" s="15"/>
      <c r="AK2482" s="15"/>
      <c r="AL2482" s="15"/>
      <c r="AM2482" s="15"/>
      <c r="AN2482" s="15"/>
      <c r="AO2482" s="15"/>
      <c r="AP2482" s="15"/>
      <c r="AQ2482" s="15"/>
      <c r="AR2482" s="15"/>
      <c r="AS2482" s="15"/>
      <c r="AT2482" s="15"/>
      <c r="AU2482" s="15"/>
      <c r="AV2482" s="15"/>
      <c r="AW2482" s="15"/>
      <c r="AX2482" s="15"/>
      <c r="AY2482" s="15"/>
      <c r="AZ2482" s="15"/>
      <c r="BA2482" s="15"/>
      <c r="BB2482" s="15"/>
      <c r="BC2482" s="15"/>
      <c r="BD2482" s="15"/>
      <c r="BE2482" s="15"/>
      <c r="BF2482" s="15"/>
      <c r="BG2482" s="15"/>
      <c r="BH2482" s="15"/>
      <c r="BI2482" s="15"/>
      <c r="BJ2482" s="15"/>
      <c r="BK2482" s="15"/>
    </row>
    <row r="2483" spans="22:63" ht="15.75">
      <c r="V2483" s="15"/>
      <c r="W2483" s="15"/>
      <c r="X2483" s="15"/>
      <c r="Y2483" s="15"/>
      <c r="Z2483" s="15"/>
      <c r="AA2483" s="15"/>
      <c r="AB2483" s="15"/>
      <c r="AC2483" s="15"/>
      <c r="AD2483" s="15"/>
      <c r="AE2483" s="15"/>
      <c r="AF2483" s="15"/>
      <c r="AG2483" s="15"/>
      <c r="AH2483" s="15"/>
      <c r="AI2483" s="15"/>
      <c r="AJ2483" s="15"/>
      <c r="AK2483" s="15"/>
      <c r="AL2483" s="15"/>
      <c r="AM2483" s="15"/>
      <c r="AN2483" s="15"/>
      <c r="AO2483" s="15"/>
      <c r="AP2483" s="15"/>
      <c r="AQ2483" s="15"/>
      <c r="AR2483" s="15"/>
      <c r="AS2483" s="15"/>
      <c r="AT2483" s="15"/>
      <c r="AU2483" s="15"/>
      <c r="AV2483" s="15"/>
      <c r="AW2483" s="15"/>
      <c r="AX2483" s="15"/>
      <c r="AY2483" s="15"/>
      <c r="AZ2483" s="15"/>
      <c r="BA2483" s="15"/>
      <c r="BB2483" s="15"/>
      <c r="BC2483" s="15"/>
      <c r="BD2483" s="15"/>
      <c r="BE2483" s="15"/>
      <c r="BF2483" s="15"/>
      <c r="BG2483" s="15"/>
      <c r="BH2483" s="15"/>
      <c r="BI2483" s="15"/>
      <c r="BJ2483" s="15"/>
      <c r="BK2483" s="15"/>
    </row>
    <row r="2484" spans="22:63" ht="15.75">
      <c r="V2484" s="15"/>
      <c r="W2484" s="15"/>
      <c r="X2484" s="15"/>
      <c r="Y2484" s="15"/>
      <c r="Z2484" s="15"/>
      <c r="AA2484" s="15"/>
      <c r="AB2484" s="15"/>
      <c r="AC2484" s="15"/>
      <c r="AD2484" s="15"/>
      <c r="AE2484" s="15"/>
      <c r="AF2484" s="15"/>
      <c r="AG2484" s="15"/>
      <c r="AH2484" s="15"/>
      <c r="AI2484" s="15"/>
      <c r="AJ2484" s="15"/>
      <c r="AK2484" s="15"/>
      <c r="AL2484" s="15"/>
      <c r="AM2484" s="15"/>
      <c r="AN2484" s="15"/>
      <c r="AO2484" s="15"/>
      <c r="AP2484" s="15"/>
      <c r="AQ2484" s="15"/>
      <c r="AR2484" s="15"/>
      <c r="AS2484" s="15"/>
      <c r="AT2484" s="15"/>
      <c r="AU2484" s="15"/>
      <c r="AV2484" s="15"/>
      <c r="AW2484" s="15"/>
      <c r="AX2484" s="15"/>
      <c r="AY2484" s="15"/>
      <c r="AZ2484" s="15"/>
      <c r="BA2484" s="15"/>
      <c r="BB2484" s="15"/>
      <c r="BC2484" s="15"/>
      <c r="BD2484" s="15"/>
      <c r="BE2484" s="15"/>
      <c r="BF2484" s="15"/>
      <c r="BG2484" s="15"/>
      <c r="BH2484" s="15"/>
      <c r="BI2484" s="15"/>
      <c r="BJ2484" s="15"/>
      <c r="BK2484" s="15"/>
    </row>
    <row r="2485" spans="22:63" ht="15.75">
      <c r="V2485" s="15"/>
      <c r="W2485" s="15"/>
      <c r="X2485" s="15"/>
      <c r="Y2485" s="15"/>
      <c r="Z2485" s="15"/>
      <c r="AA2485" s="15"/>
      <c r="AB2485" s="15"/>
      <c r="AC2485" s="15"/>
      <c r="AD2485" s="15"/>
      <c r="AE2485" s="15"/>
      <c r="AF2485" s="15"/>
      <c r="AG2485" s="15"/>
      <c r="AH2485" s="15"/>
      <c r="AI2485" s="15"/>
      <c r="AJ2485" s="15"/>
      <c r="AK2485" s="15"/>
      <c r="AL2485" s="15"/>
      <c r="AM2485" s="15"/>
      <c r="AN2485" s="15"/>
      <c r="AO2485" s="15"/>
      <c r="AP2485" s="15"/>
      <c r="AQ2485" s="15"/>
      <c r="AR2485" s="15"/>
      <c r="AS2485" s="15"/>
      <c r="AT2485" s="15"/>
      <c r="AU2485" s="15"/>
      <c r="AV2485" s="15"/>
      <c r="AW2485" s="15"/>
      <c r="AX2485" s="15"/>
      <c r="AY2485" s="15"/>
      <c r="AZ2485" s="15"/>
      <c r="BA2485" s="15"/>
      <c r="BB2485" s="15"/>
      <c r="BC2485" s="15"/>
      <c r="BD2485" s="15"/>
      <c r="BE2485" s="15"/>
      <c r="BF2485" s="15"/>
      <c r="BG2485" s="15"/>
      <c r="BH2485" s="15"/>
      <c r="BI2485" s="15"/>
      <c r="BJ2485" s="15"/>
      <c r="BK2485" s="15"/>
    </row>
    <row r="2486" spans="22:63" ht="15.75">
      <c r="V2486" s="15"/>
      <c r="W2486" s="15"/>
      <c r="X2486" s="15"/>
      <c r="Y2486" s="15"/>
      <c r="Z2486" s="15"/>
      <c r="AA2486" s="15"/>
      <c r="AB2486" s="15"/>
      <c r="AC2486" s="15"/>
      <c r="AD2486" s="15"/>
      <c r="AE2486" s="15"/>
      <c r="AF2486" s="15"/>
      <c r="AG2486" s="15"/>
      <c r="AH2486" s="15"/>
      <c r="AI2486" s="15"/>
      <c r="AJ2486" s="15"/>
      <c r="AK2486" s="15"/>
      <c r="AL2486" s="15"/>
      <c r="AM2486" s="15"/>
      <c r="AN2486" s="15"/>
      <c r="AO2486" s="15"/>
      <c r="AP2486" s="15"/>
      <c r="AQ2486" s="15"/>
      <c r="AR2486" s="15"/>
      <c r="AS2486" s="15"/>
      <c r="AT2486" s="15"/>
      <c r="AU2486" s="15"/>
      <c r="AV2486" s="15"/>
      <c r="AW2486" s="15"/>
      <c r="AX2486" s="15"/>
      <c r="AY2486" s="15"/>
      <c r="AZ2486" s="15"/>
      <c r="BA2486" s="15"/>
      <c r="BB2486" s="15"/>
      <c r="BC2486" s="15"/>
      <c r="BD2486" s="15"/>
      <c r="BE2486" s="15"/>
      <c r="BF2486" s="15"/>
      <c r="BG2486" s="15"/>
      <c r="BH2486" s="15"/>
      <c r="BI2486" s="15"/>
      <c r="BJ2486" s="15"/>
      <c r="BK2486" s="15"/>
    </row>
    <row r="2487" spans="22:63" ht="15.75">
      <c r="V2487" s="15"/>
      <c r="W2487" s="15"/>
      <c r="X2487" s="15"/>
      <c r="Y2487" s="15"/>
      <c r="Z2487" s="15"/>
      <c r="AA2487" s="15"/>
      <c r="AB2487" s="15"/>
      <c r="AC2487" s="15"/>
      <c r="AD2487" s="15"/>
      <c r="AE2487" s="15"/>
      <c r="AF2487" s="15"/>
      <c r="AG2487" s="15"/>
      <c r="AH2487" s="15"/>
      <c r="AI2487" s="15"/>
      <c r="AJ2487" s="15"/>
      <c r="AK2487" s="15"/>
      <c r="AL2487" s="15"/>
      <c r="AM2487" s="15"/>
      <c r="AN2487" s="15"/>
      <c r="AO2487" s="15"/>
      <c r="AP2487" s="15"/>
      <c r="AQ2487" s="15"/>
      <c r="AR2487" s="15"/>
      <c r="AS2487" s="15"/>
      <c r="AT2487" s="15"/>
      <c r="AU2487" s="15"/>
      <c r="AV2487" s="15"/>
      <c r="AW2487" s="15"/>
      <c r="AX2487" s="15"/>
      <c r="AY2487" s="15"/>
      <c r="AZ2487" s="15"/>
      <c r="BA2487" s="15"/>
      <c r="BB2487" s="15"/>
      <c r="BC2487" s="15"/>
      <c r="BD2487" s="15"/>
      <c r="BE2487" s="15"/>
      <c r="BF2487" s="15"/>
      <c r="BG2487" s="15"/>
      <c r="BH2487" s="15"/>
      <c r="BI2487" s="15"/>
      <c r="BJ2487" s="15"/>
      <c r="BK2487" s="15"/>
    </row>
    <row r="2488" spans="22:63" ht="15.75">
      <c r="V2488" s="15"/>
      <c r="W2488" s="15"/>
      <c r="X2488" s="15"/>
      <c r="Y2488" s="15"/>
      <c r="Z2488" s="15"/>
      <c r="AA2488" s="15"/>
      <c r="AB2488" s="15"/>
      <c r="AC2488" s="15"/>
      <c r="AD2488" s="15"/>
      <c r="AE2488" s="15"/>
      <c r="AF2488" s="15"/>
      <c r="AG2488" s="15"/>
      <c r="AH2488" s="15"/>
      <c r="AI2488" s="15"/>
      <c r="AJ2488" s="15"/>
      <c r="AK2488" s="15"/>
      <c r="AL2488" s="15"/>
      <c r="AM2488" s="15"/>
      <c r="AN2488" s="15"/>
      <c r="AO2488" s="15"/>
      <c r="AP2488" s="15"/>
      <c r="AQ2488" s="15"/>
      <c r="AR2488" s="15"/>
      <c r="AS2488" s="15"/>
      <c r="AT2488" s="15"/>
      <c r="AU2488" s="15"/>
      <c r="AV2488" s="15"/>
      <c r="AW2488" s="15"/>
      <c r="AX2488" s="15"/>
      <c r="AY2488" s="15"/>
      <c r="AZ2488" s="15"/>
      <c r="BA2488" s="15"/>
      <c r="BB2488" s="15"/>
      <c r="BC2488" s="15"/>
      <c r="BD2488" s="15"/>
      <c r="BE2488" s="15"/>
      <c r="BF2488" s="15"/>
      <c r="BG2488" s="15"/>
      <c r="BH2488" s="15"/>
      <c r="BI2488" s="15"/>
      <c r="BJ2488" s="15"/>
      <c r="BK2488" s="15"/>
    </row>
    <row r="2489" spans="22:63" ht="15.75">
      <c r="V2489" s="15"/>
      <c r="W2489" s="15"/>
      <c r="X2489" s="15"/>
      <c r="Y2489" s="15"/>
      <c r="Z2489" s="15"/>
      <c r="AA2489" s="15"/>
      <c r="AB2489" s="15"/>
      <c r="AC2489" s="15"/>
      <c r="AD2489" s="15"/>
      <c r="AE2489" s="15"/>
      <c r="AF2489" s="15"/>
      <c r="AG2489" s="15"/>
      <c r="AH2489" s="15"/>
      <c r="AI2489" s="15"/>
      <c r="AJ2489" s="15"/>
      <c r="AK2489" s="15"/>
      <c r="AL2489" s="15"/>
      <c r="AM2489" s="15"/>
      <c r="AN2489" s="15"/>
      <c r="AO2489" s="15"/>
      <c r="AP2489" s="15"/>
      <c r="AQ2489" s="15"/>
      <c r="AR2489" s="15"/>
      <c r="AS2489" s="15"/>
      <c r="AT2489" s="15"/>
      <c r="AU2489" s="15"/>
      <c r="AV2489" s="15"/>
      <c r="AW2489" s="15"/>
      <c r="AX2489" s="15"/>
      <c r="AY2489" s="15"/>
      <c r="AZ2489" s="15"/>
      <c r="BA2489" s="15"/>
      <c r="BB2489" s="15"/>
      <c r="BC2489" s="15"/>
      <c r="BD2489" s="15"/>
      <c r="BE2489" s="15"/>
      <c r="BF2489" s="15"/>
      <c r="BG2489" s="15"/>
      <c r="BH2489" s="15"/>
      <c r="BI2489" s="15"/>
      <c r="BJ2489" s="15"/>
      <c r="BK2489" s="15"/>
    </row>
    <row r="2490" spans="22:63" ht="15.75">
      <c r="V2490" s="15"/>
      <c r="W2490" s="15"/>
      <c r="X2490" s="15"/>
      <c r="Y2490" s="15"/>
      <c r="Z2490" s="15"/>
      <c r="AA2490" s="15"/>
      <c r="AB2490" s="15"/>
      <c r="AC2490" s="15"/>
      <c r="AD2490" s="15"/>
      <c r="AE2490" s="15"/>
      <c r="AF2490" s="15"/>
      <c r="AG2490" s="15"/>
      <c r="AH2490" s="15"/>
      <c r="AI2490" s="15"/>
      <c r="AJ2490" s="15"/>
      <c r="AK2490" s="15"/>
      <c r="AL2490" s="15"/>
      <c r="AM2490" s="15"/>
      <c r="AN2490" s="15"/>
      <c r="AO2490" s="15"/>
      <c r="AP2490" s="15"/>
      <c r="AQ2490" s="15"/>
      <c r="AR2490" s="15"/>
      <c r="AS2490" s="15"/>
      <c r="AT2490" s="15"/>
      <c r="AU2490" s="15"/>
      <c r="AV2490" s="15"/>
      <c r="AW2490" s="15"/>
      <c r="AX2490" s="15"/>
      <c r="AY2490" s="15"/>
      <c r="AZ2490" s="15"/>
      <c r="BA2490" s="15"/>
      <c r="BB2490" s="15"/>
      <c r="BC2490" s="15"/>
      <c r="BD2490" s="15"/>
      <c r="BE2490" s="15"/>
      <c r="BF2490" s="15"/>
      <c r="BG2490" s="15"/>
      <c r="BH2490" s="15"/>
      <c r="BI2490" s="15"/>
      <c r="BJ2490" s="15"/>
      <c r="BK2490" s="15"/>
    </row>
    <row r="2491" spans="22:63" ht="15.75">
      <c r="V2491" s="15"/>
      <c r="W2491" s="15"/>
      <c r="X2491" s="15"/>
      <c r="Y2491" s="15"/>
      <c r="Z2491" s="15"/>
      <c r="AA2491" s="15"/>
      <c r="AB2491" s="15"/>
      <c r="AC2491" s="15"/>
      <c r="AD2491" s="15"/>
      <c r="AE2491" s="15"/>
      <c r="AF2491" s="15"/>
      <c r="AG2491" s="15"/>
      <c r="AH2491" s="15"/>
      <c r="AI2491" s="15"/>
      <c r="AJ2491" s="15"/>
      <c r="AK2491" s="15"/>
      <c r="AL2491" s="15"/>
      <c r="AM2491" s="15"/>
      <c r="AN2491" s="15"/>
      <c r="AO2491" s="15"/>
      <c r="AP2491" s="15"/>
      <c r="AQ2491" s="15"/>
      <c r="AR2491" s="15"/>
      <c r="AS2491" s="15"/>
      <c r="AT2491" s="15"/>
      <c r="AU2491" s="15"/>
      <c r="AV2491" s="15"/>
      <c r="AW2491" s="15"/>
      <c r="AX2491" s="15"/>
      <c r="AY2491" s="15"/>
      <c r="AZ2491" s="15"/>
      <c r="BA2491" s="15"/>
      <c r="BB2491" s="15"/>
      <c r="BC2491" s="15"/>
      <c r="BD2491" s="15"/>
      <c r="BE2491" s="15"/>
      <c r="BF2491" s="15"/>
      <c r="BG2491" s="15"/>
      <c r="BH2491" s="15"/>
      <c r="BI2491" s="15"/>
      <c r="BJ2491" s="15"/>
      <c r="BK2491" s="15"/>
    </row>
    <row r="2492" spans="22:63" ht="15.75">
      <c r="V2492" s="15"/>
      <c r="W2492" s="15"/>
      <c r="X2492" s="15"/>
      <c r="Y2492" s="15"/>
      <c r="Z2492" s="15"/>
      <c r="AA2492" s="15"/>
      <c r="AB2492" s="15"/>
      <c r="AC2492" s="15"/>
      <c r="AD2492" s="15"/>
      <c r="AE2492" s="15"/>
      <c r="AF2492" s="15"/>
      <c r="AG2492" s="15"/>
      <c r="AH2492" s="15"/>
      <c r="AI2492" s="15"/>
      <c r="AJ2492" s="15"/>
      <c r="AK2492" s="15"/>
      <c r="AL2492" s="15"/>
      <c r="AM2492" s="15"/>
      <c r="AN2492" s="15"/>
      <c r="AO2492" s="15"/>
      <c r="AP2492" s="15"/>
      <c r="AQ2492" s="15"/>
      <c r="AR2492" s="15"/>
      <c r="AS2492" s="15"/>
      <c r="AT2492" s="15"/>
      <c r="AU2492" s="15"/>
      <c r="AV2492" s="15"/>
      <c r="AW2492" s="15"/>
      <c r="AX2492" s="15"/>
      <c r="AY2492" s="15"/>
      <c r="AZ2492" s="15"/>
      <c r="BA2492" s="15"/>
      <c r="BB2492" s="15"/>
      <c r="BC2492" s="15"/>
      <c r="BD2492" s="15"/>
      <c r="BE2492" s="15"/>
      <c r="BF2492" s="15"/>
      <c r="BG2492" s="15"/>
      <c r="BH2492" s="15"/>
      <c r="BI2492" s="15"/>
      <c r="BJ2492" s="15"/>
      <c r="BK2492" s="15"/>
    </row>
    <row r="2493" spans="22:63" ht="15.75">
      <c r="V2493" s="15"/>
      <c r="W2493" s="15"/>
      <c r="X2493" s="15"/>
      <c r="Y2493" s="15"/>
      <c r="Z2493" s="15"/>
      <c r="AA2493" s="15"/>
      <c r="AB2493" s="15"/>
      <c r="AC2493" s="15"/>
      <c r="AD2493" s="15"/>
      <c r="AE2493" s="15"/>
      <c r="AF2493" s="15"/>
      <c r="AG2493" s="15"/>
      <c r="AH2493" s="15"/>
      <c r="AI2493" s="15"/>
      <c r="AJ2493" s="15"/>
      <c r="AK2493" s="15"/>
      <c r="AL2493" s="15"/>
      <c r="AM2493" s="15"/>
      <c r="AN2493" s="15"/>
      <c r="AO2493" s="15"/>
      <c r="AP2493" s="15"/>
      <c r="AQ2493" s="15"/>
      <c r="AR2493" s="15"/>
      <c r="AS2493" s="15"/>
      <c r="AT2493" s="15"/>
      <c r="AU2493" s="15"/>
      <c r="AV2493" s="15"/>
      <c r="AW2493" s="15"/>
      <c r="AX2493" s="15"/>
      <c r="AY2493" s="15"/>
      <c r="AZ2493" s="15"/>
      <c r="BA2493" s="15"/>
      <c r="BB2493" s="15"/>
      <c r="BC2493" s="15"/>
      <c r="BD2493" s="15"/>
      <c r="BE2493" s="15"/>
      <c r="BF2493" s="15"/>
      <c r="BG2493" s="15"/>
      <c r="BH2493" s="15"/>
      <c r="BI2493" s="15"/>
      <c r="BJ2493" s="15"/>
      <c r="BK2493" s="15"/>
    </row>
    <row r="2494" spans="22:63" ht="15.75">
      <c r="V2494" s="15"/>
      <c r="W2494" s="15"/>
      <c r="X2494" s="15"/>
      <c r="Y2494" s="15"/>
      <c r="Z2494" s="15"/>
      <c r="AA2494" s="15"/>
      <c r="AB2494" s="15"/>
      <c r="AC2494" s="15"/>
      <c r="AD2494" s="15"/>
      <c r="AE2494" s="15"/>
      <c r="AF2494" s="15"/>
      <c r="AG2494" s="15"/>
      <c r="AH2494" s="15"/>
      <c r="AI2494" s="15"/>
      <c r="AJ2494" s="15"/>
      <c r="AK2494" s="15"/>
      <c r="AL2494" s="15"/>
      <c r="AM2494" s="15"/>
      <c r="AN2494" s="15"/>
      <c r="AO2494" s="15"/>
      <c r="AP2494" s="15"/>
      <c r="AQ2494" s="15"/>
      <c r="AR2494" s="15"/>
      <c r="AS2494" s="15"/>
      <c r="AT2494" s="15"/>
      <c r="AU2494" s="15"/>
      <c r="AV2494" s="15"/>
      <c r="AW2494" s="15"/>
      <c r="AX2494" s="15"/>
      <c r="AY2494" s="15"/>
      <c r="AZ2494" s="15"/>
      <c r="BA2494" s="15"/>
      <c r="BB2494" s="15"/>
      <c r="BC2494" s="15"/>
      <c r="BD2494" s="15"/>
      <c r="BE2494" s="15"/>
      <c r="BF2494" s="15"/>
      <c r="BG2494" s="15"/>
      <c r="BH2494" s="15"/>
      <c r="BI2494" s="15"/>
      <c r="BJ2494" s="15"/>
      <c r="BK2494" s="15"/>
    </row>
    <row r="2495" spans="22:63" ht="15.75">
      <c r="V2495" s="15"/>
      <c r="W2495" s="15"/>
      <c r="X2495" s="15"/>
      <c r="Y2495" s="15"/>
      <c r="Z2495" s="15"/>
      <c r="AA2495" s="15"/>
      <c r="AB2495" s="15"/>
      <c r="AC2495" s="15"/>
      <c r="AD2495" s="15"/>
      <c r="AE2495" s="15"/>
      <c r="AF2495" s="15"/>
      <c r="AG2495" s="15"/>
      <c r="AH2495" s="15"/>
      <c r="AI2495" s="15"/>
      <c r="AJ2495" s="15"/>
      <c r="AK2495" s="15"/>
      <c r="AL2495" s="15"/>
      <c r="AM2495" s="15"/>
      <c r="AN2495" s="15"/>
      <c r="AO2495" s="15"/>
      <c r="AP2495" s="15"/>
      <c r="AQ2495" s="15"/>
      <c r="AR2495" s="15"/>
      <c r="AS2495" s="15"/>
      <c r="AT2495" s="15"/>
      <c r="AU2495" s="15"/>
      <c r="AV2495" s="15"/>
      <c r="AW2495" s="15"/>
      <c r="AX2495" s="15"/>
      <c r="AY2495" s="15"/>
      <c r="AZ2495" s="15"/>
      <c r="BA2495" s="15"/>
      <c r="BB2495" s="15"/>
      <c r="BC2495" s="15"/>
      <c r="BD2495" s="15"/>
      <c r="BE2495" s="15"/>
      <c r="BF2495" s="15"/>
      <c r="BG2495" s="15"/>
      <c r="BH2495" s="15"/>
      <c r="BI2495" s="15"/>
      <c r="BJ2495" s="15"/>
      <c r="BK2495" s="15"/>
    </row>
    <row r="2496" spans="22:63" ht="15.75">
      <c r="V2496" s="15"/>
      <c r="W2496" s="15"/>
      <c r="X2496" s="15"/>
      <c r="Y2496" s="15"/>
      <c r="Z2496" s="15"/>
      <c r="AA2496" s="15"/>
      <c r="AB2496" s="15"/>
      <c r="AC2496" s="15"/>
      <c r="AD2496" s="15"/>
      <c r="AE2496" s="15"/>
      <c r="AF2496" s="15"/>
      <c r="AG2496" s="15"/>
      <c r="AH2496" s="15"/>
      <c r="AI2496" s="15"/>
      <c r="AJ2496" s="15"/>
      <c r="AK2496" s="15"/>
      <c r="AL2496" s="15"/>
      <c r="AM2496" s="15"/>
      <c r="AN2496" s="15"/>
      <c r="AO2496" s="15"/>
      <c r="AP2496" s="15"/>
      <c r="AQ2496" s="15"/>
      <c r="AR2496" s="15"/>
      <c r="AS2496" s="15"/>
      <c r="AT2496" s="15"/>
      <c r="AU2496" s="15"/>
      <c r="AV2496" s="15"/>
      <c r="AW2496" s="15"/>
      <c r="AX2496" s="15"/>
      <c r="AY2496" s="15"/>
      <c r="AZ2496" s="15"/>
      <c r="BA2496" s="15"/>
      <c r="BB2496" s="15"/>
      <c r="BC2496" s="15"/>
      <c r="BD2496" s="15"/>
      <c r="BE2496" s="15"/>
      <c r="BF2496" s="15"/>
      <c r="BG2496" s="15"/>
      <c r="BH2496" s="15"/>
      <c r="BI2496" s="15"/>
      <c r="BJ2496" s="15"/>
      <c r="BK2496" s="15"/>
    </row>
    <row r="2497" spans="22:63" ht="15.75">
      <c r="V2497" s="15"/>
      <c r="W2497" s="15"/>
      <c r="X2497" s="15"/>
      <c r="Y2497" s="15"/>
      <c r="Z2497" s="15"/>
      <c r="AA2497" s="15"/>
      <c r="AB2497" s="15"/>
      <c r="AC2497" s="15"/>
      <c r="AD2497" s="15"/>
      <c r="AE2497" s="15"/>
      <c r="AF2497" s="15"/>
      <c r="AG2497" s="15"/>
      <c r="AH2497" s="15"/>
      <c r="AI2497" s="15"/>
      <c r="AJ2497" s="15"/>
      <c r="AK2497" s="15"/>
      <c r="AL2497" s="15"/>
      <c r="AM2497" s="15"/>
      <c r="AN2497" s="15"/>
      <c r="AO2497" s="15"/>
      <c r="AP2497" s="15"/>
      <c r="AQ2497" s="15"/>
      <c r="AR2497" s="15"/>
      <c r="AS2497" s="15"/>
      <c r="AT2497" s="15"/>
      <c r="AU2497" s="15"/>
      <c r="AV2497" s="15"/>
      <c r="AW2497" s="15"/>
      <c r="AX2497" s="15"/>
      <c r="AY2497" s="15"/>
      <c r="AZ2497" s="15"/>
      <c r="BA2497" s="15"/>
      <c r="BB2497" s="15"/>
      <c r="BC2497" s="15"/>
      <c r="BD2497" s="15"/>
      <c r="BE2497" s="15"/>
      <c r="BF2497" s="15"/>
      <c r="BG2497" s="15"/>
      <c r="BH2497" s="15"/>
      <c r="BI2497" s="15"/>
      <c r="BJ2497" s="15"/>
      <c r="BK2497" s="15"/>
    </row>
    <row r="2498" spans="22:63" ht="15.75">
      <c r="V2498" s="15"/>
      <c r="W2498" s="15"/>
      <c r="X2498" s="15"/>
      <c r="Y2498" s="15"/>
      <c r="Z2498" s="15"/>
      <c r="AA2498" s="15"/>
      <c r="AB2498" s="15"/>
      <c r="AC2498" s="15"/>
      <c r="AD2498" s="15"/>
      <c r="AE2498" s="15"/>
      <c r="AF2498" s="15"/>
      <c r="AG2498" s="15"/>
      <c r="AH2498" s="15"/>
      <c r="AI2498" s="15"/>
      <c r="AJ2498" s="15"/>
      <c r="AK2498" s="15"/>
      <c r="AL2498" s="15"/>
      <c r="AM2498" s="15"/>
      <c r="AN2498" s="15"/>
      <c r="AO2498" s="15"/>
      <c r="AP2498" s="15"/>
      <c r="AQ2498" s="15"/>
      <c r="AR2498" s="15"/>
      <c r="AS2498" s="15"/>
      <c r="AT2498" s="15"/>
      <c r="AU2498" s="15"/>
      <c r="AV2498" s="15"/>
      <c r="AW2498" s="15"/>
      <c r="AX2498" s="15"/>
      <c r="AY2498" s="15"/>
      <c r="AZ2498" s="15"/>
      <c r="BA2498" s="15"/>
      <c r="BB2498" s="15"/>
      <c r="BC2498" s="15"/>
      <c r="BD2498" s="15"/>
      <c r="BE2498" s="15"/>
      <c r="BF2498" s="15"/>
      <c r="BG2498" s="15"/>
      <c r="BH2498" s="15"/>
      <c r="BI2498" s="15"/>
      <c r="BJ2498" s="15"/>
      <c r="BK2498" s="15"/>
    </row>
    <row r="2499" spans="22:63" ht="15.75">
      <c r="V2499" s="15"/>
      <c r="W2499" s="15"/>
      <c r="X2499" s="15"/>
      <c r="Y2499" s="15"/>
      <c r="Z2499" s="15"/>
      <c r="AA2499" s="15"/>
      <c r="AB2499" s="15"/>
      <c r="AC2499" s="15"/>
      <c r="AD2499" s="15"/>
      <c r="AE2499" s="15"/>
      <c r="AF2499" s="15"/>
      <c r="AG2499" s="15"/>
      <c r="AH2499" s="15"/>
      <c r="AI2499" s="15"/>
      <c r="AJ2499" s="15"/>
      <c r="AK2499" s="15"/>
      <c r="AL2499" s="15"/>
      <c r="AM2499" s="15"/>
      <c r="AN2499" s="15"/>
      <c r="AO2499" s="15"/>
      <c r="AP2499" s="15"/>
      <c r="AQ2499" s="15"/>
      <c r="AR2499" s="15"/>
      <c r="AS2499" s="15"/>
      <c r="AT2499" s="15"/>
      <c r="AU2499" s="15"/>
      <c r="AV2499" s="15"/>
      <c r="AW2499" s="15"/>
      <c r="AX2499" s="15"/>
      <c r="AY2499" s="15"/>
      <c r="AZ2499" s="15"/>
      <c r="BA2499" s="15"/>
      <c r="BB2499" s="15"/>
      <c r="BC2499" s="15"/>
      <c r="BD2499" s="15"/>
      <c r="BE2499" s="15"/>
      <c r="BF2499" s="15"/>
      <c r="BG2499" s="15"/>
      <c r="BH2499" s="15"/>
      <c r="BI2499" s="15"/>
      <c r="BJ2499" s="15"/>
      <c r="BK2499" s="15"/>
    </row>
    <row r="2500" spans="22:63" ht="15.75">
      <c r="V2500" s="15"/>
      <c r="W2500" s="15"/>
      <c r="X2500" s="15"/>
      <c r="Y2500" s="15"/>
      <c r="Z2500" s="15"/>
      <c r="AA2500" s="15"/>
      <c r="AB2500" s="15"/>
      <c r="AC2500" s="15"/>
      <c r="AD2500" s="15"/>
      <c r="AE2500" s="15"/>
      <c r="AF2500" s="15"/>
      <c r="AG2500" s="15"/>
      <c r="AH2500" s="15"/>
      <c r="AI2500" s="15"/>
      <c r="AJ2500" s="15"/>
      <c r="AK2500" s="15"/>
      <c r="AL2500" s="15"/>
      <c r="AM2500" s="15"/>
      <c r="AN2500" s="15"/>
      <c r="AO2500" s="15"/>
      <c r="AP2500" s="15"/>
      <c r="AQ2500" s="15"/>
      <c r="AR2500" s="15"/>
      <c r="AS2500" s="15"/>
      <c r="AT2500" s="15"/>
      <c r="AU2500" s="15"/>
      <c r="AV2500" s="15"/>
      <c r="AW2500" s="15"/>
      <c r="AX2500" s="15"/>
      <c r="AY2500" s="15"/>
      <c r="AZ2500" s="15"/>
      <c r="BA2500" s="15"/>
      <c r="BB2500" s="15"/>
      <c r="BC2500" s="15"/>
      <c r="BD2500" s="15"/>
      <c r="BE2500" s="15"/>
      <c r="BF2500" s="15"/>
      <c r="BG2500" s="15"/>
      <c r="BH2500" s="15"/>
      <c r="BI2500" s="15"/>
      <c r="BJ2500" s="15"/>
      <c r="BK2500" s="15"/>
    </row>
    <row r="2501" spans="22:63" ht="15.75">
      <c r="V2501" s="15"/>
      <c r="W2501" s="15"/>
      <c r="X2501" s="15"/>
      <c r="Y2501" s="15"/>
      <c r="Z2501" s="15"/>
      <c r="AA2501" s="15"/>
      <c r="AB2501" s="15"/>
      <c r="AC2501" s="15"/>
      <c r="AD2501" s="15"/>
      <c r="AE2501" s="15"/>
      <c r="AF2501" s="15"/>
      <c r="AG2501" s="15"/>
      <c r="AH2501" s="15"/>
      <c r="AI2501" s="15"/>
      <c r="AJ2501" s="15"/>
      <c r="AK2501" s="15"/>
      <c r="AL2501" s="15"/>
      <c r="AM2501" s="15"/>
      <c r="AN2501" s="15"/>
      <c r="AO2501" s="15"/>
      <c r="AP2501" s="15"/>
      <c r="AQ2501" s="15"/>
      <c r="AR2501" s="15"/>
      <c r="AS2501" s="15"/>
      <c r="AT2501" s="15"/>
      <c r="AU2501" s="15"/>
      <c r="AV2501" s="15"/>
      <c r="AW2501" s="15"/>
      <c r="AX2501" s="15"/>
      <c r="AY2501" s="15"/>
      <c r="AZ2501" s="15"/>
      <c r="BA2501" s="15"/>
      <c r="BB2501" s="15"/>
      <c r="BC2501" s="15"/>
      <c r="BD2501" s="15"/>
      <c r="BE2501" s="15"/>
      <c r="BF2501" s="15"/>
      <c r="BG2501" s="15"/>
      <c r="BH2501" s="15"/>
      <c r="BI2501" s="15"/>
      <c r="BJ2501" s="15"/>
      <c r="BK2501" s="15"/>
    </row>
    <row r="2502" spans="22:63" ht="15.75">
      <c r="V2502" s="15"/>
      <c r="W2502" s="15"/>
      <c r="X2502" s="15"/>
      <c r="Y2502" s="15"/>
      <c r="Z2502" s="15"/>
      <c r="AA2502" s="15"/>
      <c r="AB2502" s="15"/>
      <c r="AC2502" s="15"/>
      <c r="AD2502" s="15"/>
      <c r="AE2502" s="15"/>
      <c r="AF2502" s="15"/>
      <c r="AG2502" s="15"/>
      <c r="AH2502" s="15"/>
      <c r="AI2502" s="15"/>
      <c r="AJ2502" s="15"/>
      <c r="AK2502" s="15"/>
      <c r="AL2502" s="15"/>
      <c r="AM2502" s="15"/>
      <c r="AN2502" s="15"/>
      <c r="AO2502" s="15"/>
      <c r="AP2502" s="15"/>
      <c r="AQ2502" s="15"/>
      <c r="AR2502" s="15"/>
      <c r="AS2502" s="15"/>
      <c r="AT2502" s="15"/>
      <c r="AU2502" s="15"/>
      <c r="AV2502" s="15"/>
      <c r="AW2502" s="15"/>
      <c r="AX2502" s="15"/>
      <c r="AY2502" s="15"/>
      <c r="AZ2502" s="15"/>
      <c r="BA2502" s="15"/>
      <c r="BB2502" s="15"/>
      <c r="BC2502" s="15"/>
      <c r="BD2502" s="15"/>
      <c r="BE2502" s="15"/>
      <c r="BF2502" s="15"/>
      <c r="BG2502" s="15"/>
      <c r="BH2502" s="15"/>
      <c r="BI2502" s="15"/>
      <c r="BJ2502" s="15"/>
      <c r="BK2502" s="15"/>
    </row>
    <row r="2503" spans="22:63" ht="15.75">
      <c r="V2503" s="15"/>
      <c r="W2503" s="15"/>
      <c r="X2503" s="15"/>
      <c r="Y2503" s="15"/>
      <c r="Z2503" s="15"/>
      <c r="AA2503" s="15"/>
      <c r="AB2503" s="15"/>
      <c r="AC2503" s="15"/>
      <c r="AD2503" s="15"/>
      <c r="AE2503" s="15"/>
      <c r="AF2503" s="15"/>
      <c r="AG2503" s="15"/>
      <c r="AH2503" s="15"/>
      <c r="AI2503" s="15"/>
      <c r="AJ2503" s="15"/>
      <c r="AK2503" s="15"/>
      <c r="AL2503" s="15"/>
      <c r="AM2503" s="15"/>
      <c r="AN2503" s="15"/>
      <c r="AO2503" s="15"/>
      <c r="AP2503" s="15"/>
      <c r="AQ2503" s="15"/>
      <c r="AR2503" s="15"/>
      <c r="AS2503" s="15"/>
      <c r="AT2503" s="15"/>
      <c r="AU2503" s="15"/>
      <c r="AV2503" s="15"/>
      <c r="AW2503" s="15"/>
      <c r="AX2503" s="15"/>
      <c r="AY2503" s="15"/>
      <c r="AZ2503" s="15"/>
      <c r="BA2503" s="15"/>
      <c r="BB2503" s="15"/>
      <c r="BC2503" s="15"/>
      <c r="BD2503" s="15"/>
      <c r="BE2503" s="15"/>
      <c r="BF2503" s="15"/>
      <c r="BG2503" s="15"/>
      <c r="BH2503" s="15"/>
      <c r="BI2503" s="15"/>
      <c r="BJ2503" s="15"/>
      <c r="BK2503" s="15"/>
    </row>
    <row r="2504" spans="22:63" ht="15.75">
      <c r="V2504" s="15"/>
      <c r="W2504" s="15"/>
      <c r="X2504" s="15"/>
      <c r="Y2504" s="15"/>
      <c r="Z2504" s="15"/>
      <c r="AA2504" s="15"/>
      <c r="AB2504" s="15"/>
      <c r="AC2504" s="15"/>
      <c r="AD2504" s="15"/>
      <c r="AE2504" s="15"/>
      <c r="AF2504" s="15"/>
      <c r="AG2504" s="15"/>
      <c r="AH2504" s="15"/>
      <c r="AI2504" s="15"/>
      <c r="AJ2504" s="15"/>
      <c r="AK2504" s="15"/>
      <c r="AL2504" s="15"/>
      <c r="AM2504" s="15"/>
      <c r="AN2504" s="15"/>
      <c r="AO2504" s="15"/>
      <c r="AP2504" s="15"/>
      <c r="AQ2504" s="15"/>
      <c r="AR2504" s="15"/>
      <c r="AS2504" s="15"/>
      <c r="AT2504" s="15"/>
      <c r="AU2504" s="15"/>
      <c r="AV2504" s="15"/>
      <c r="AW2504" s="15"/>
      <c r="AX2504" s="15"/>
      <c r="AY2504" s="15"/>
      <c r="AZ2504" s="15"/>
      <c r="BA2504" s="15"/>
      <c r="BB2504" s="15"/>
      <c r="BC2504" s="15"/>
      <c r="BD2504" s="15"/>
      <c r="BE2504" s="15"/>
      <c r="BF2504" s="15"/>
      <c r="BG2504" s="15"/>
      <c r="BH2504" s="15"/>
      <c r="BI2504" s="15"/>
      <c r="BJ2504" s="15"/>
      <c r="BK2504" s="15"/>
    </row>
    <row r="2505" spans="22:63" ht="15.75">
      <c r="V2505" s="15"/>
      <c r="W2505" s="15"/>
      <c r="X2505" s="15"/>
      <c r="Y2505" s="15"/>
      <c r="Z2505" s="15"/>
      <c r="AA2505" s="15"/>
      <c r="AB2505" s="15"/>
      <c r="AC2505" s="15"/>
      <c r="AD2505" s="15"/>
      <c r="AE2505" s="15"/>
      <c r="AF2505" s="15"/>
      <c r="AG2505" s="15"/>
      <c r="AH2505" s="15"/>
      <c r="AI2505" s="15"/>
      <c r="AJ2505" s="15"/>
      <c r="AK2505" s="15"/>
      <c r="AL2505" s="15"/>
      <c r="AM2505" s="15"/>
      <c r="AN2505" s="15"/>
      <c r="AO2505" s="15"/>
      <c r="AP2505" s="15"/>
      <c r="AQ2505" s="15"/>
      <c r="AR2505" s="15"/>
      <c r="AS2505" s="15"/>
      <c r="AT2505" s="15"/>
      <c r="AU2505" s="15"/>
      <c r="AV2505" s="15"/>
      <c r="AW2505" s="15"/>
      <c r="AX2505" s="15"/>
      <c r="AY2505" s="15"/>
      <c r="AZ2505" s="15"/>
      <c r="BA2505" s="15"/>
      <c r="BB2505" s="15"/>
      <c r="BC2505" s="15"/>
      <c r="BD2505" s="15"/>
      <c r="BE2505" s="15"/>
      <c r="BF2505" s="15"/>
      <c r="BG2505" s="15"/>
      <c r="BH2505" s="15"/>
      <c r="BI2505" s="15"/>
      <c r="BJ2505" s="15"/>
      <c r="BK2505" s="15"/>
    </row>
    <row r="2506" spans="22:63" ht="15.75">
      <c r="V2506" s="15"/>
      <c r="W2506" s="15"/>
      <c r="X2506" s="15"/>
      <c r="Y2506" s="15"/>
      <c r="Z2506" s="15"/>
      <c r="AA2506" s="15"/>
      <c r="AB2506" s="15"/>
      <c r="AC2506" s="15"/>
      <c r="AD2506" s="15"/>
      <c r="AE2506" s="15"/>
      <c r="AF2506" s="15"/>
      <c r="AG2506" s="15"/>
      <c r="AH2506" s="15"/>
      <c r="AI2506" s="15"/>
      <c r="AJ2506" s="15"/>
      <c r="AK2506" s="15"/>
      <c r="AL2506" s="15"/>
      <c r="AM2506" s="15"/>
      <c r="AN2506" s="15"/>
      <c r="AO2506" s="15"/>
      <c r="AP2506" s="15"/>
      <c r="AQ2506" s="15"/>
      <c r="AR2506" s="15"/>
      <c r="AS2506" s="15"/>
      <c r="AT2506" s="15"/>
      <c r="AU2506" s="15"/>
      <c r="AV2506" s="15"/>
      <c r="AW2506" s="15"/>
      <c r="AX2506" s="15"/>
      <c r="AY2506" s="15"/>
      <c r="AZ2506" s="15"/>
      <c r="BA2506" s="15"/>
      <c r="BB2506" s="15"/>
      <c r="BC2506" s="15"/>
      <c r="BD2506" s="15"/>
      <c r="BE2506" s="15"/>
      <c r="BF2506" s="15"/>
      <c r="BG2506" s="15"/>
      <c r="BH2506" s="15"/>
      <c r="BI2506" s="15"/>
      <c r="BJ2506" s="15"/>
      <c r="BK2506" s="15"/>
    </row>
    <row r="2507" spans="22:63" ht="15.75">
      <c r="V2507" s="15"/>
      <c r="W2507" s="15"/>
      <c r="X2507" s="15"/>
      <c r="Y2507" s="15"/>
      <c r="Z2507" s="15"/>
      <c r="AA2507" s="15"/>
      <c r="AB2507" s="15"/>
      <c r="AC2507" s="15"/>
      <c r="AD2507" s="15"/>
      <c r="AE2507" s="15"/>
      <c r="AF2507" s="15"/>
      <c r="AG2507" s="15"/>
      <c r="AH2507" s="15"/>
      <c r="AI2507" s="15"/>
      <c r="AJ2507" s="15"/>
      <c r="AK2507" s="15"/>
      <c r="AL2507" s="15"/>
      <c r="AM2507" s="15"/>
      <c r="AN2507" s="15"/>
      <c r="AO2507" s="15"/>
      <c r="AP2507" s="15"/>
      <c r="AQ2507" s="15"/>
      <c r="AR2507" s="15"/>
      <c r="AS2507" s="15"/>
      <c r="AT2507" s="15"/>
      <c r="AU2507" s="15"/>
      <c r="AV2507" s="15"/>
      <c r="AW2507" s="15"/>
      <c r="AX2507" s="15"/>
      <c r="AY2507" s="15"/>
      <c r="AZ2507" s="15"/>
      <c r="BA2507" s="15"/>
      <c r="BB2507" s="15"/>
      <c r="BC2507" s="15"/>
      <c r="BD2507" s="15"/>
      <c r="BE2507" s="15"/>
      <c r="BF2507" s="15"/>
      <c r="BG2507" s="15"/>
      <c r="BH2507" s="15"/>
      <c r="BI2507" s="15"/>
      <c r="BJ2507" s="15"/>
      <c r="BK2507" s="15"/>
    </row>
    <row r="2508" spans="22:63" ht="15.75">
      <c r="V2508" s="15"/>
      <c r="W2508" s="15"/>
      <c r="X2508" s="15"/>
      <c r="Y2508" s="15"/>
      <c r="Z2508" s="15"/>
      <c r="AA2508" s="15"/>
      <c r="AB2508" s="15"/>
      <c r="AC2508" s="15"/>
      <c r="AD2508" s="15"/>
      <c r="AE2508" s="15"/>
      <c r="AF2508" s="15"/>
      <c r="AG2508" s="15"/>
      <c r="AH2508" s="15"/>
      <c r="AI2508" s="15"/>
      <c r="AJ2508" s="15"/>
      <c r="AK2508" s="15"/>
      <c r="AL2508" s="15"/>
      <c r="AM2508" s="15"/>
      <c r="AN2508" s="15"/>
      <c r="AO2508" s="15"/>
      <c r="AP2508" s="15"/>
      <c r="AQ2508" s="15"/>
      <c r="AR2508" s="15"/>
      <c r="AS2508" s="15"/>
      <c r="AT2508" s="15"/>
      <c r="AU2508" s="15"/>
      <c r="AV2508" s="15"/>
      <c r="AW2508" s="15"/>
      <c r="AX2508" s="15"/>
      <c r="AY2508" s="15"/>
      <c r="AZ2508" s="15"/>
      <c r="BA2508" s="15"/>
      <c r="BB2508" s="15"/>
      <c r="BC2508" s="15"/>
      <c r="BD2508" s="15"/>
      <c r="BE2508" s="15"/>
      <c r="BF2508" s="15"/>
      <c r="BG2508" s="15"/>
      <c r="BH2508" s="15"/>
      <c r="BI2508" s="15"/>
      <c r="BJ2508" s="15"/>
      <c r="BK2508" s="15"/>
    </row>
    <row r="2509" spans="22:63" ht="15.75">
      <c r="V2509" s="15"/>
      <c r="W2509" s="15"/>
      <c r="X2509" s="15"/>
      <c r="Y2509" s="15"/>
      <c r="Z2509" s="15"/>
      <c r="AA2509" s="15"/>
      <c r="AB2509" s="15"/>
      <c r="AC2509" s="15"/>
      <c r="AD2509" s="15"/>
      <c r="AE2509" s="15"/>
      <c r="AF2509" s="15"/>
      <c r="AG2509" s="15"/>
      <c r="AH2509" s="15"/>
      <c r="AI2509" s="15"/>
      <c r="AJ2509" s="15"/>
      <c r="AK2509" s="15"/>
      <c r="AL2509" s="15"/>
      <c r="AM2509" s="15"/>
      <c r="AN2509" s="15"/>
      <c r="AO2509" s="15"/>
      <c r="AP2509" s="15"/>
      <c r="AQ2509" s="15"/>
      <c r="AR2509" s="15"/>
      <c r="AS2509" s="15"/>
      <c r="AT2509" s="15"/>
      <c r="AU2509" s="15"/>
      <c r="AV2509" s="15"/>
      <c r="AW2509" s="15"/>
      <c r="AX2509" s="15"/>
      <c r="AY2509" s="15"/>
      <c r="AZ2509" s="15"/>
      <c r="BA2509" s="15"/>
      <c r="BB2509" s="15"/>
      <c r="BC2509" s="15"/>
      <c r="BD2509" s="15"/>
      <c r="BE2509" s="15"/>
      <c r="BF2509" s="15"/>
      <c r="BG2509" s="15"/>
      <c r="BH2509" s="15"/>
      <c r="BI2509" s="15"/>
      <c r="BJ2509" s="15"/>
      <c r="BK2509" s="15"/>
    </row>
    <row r="2510" spans="22:63" ht="15.75">
      <c r="V2510" s="15"/>
      <c r="W2510" s="15"/>
      <c r="X2510" s="15"/>
      <c r="Y2510" s="15"/>
      <c r="Z2510" s="15"/>
      <c r="AA2510" s="15"/>
      <c r="AB2510" s="15"/>
      <c r="AC2510" s="15"/>
      <c r="AD2510" s="15"/>
      <c r="AE2510" s="15"/>
      <c r="AF2510" s="15"/>
      <c r="AG2510" s="15"/>
      <c r="AH2510" s="15"/>
      <c r="AI2510" s="15"/>
      <c r="AJ2510" s="15"/>
      <c r="AK2510" s="15"/>
      <c r="AL2510" s="15"/>
      <c r="AM2510" s="15"/>
      <c r="AN2510" s="15"/>
      <c r="AO2510" s="15"/>
      <c r="AP2510" s="15"/>
      <c r="AQ2510" s="15"/>
      <c r="AR2510" s="15"/>
      <c r="AS2510" s="15"/>
      <c r="AT2510" s="15"/>
      <c r="AU2510" s="15"/>
      <c r="AV2510" s="15"/>
      <c r="AW2510" s="15"/>
      <c r="AX2510" s="15"/>
      <c r="AY2510" s="15"/>
      <c r="AZ2510" s="15"/>
      <c r="BA2510" s="15"/>
      <c r="BB2510" s="15"/>
      <c r="BC2510" s="15"/>
      <c r="BD2510" s="15"/>
      <c r="BE2510" s="15"/>
      <c r="BF2510" s="15"/>
      <c r="BG2510" s="15"/>
      <c r="BH2510" s="15"/>
      <c r="BI2510" s="15"/>
      <c r="BJ2510" s="15"/>
      <c r="BK2510" s="15"/>
    </row>
    <row r="2511" spans="22:63" ht="15.75">
      <c r="V2511" s="15"/>
      <c r="W2511" s="15"/>
      <c r="X2511" s="15"/>
      <c r="Y2511" s="15"/>
      <c r="Z2511" s="15"/>
      <c r="AA2511" s="15"/>
      <c r="AB2511" s="15"/>
      <c r="AC2511" s="15"/>
      <c r="AD2511" s="15"/>
      <c r="AE2511" s="15"/>
      <c r="AF2511" s="15"/>
      <c r="AG2511" s="15"/>
      <c r="AH2511" s="15"/>
      <c r="AI2511" s="15"/>
      <c r="AJ2511" s="15"/>
      <c r="AK2511" s="15"/>
      <c r="AL2511" s="15"/>
      <c r="AM2511" s="15"/>
      <c r="AN2511" s="15"/>
      <c r="AO2511" s="15"/>
      <c r="AP2511" s="15"/>
      <c r="AQ2511" s="15"/>
      <c r="AR2511" s="15"/>
      <c r="AS2511" s="15"/>
      <c r="AT2511" s="15"/>
      <c r="AU2511" s="15"/>
      <c r="AV2511" s="15"/>
      <c r="AW2511" s="15"/>
      <c r="AX2511" s="15"/>
      <c r="AY2511" s="15"/>
      <c r="AZ2511" s="15"/>
      <c r="BA2511" s="15"/>
      <c r="BB2511" s="15"/>
      <c r="BC2511" s="15"/>
      <c r="BD2511" s="15"/>
      <c r="BE2511" s="15"/>
      <c r="BF2511" s="15"/>
      <c r="BG2511" s="15"/>
      <c r="BH2511" s="15"/>
      <c r="BI2511" s="15"/>
      <c r="BJ2511" s="15"/>
      <c r="BK2511" s="15"/>
    </row>
    <row r="2512" spans="22:63" ht="15.75">
      <c r="V2512" s="15"/>
      <c r="W2512" s="15"/>
      <c r="X2512" s="15"/>
      <c r="Y2512" s="15"/>
      <c r="Z2512" s="15"/>
      <c r="AA2512" s="15"/>
      <c r="AB2512" s="15"/>
      <c r="AC2512" s="15"/>
      <c r="AD2512" s="15"/>
      <c r="AE2512" s="15"/>
      <c r="AF2512" s="15"/>
      <c r="AG2512" s="15"/>
      <c r="AH2512" s="15"/>
      <c r="AI2512" s="15"/>
      <c r="AJ2512" s="15"/>
      <c r="AK2512" s="15"/>
      <c r="AL2512" s="15"/>
      <c r="AM2512" s="15"/>
      <c r="AN2512" s="15"/>
      <c r="AO2512" s="15"/>
      <c r="AP2512" s="15"/>
      <c r="AQ2512" s="15"/>
      <c r="AR2512" s="15"/>
      <c r="AS2512" s="15"/>
      <c r="AT2512" s="15"/>
      <c r="AU2512" s="15"/>
      <c r="AV2512" s="15"/>
      <c r="AW2512" s="15"/>
      <c r="AX2512" s="15"/>
      <c r="AY2512" s="15"/>
      <c r="AZ2512" s="15"/>
      <c r="BA2512" s="15"/>
      <c r="BB2512" s="15"/>
      <c r="BC2512" s="15"/>
      <c r="BD2512" s="15"/>
      <c r="BE2512" s="15"/>
      <c r="BF2512" s="15"/>
      <c r="BG2512" s="15"/>
      <c r="BH2512" s="15"/>
      <c r="BI2512" s="15"/>
      <c r="BJ2512" s="15"/>
      <c r="BK2512" s="15"/>
    </row>
    <row r="2513" spans="22:63" ht="15.75">
      <c r="V2513" s="15"/>
      <c r="W2513" s="15"/>
      <c r="X2513" s="15"/>
      <c r="Y2513" s="15"/>
      <c r="Z2513" s="15"/>
      <c r="AA2513" s="15"/>
      <c r="AB2513" s="15"/>
      <c r="AC2513" s="15"/>
      <c r="AD2513" s="15"/>
      <c r="AE2513" s="15"/>
      <c r="AF2513" s="15"/>
      <c r="AG2513" s="15"/>
      <c r="AH2513" s="15"/>
      <c r="AI2513" s="15"/>
      <c r="AJ2513" s="15"/>
      <c r="AK2513" s="15"/>
      <c r="AL2513" s="15"/>
      <c r="AM2513" s="15"/>
      <c r="AN2513" s="15"/>
      <c r="AO2513" s="15"/>
      <c r="AP2513" s="15"/>
      <c r="AQ2513" s="15"/>
      <c r="AR2513" s="15"/>
      <c r="AS2513" s="15"/>
      <c r="AT2513" s="15"/>
      <c r="AU2513" s="15"/>
      <c r="AV2513" s="15"/>
      <c r="AW2513" s="15"/>
      <c r="AX2513" s="15"/>
      <c r="AY2513" s="15"/>
      <c r="AZ2513" s="15"/>
      <c r="BA2513" s="15"/>
      <c r="BB2513" s="15"/>
      <c r="BC2513" s="15"/>
      <c r="BD2513" s="15"/>
      <c r="BE2513" s="15"/>
      <c r="BF2513" s="15"/>
      <c r="BG2513" s="15"/>
      <c r="BH2513" s="15"/>
      <c r="BI2513" s="15"/>
      <c r="BJ2513" s="15"/>
      <c r="BK2513" s="15"/>
    </row>
    <row r="2514" spans="22:63" ht="15.75">
      <c r="V2514" s="15"/>
      <c r="W2514" s="15"/>
      <c r="X2514" s="15"/>
      <c r="Y2514" s="15"/>
      <c r="Z2514" s="15"/>
      <c r="AA2514" s="15"/>
      <c r="AB2514" s="15"/>
      <c r="AC2514" s="15"/>
      <c r="AD2514" s="15"/>
      <c r="AE2514" s="15"/>
      <c r="AF2514" s="15"/>
      <c r="AG2514" s="15"/>
      <c r="AH2514" s="15"/>
      <c r="AI2514" s="15"/>
      <c r="AJ2514" s="15"/>
      <c r="AK2514" s="15"/>
      <c r="AL2514" s="15"/>
      <c r="AM2514" s="15"/>
      <c r="AN2514" s="15"/>
      <c r="AO2514" s="15"/>
      <c r="AP2514" s="15"/>
      <c r="AQ2514" s="15"/>
      <c r="AR2514" s="15"/>
      <c r="AS2514" s="15"/>
      <c r="AT2514" s="15"/>
      <c r="AU2514" s="15"/>
      <c r="AV2514" s="15"/>
      <c r="AW2514" s="15"/>
      <c r="AX2514" s="15"/>
      <c r="AY2514" s="15"/>
      <c r="AZ2514" s="15"/>
      <c r="BA2514" s="15"/>
      <c r="BB2514" s="15"/>
      <c r="BC2514" s="15"/>
      <c r="BD2514" s="15"/>
      <c r="BE2514" s="15"/>
      <c r="BF2514" s="15"/>
      <c r="BG2514" s="15"/>
      <c r="BH2514" s="15"/>
      <c r="BI2514" s="15"/>
      <c r="BJ2514" s="15"/>
      <c r="BK2514" s="15"/>
    </row>
    <row r="2515" spans="22:63" ht="15.75">
      <c r="V2515" s="15"/>
      <c r="W2515" s="15"/>
      <c r="X2515" s="15"/>
      <c r="Y2515" s="15"/>
      <c r="Z2515" s="15"/>
      <c r="AA2515" s="15"/>
      <c r="AB2515" s="15"/>
      <c r="AC2515" s="15"/>
      <c r="AD2515" s="15"/>
      <c r="AE2515" s="15"/>
      <c r="AF2515" s="15"/>
      <c r="AG2515" s="15"/>
      <c r="AH2515" s="15"/>
      <c r="AI2515" s="15"/>
      <c r="AJ2515" s="15"/>
      <c r="AK2515" s="15"/>
      <c r="AL2515" s="15"/>
      <c r="AM2515" s="15"/>
      <c r="AN2515" s="15"/>
      <c r="AO2515" s="15"/>
      <c r="AP2515" s="15"/>
      <c r="AQ2515" s="15"/>
      <c r="AR2515" s="15"/>
      <c r="AS2515" s="15"/>
      <c r="AT2515" s="15"/>
      <c r="AU2515" s="15"/>
      <c r="AV2515" s="15"/>
      <c r="AW2515" s="15"/>
      <c r="AX2515" s="15"/>
      <c r="AY2515" s="15"/>
      <c r="AZ2515" s="15"/>
      <c r="BA2515" s="15"/>
      <c r="BB2515" s="15"/>
      <c r="BC2515" s="15"/>
      <c r="BD2515" s="15"/>
      <c r="BE2515" s="15"/>
      <c r="BF2515" s="15"/>
      <c r="BG2515" s="15"/>
      <c r="BH2515" s="15"/>
      <c r="BI2515" s="15"/>
      <c r="BJ2515" s="15"/>
      <c r="BK2515" s="15"/>
    </row>
    <row r="2516" spans="22:63" ht="15.75">
      <c r="V2516" s="15"/>
      <c r="W2516" s="15"/>
      <c r="X2516" s="15"/>
      <c r="Y2516" s="15"/>
      <c r="Z2516" s="15"/>
      <c r="AA2516" s="15"/>
      <c r="AB2516" s="15"/>
      <c r="AC2516" s="15"/>
      <c r="AD2516" s="15"/>
      <c r="AE2516" s="15"/>
      <c r="AF2516" s="15"/>
      <c r="AG2516" s="15"/>
      <c r="AH2516" s="15"/>
      <c r="AI2516" s="15"/>
      <c r="AJ2516" s="15"/>
      <c r="AK2516" s="15"/>
      <c r="AL2516" s="15"/>
      <c r="AM2516" s="15"/>
      <c r="AN2516" s="15"/>
      <c r="AO2516" s="15"/>
      <c r="AP2516" s="15"/>
      <c r="AQ2516" s="15"/>
      <c r="AR2516" s="15"/>
      <c r="AS2516" s="15"/>
      <c r="AT2516" s="15"/>
      <c r="AU2516" s="15"/>
      <c r="AV2516" s="15"/>
      <c r="AW2516" s="15"/>
      <c r="AX2516" s="15"/>
      <c r="AY2516" s="15"/>
      <c r="AZ2516" s="15"/>
      <c r="BA2516" s="15"/>
      <c r="BB2516" s="15"/>
      <c r="BC2516" s="15"/>
      <c r="BD2516" s="15"/>
      <c r="BE2516" s="15"/>
      <c r="BF2516" s="15"/>
      <c r="BG2516" s="15"/>
      <c r="BH2516" s="15"/>
      <c r="BI2516" s="15"/>
      <c r="BJ2516" s="15"/>
      <c r="BK2516" s="15"/>
    </row>
    <row r="2517" spans="22:63" ht="15.75">
      <c r="V2517" s="15"/>
      <c r="W2517" s="15"/>
      <c r="X2517" s="15"/>
      <c r="Y2517" s="15"/>
      <c r="Z2517" s="15"/>
      <c r="AA2517" s="15"/>
      <c r="AB2517" s="15"/>
      <c r="AC2517" s="15"/>
      <c r="AD2517" s="15"/>
      <c r="AE2517" s="15"/>
      <c r="AF2517" s="15"/>
      <c r="AG2517" s="15"/>
      <c r="AH2517" s="15"/>
      <c r="AI2517" s="15"/>
      <c r="AJ2517" s="15"/>
      <c r="AK2517" s="15"/>
      <c r="AL2517" s="15"/>
      <c r="AM2517" s="15"/>
      <c r="AN2517" s="15"/>
      <c r="AO2517" s="15"/>
      <c r="AP2517" s="15"/>
      <c r="AQ2517" s="15"/>
      <c r="AR2517" s="15"/>
      <c r="AS2517" s="15"/>
      <c r="AT2517" s="15"/>
      <c r="AU2517" s="15"/>
      <c r="AV2517" s="15"/>
      <c r="AW2517" s="15"/>
      <c r="AX2517" s="15"/>
      <c r="AY2517" s="15"/>
      <c r="AZ2517" s="15"/>
      <c r="BA2517" s="15"/>
      <c r="BB2517" s="15"/>
      <c r="BC2517" s="15"/>
      <c r="BD2517" s="15"/>
      <c r="BE2517" s="15"/>
      <c r="BF2517" s="15"/>
      <c r="BG2517" s="15"/>
      <c r="BH2517" s="15"/>
      <c r="BI2517" s="15"/>
      <c r="BJ2517" s="15"/>
      <c r="BK2517" s="15"/>
    </row>
    <row r="2518" spans="22:63" ht="15.75">
      <c r="V2518" s="15"/>
      <c r="W2518" s="15"/>
      <c r="X2518" s="15"/>
      <c r="Y2518" s="15"/>
      <c r="Z2518" s="15"/>
      <c r="AA2518" s="15"/>
      <c r="AB2518" s="15"/>
      <c r="AC2518" s="15"/>
      <c r="AD2518" s="15"/>
      <c r="AE2518" s="15"/>
      <c r="AF2518" s="15"/>
      <c r="AG2518" s="15"/>
      <c r="AH2518" s="15"/>
      <c r="AI2518" s="15"/>
      <c r="AJ2518" s="15"/>
      <c r="AK2518" s="15"/>
      <c r="AL2518" s="15"/>
      <c r="AM2518" s="15"/>
      <c r="AN2518" s="15"/>
      <c r="AO2518" s="15"/>
      <c r="AP2518" s="15"/>
      <c r="AQ2518" s="15"/>
      <c r="AR2518" s="15"/>
      <c r="AS2518" s="15"/>
      <c r="AT2518" s="15"/>
      <c r="AU2518" s="15"/>
      <c r="AV2518" s="15"/>
      <c r="AW2518" s="15"/>
      <c r="AX2518" s="15"/>
      <c r="AY2518" s="15"/>
      <c r="AZ2518" s="15"/>
      <c r="BA2518" s="15"/>
      <c r="BB2518" s="15"/>
      <c r="BC2518" s="15"/>
      <c r="BD2518" s="15"/>
      <c r="BE2518" s="15"/>
      <c r="BF2518" s="15"/>
      <c r="BG2518" s="15"/>
      <c r="BH2518" s="15"/>
      <c r="BI2518" s="15"/>
      <c r="BJ2518" s="15"/>
      <c r="BK2518" s="15"/>
    </row>
    <row r="2519" spans="22:63" ht="15.75">
      <c r="V2519" s="15"/>
      <c r="W2519" s="15"/>
      <c r="X2519" s="15"/>
      <c r="Y2519" s="15"/>
      <c r="Z2519" s="15"/>
      <c r="AA2519" s="15"/>
      <c r="AB2519" s="15"/>
      <c r="AC2519" s="15"/>
      <c r="AD2519" s="15"/>
      <c r="AE2519" s="15"/>
      <c r="AF2519" s="15"/>
      <c r="AG2519" s="15"/>
      <c r="AH2519" s="15"/>
      <c r="AI2519" s="15"/>
      <c r="AJ2519" s="15"/>
      <c r="AK2519" s="15"/>
      <c r="AL2519" s="15"/>
      <c r="AM2519" s="15"/>
      <c r="AN2519" s="15"/>
      <c r="AO2519" s="15"/>
      <c r="AP2519" s="15"/>
      <c r="AQ2519" s="15"/>
      <c r="AR2519" s="15"/>
      <c r="AS2519" s="15"/>
      <c r="AT2519" s="15"/>
      <c r="AU2519" s="15"/>
      <c r="AV2519" s="15"/>
      <c r="AW2519" s="15"/>
      <c r="AX2519" s="15"/>
      <c r="AY2519" s="15"/>
      <c r="AZ2519" s="15"/>
      <c r="BA2519" s="15"/>
      <c r="BB2519" s="15"/>
      <c r="BC2519" s="15"/>
      <c r="BD2519" s="15"/>
      <c r="BE2519" s="15"/>
      <c r="BF2519" s="15"/>
      <c r="BG2519" s="15"/>
      <c r="BH2519" s="15"/>
      <c r="BI2519" s="15"/>
      <c r="BJ2519" s="15"/>
      <c r="BK2519" s="15"/>
    </row>
    <row r="2520" spans="22:63" ht="15.75">
      <c r="V2520" s="15"/>
      <c r="W2520" s="15"/>
      <c r="X2520" s="15"/>
      <c r="Y2520" s="15"/>
      <c r="Z2520" s="15"/>
      <c r="AA2520" s="15"/>
      <c r="AB2520" s="15"/>
      <c r="AC2520" s="15"/>
      <c r="AD2520" s="15"/>
      <c r="AE2520" s="15"/>
      <c r="AF2520" s="15"/>
      <c r="AG2520" s="15"/>
      <c r="AH2520" s="15"/>
      <c r="AI2520" s="15"/>
      <c r="AJ2520" s="15"/>
      <c r="AK2520" s="15"/>
      <c r="AL2520" s="15"/>
      <c r="AM2520" s="15"/>
      <c r="AN2520" s="15"/>
      <c r="AO2520" s="15"/>
      <c r="AP2520" s="15"/>
      <c r="AQ2520" s="15"/>
      <c r="AR2520" s="15"/>
      <c r="AS2520" s="15"/>
      <c r="AT2520" s="15"/>
      <c r="AU2520" s="15"/>
      <c r="AV2520" s="15"/>
      <c r="AW2520" s="15"/>
      <c r="AX2520" s="15"/>
      <c r="AY2520" s="15"/>
      <c r="AZ2520" s="15"/>
      <c r="BA2520" s="15"/>
      <c r="BB2520" s="15"/>
      <c r="BC2520" s="15"/>
      <c r="BD2520" s="15"/>
      <c r="BE2520" s="15"/>
      <c r="BF2520" s="15"/>
      <c r="BG2520" s="15"/>
      <c r="BH2520" s="15"/>
      <c r="BI2520" s="15"/>
      <c r="BJ2520" s="15"/>
      <c r="BK2520" s="15"/>
    </row>
    <row r="2521" spans="22:63" ht="15.75">
      <c r="V2521" s="15"/>
      <c r="W2521" s="15"/>
      <c r="X2521" s="15"/>
      <c r="Y2521" s="15"/>
      <c r="Z2521" s="15"/>
      <c r="AA2521" s="15"/>
      <c r="AB2521" s="15"/>
      <c r="AC2521" s="15"/>
      <c r="AD2521" s="15"/>
      <c r="AE2521" s="15"/>
      <c r="AF2521" s="15"/>
      <c r="AG2521" s="15"/>
      <c r="AH2521" s="15"/>
      <c r="AI2521" s="15"/>
      <c r="AJ2521" s="15"/>
      <c r="AK2521" s="15"/>
      <c r="AL2521" s="15"/>
      <c r="AM2521" s="15"/>
      <c r="AN2521" s="15"/>
      <c r="AO2521" s="15"/>
      <c r="AP2521" s="15"/>
      <c r="AQ2521" s="15"/>
      <c r="AR2521" s="15"/>
      <c r="AS2521" s="15"/>
      <c r="AT2521" s="15"/>
      <c r="AU2521" s="15"/>
      <c r="AV2521" s="15"/>
      <c r="AW2521" s="15"/>
      <c r="AX2521" s="15"/>
      <c r="AY2521" s="15"/>
      <c r="AZ2521" s="15"/>
      <c r="BA2521" s="15"/>
      <c r="BB2521" s="15"/>
      <c r="BC2521" s="15"/>
      <c r="BD2521" s="15"/>
      <c r="BE2521" s="15"/>
      <c r="BF2521" s="15"/>
      <c r="BG2521" s="15"/>
      <c r="BH2521" s="15"/>
      <c r="BI2521" s="15"/>
      <c r="BJ2521" s="15"/>
      <c r="BK2521" s="15"/>
    </row>
    <row r="2522" spans="22:63" ht="15.75">
      <c r="V2522" s="15"/>
      <c r="W2522" s="15"/>
      <c r="X2522" s="15"/>
      <c r="Y2522" s="15"/>
      <c r="Z2522" s="15"/>
      <c r="AA2522" s="15"/>
      <c r="AB2522" s="15"/>
      <c r="AC2522" s="15"/>
      <c r="AD2522" s="15"/>
      <c r="AE2522" s="15"/>
      <c r="AF2522" s="15"/>
      <c r="AG2522" s="15"/>
      <c r="AH2522" s="15"/>
      <c r="AI2522" s="15"/>
      <c r="AJ2522" s="15"/>
      <c r="AK2522" s="15"/>
      <c r="AL2522" s="15"/>
      <c r="AM2522" s="15"/>
      <c r="AN2522" s="15"/>
      <c r="AO2522" s="15"/>
      <c r="AP2522" s="15"/>
      <c r="AQ2522" s="15"/>
      <c r="AR2522" s="15"/>
      <c r="AS2522" s="15"/>
      <c r="AT2522" s="15"/>
      <c r="AU2522" s="15"/>
      <c r="AV2522" s="15"/>
      <c r="AW2522" s="15"/>
      <c r="AX2522" s="15"/>
      <c r="AY2522" s="15"/>
      <c r="AZ2522" s="15"/>
      <c r="BA2522" s="15"/>
      <c r="BB2522" s="15"/>
      <c r="BC2522" s="15"/>
      <c r="BD2522" s="15"/>
      <c r="BE2522" s="15"/>
      <c r="BF2522" s="15"/>
      <c r="BG2522" s="15"/>
      <c r="BH2522" s="15"/>
      <c r="BI2522" s="15"/>
      <c r="BJ2522" s="15"/>
      <c r="BK2522" s="15"/>
    </row>
    <row r="2523" spans="22:63" ht="15.75">
      <c r="V2523" s="15"/>
      <c r="W2523" s="15"/>
      <c r="X2523" s="15"/>
      <c r="Y2523" s="15"/>
      <c r="Z2523" s="15"/>
      <c r="AA2523" s="15"/>
      <c r="AB2523" s="15"/>
      <c r="AC2523" s="15"/>
      <c r="AD2523" s="15"/>
      <c r="AE2523" s="15"/>
      <c r="AF2523" s="15"/>
      <c r="AG2523" s="15"/>
      <c r="AH2523" s="15"/>
      <c r="AI2523" s="15"/>
      <c r="AJ2523" s="15"/>
      <c r="AK2523" s="15"/>
      <c r="AL2523" s="15"/>
      <c r="AM2523" s="15"/>
      <c r="AN2523" s="15"/>
      <c r="AO2523" s="15"/>
      <c r="AP2523" s="15"/>
      <c r="AQ2523" s="15"/>
      <c r="AR2523" s="15"/>
      <c r="AS2523" s="15"/>
      <c r="AT2523" s="15"/>
      <c r="AU2523" s="15"/>
      <c r="AV2523" s="15"/>
      <c r="AW2523" s="15"/>
      <c r="AX2523" s="15"/>
      <c r="AY2523" s="15"/>
      <c r="AZ2523" s="15"/>
      <c r="BA2523" s="15"/>
      <c r="BB2523" s="15"/>
      <c r="BC2523" s="15"/>
      <c r="BD2523" s="15"/>
      <c r="BE2523" s="15"/>
      <c r="BF2523" s="15"/>
      <c r="BG2523" s="15"/>
      <c r="BH2523" s="15"/>
      <c r="BI2523" s="15"/>
      <c r="BJ2523" s="15"/>
      <c r="BK2523" s="15"/>
    </row>
    <row r="2524" spans="22:63" ht="15.75">
      <c r="V2524" s="15"/>
      <c r="W2524" s="15"/>
      <c r="X2524" s="15"/>
      <c r="Y2524" s="15"/>
      <c r="Z2524" s="15"/>
      <c r="AA2524" s="15"/>
      <c r="AB2524" s="15"/>
      <c r="AC2524" s="15"/>
      <c r="AD2524" s="15"/>
      <c r="AE2524" s="15"/>
      <c r="AF2524" s="15"/>
      <c r="AG2524" s="15"/>
      <c r="AH2524" s="15"/>
      <c r="AI2524" s="15"/>
      <c r="AJ2524" s="15"/>
      <c r="AK2524" s="15"/>
      <c r="AL2524" s="15"/>
      <c r="AM2524" s="15"/>
      <c r="AN2524" s="15"/>
      <c r="AO2524" s="15"/>
      <c r="AP2524" s="15"/>
      <c r="AQ2524" s="15"/>
      <c r="AR2524" s="15"/>
      <c r="AS2524" s="15"/>
      <c r="AT2524" s="15"/>
      <c r="AU2524" s="15"/>
      <c r="AV2524" s="15"/>
      <c r="AW2524" s="15"/>
      <c r="AX2524" s="15"/>
      <c r="AY2524" s="15"/>
      <c r="AZ2524" s="15"/>
      <c r="BA2524" s="15"/>
      <c r="BB2524" s="15"/>
      <c r="BC2524" s="15"/>
      <c r="BD2524" s="15"/>
      <c r="BE2524" s="15"/>
      <c r="BF2524" s="15"/>
      <c r="BG2524" s="15"/>
      <c r="BH2524" s="15"/>
      <c r="BI2524" s="15"/>
      <c r="BJ2524" s="15"/>
      <c r="BK2524" s="15"/>
    </row>
    <row r="2525" spans="22:63" ht="15.75">
      <c r="V2525" s="15"/>
      <c r="W2525" s="15"/>
      <c r="X2525" s="15"/>
      <c r="Y2525" s="15"/>
      <c r="Z2525" s="15"/>
      <c r="AA2525" s="15"/>
      <c r="AB2525" s="15"/>
      <c r="AC2525" s="15"/>
      <c r="AD2525" s="15"/>
      <c r="AE2525" s="15"/>
      <c r="AF2525" s="15"/>
      <c r="AG2525" s="15"/>
      <c r="AH2525" s="15"/>
      <c r="AI2525" s="15"/>
      <c r="AJ2525" s="15"/>
      <c r="AK2525" s="15"/>
      <c r="AL2525" s="15"/>
      <c r="AM2525" s="15"/>
      <c r="AN2525" s="15"/>
      <c r="AO2525" s="15"/>
      <c r="AP2525" s="15"/>
      <c r="AQ2525" s="15"/>
      <c r="AR2525" s="15"/>
      <c r="AS2525" s="15"/>
      <c r="AT2525" s="15"/>
      <c r="AU2525" s="15"/>
      <c r="AV2525" s="15"/>
      <c r="AW2525" s="15"/>
      <c r="AX2525" s="15"/>
      <c r="AY2525" s="15"/>
      <c r="AZ2525" s="15"/>
      <c r="BA2525" s="15"/>
      <c r="BB2525" s="15"/>
      <c r="BC2525" s="15"/>
      <c r="BD2525" s="15"/>
      <c r="BE2525" s="15"/>
      <c r="BF2525" s="15"/>
      <c r="BG2525" s="15"/>
      <c r="BH2525" s="15"/>
      <c r="BI2525" s="15"/>
      <c r="BJ2525" s="15"/>
      <c r="BK2525" s="15"/>
    </row>
    <row r="2526" spans="22:63" ht="15.75">
      <c r="V2526" s="15"/>
      <c r="W2526" s="15"/>
      <c r="X2526" s="15"/>
      <c r="Y2526" s="15"/>
      <c r="Z2526" s="15"/>
      <c r="AA2526" s="15"/>
      <c r="AB2526" s="15"/>
      <c r="AC2526" s="15"/>
      <c r="AD2526" s="15"/>
      <c r="AE2526" s="15"/>
      <c r="AF2526" s="15"/>
      <c r="AG2526" s="15"/>
      <c r="AH2526" s="15"/>
      <c r="AI2526" s="15"/>
      <c r="AJ2526" s="15"/>
      <c r="AK2526" s="15"/>
      <c r="AL2526" s="15"/>
      <c r="AM2526" s="15"/>
      <c r="AN2526" s="15"/>
      <c r="AO2526" s="15"/>
      <c r="AP2526" s="15"/>
      <c r="AQ2526" s="15"/>
      <c r="AR2526" s="15"/>
      <c r="AS2526" s="15"/>
      <c r="AT2526" s="15"/>
      <c r="AU2526" s="15"/>
      <c r="AV2526" s="15"/>
      <c r="AW2526" s="15"/>
      <c r="AX2526" s="15"/>
      <c r="AY2526" s="15"/>
      <c r="AZ2526" s="15"/>
      <c r="BA2526" s="15"/>
      <c r="BB2526" s="15"/>
      <c r="BC2526" s="15"/>
      <c r="BD2526" s="15"/>
      <c r="BE2526" s="15"/>
      <c r="BF2526" s="15"/>
      <c r="BG2526" s="15"/>
      <c r="BH2526" s="15"/>
      <c r="BI2526" s="15"/>
      <c r="BJ2526" s="15"/>
      <c r="BK2526" s="15"/>
    </row>
    <row r="2527" spans="22:63" ht="15.75">
      <c r="V2527" s="15"/>
      <c r="W2527" s="15"/>
      <c r="X2527" s="15"/>
      <c r="Y2527" s="15"/>
      <c r="Z2527" s="15"/>
      <c r="AA2527" s="15"/>
      <c r="AB2527" s="15"/>
      <c r="AC2527" s="15"/>
      <c r="AD2527" s="15"/>
      <c r="AE2527" s="15"/>
      <c r="AF2527" s="15"/>
      <c r="AG2527" s="15"/>
      <c r="AH2527" s="15"/>
      <c r="AI2527" s="15"/>
      <c r="AJ2527" s="15"/>
      <c r="AK2527" s="15"/>
      <c r="AL2527" s="15"/>
      <c r="AM2527" s="15"/>
      <c r="AN2527" s="15"/>
      <c r="AO2527" s="15"/>
      <c r="AP2527" s="15"/>
      <c r="AQ2527" s="15"/>
      <c r="AR2527" s="15"/>
      <c r="AS2527" s="15"/>
      <c r="AT2527" s="15"/>
      <c r="AU2527" s="15"/>
      <c r="AV2527" s="15"/>
      <c r="AW2527" s="15"/>
      <c r="AX2527" s="15"/>
      <c r="AY2527" s="15"/>
      <c r="AZ2527" s="15"/>
      <c r="BA2527" s="15"/>
      <c r="BB2527" s="15"/>
      <c r="BC2527" s="15"/>
      <c r="BD2527" s="15"/>
      <c r="BE2527" s="15"/>
      <c r="BF2527" s="15"/>
      <c r="BG2527" s="15"/>
      <c r="BH2527" s="15"/>
      <c r="BI2527" s="15"/>
      <c r="BJ2527" s="15"/>
      <c r="BK2527" s="15"/>
    </row>
    <row r="2528" spans="22:63" ht="15.75">
      <c r="V2528" s="15"/>
      <c r="W2528" s="15"/>
      <c r="X2528" s="15"/>
      <c r="Y2528" s="15"/>
      <c r="Z2528" s="15"/>
      <c r="AA2528" s="15"/>
      <c r="AB2528" s="15"/>
      <c r="AC2528" s="15"/>
      <c r="AD2528" s="15"/>
      <c r="AE2528" s="15"/>
      <c r="AF2528" s="15"/>
      <c r="AG2528" s="15"/>
      <c r="AH2528" s="15"/>
      <c r="AI2528" s="15"/>
      <c r="AJ2528" s="15"/>
      <c r="AK2528" s="15"/>
      <c r="AL2528" s="15"/>
      <c r="AM2528" s="15"/>
      <c r="AN2528" s="15"/>
      <c r="AO2528" s="15"/>
      <c r="AP2528" s="15"/>
      <c r="AQ2528" s="15"/>
      <c r="AR2528" s="15"/>
      <c r="AS2528" s="15"/>
      <c r="AT2528" s="15"/>
      <c r="AU2528" s="15"/>
      <c r="AV2528" s="15"/>
      <c r="AW2528" s="15"/>
      <c r="AX2528" s="15"/>
      <c r="AY2528" s="15"/>
      <c r="AZ2528" s="15"/>
      <c r="BA2528" s="15"/>
      <c r="BB2528" s="15"/>
      <c r="BC2528" s="15"/>
      <c r="BD2528" s="15"/>
      <c r="BE2528" s="15"/>
      <c r="BF2528" s="15"/>
      <c r="BG2528" s="15"/>
      <c r="BH2528" s="15"/>
      <c r="BI2528" s="15"/>
      <c r="BJ2528" s="15"/>
      <c r="BK2528" s="15"/>
    </row>
    <row r="2529" spans="22:63" ht="15.75">
      <c r="V2529" s="15"/>
      <c r="W2529" s="15"/>
      <c r="X2529" s="15"/>
      <c r="Y2529" s="15"/>
      <c r="Z2529" s="15"/>
      <c r="AA2529" s="15"/>
      <c r="AB2529" s="15"/>
      <c r="AC2529" s="15"/>
      <c r="AD2529" s="15"/>
      <c r="AE2529" s="15"/>
      <c r="AF2529" s="15"/>
      <c r="AG2529" s="15"/>
      <c r="AH2529" s="15"/>
      <c r="AI2529" s="15"/>
      <c r="AJ2529" s="15"/>
      <c r="AK2529" s="15"/>
      <c r="AL2529" s="15"/>
      <c r="AM2529" s="15"/>
      <c r="AN2529" s="15"/>
      <c r="AO2529" s="15"/>
      <c r="AP2529" s="15"/>
      <c r="AQ2529" s="15"/>
      <c r="AR2529" s="15"/>
      <c r="AS2529" s="15"/>
      <c r="AT2529" s="15"/>
      <c r="AU2529" s="15"/>
      <c r="AV2529" s="15"/>
      <c r="AW2529" s="15"/>
      <c r="AX2529" s="15"/>
      <c r="AY2529" s="15"/>
      <c r="AZ2529" s="15"/>
      <c r="BA2529" s="15"/>
      <c r="BB2529" s="15"/>
      <c r="BC2529" s="15"/>
      <c r="BD2529" s="15"/>
      <c r="BE2529" s="15"/>
      <c r="BF2529" s="15"/>
      <c r="BG2529" s="15"/>
      <c r="BH2529" s="15"/>
      <c r="BI2529" s="15"/>
      <c r="BJ2529" s="15"/>
      <c r="BK2529" s="15"/>
    </row>
    <row r="2530" spans="22:63" ht="15.75">
      <c r="V2530" s="15"/>
      <c r="W2530" s="15"/>
      <c r="X2530" s="15"/>
      <c r="Y2530" s="15"/>
      <c r="Z2530" s="15"/>
      <c r="AA2530" s="15"/>
      <c r="AB2530" s="15"/>
      <c r="AC2530" s="15"/>
      <c r="AD2530" s="15"/>
      <c r="AE2530" s="15"/>
      <c r="AF2530" s="15"/>
      <c r="AG2530" s="15"/>
      <c r="AH2530" s="15"/>
      <c r="AI2530" s="15"/>
      <c r="AJ2530" s="15"/>
      <c r="AK2530" s="15"/>
      <c r="AL2530" s="15"/>
      <c r="AM2530" s="15"/>
      <c r="AN2530" s="15"/>
      <c r="AO2530" s="15"/>
      <c r="AP2530" s="15"/>
      <c r="AQ2530" s="15"/>
      <c r="AR2530" s="15"/>
      <c r="AS2530" s="15"/>
      <c r="AT2530" s="15"/>
      <c r="AU2530" s="15"/>
      <c r="AV2530" s="15"/>
      <c r="AW2530" s="15"/>
      <c r="AX2530" s="15"/>
      <c r="AY2530" s="15"/>
      <c r="AZ2530" s="15"/>
      <c r="BA2530" s="15"/>
      <c r="BB2530" s="15"/>
      <c r="BC2530" s="15"/>
      <c r="BD2530" s="15"/>
      <c r="BE2530" s="15"/>
      <c r="BF2530" s="15"/>
      <c r="BG2530" s="15"/>
      <c r="BH2530" s="15"/>
      <c r="BI2530" s="15"/>
      <c r="BJ2530" s="15"/>
      <c r="BK2530" s="15"/>
    </row>
    <row r="2531" spans="22:63" ht="15.75">
      <c r="V2531" s="15"/>
      <c r="W2531" s="15"/>
      <c r="X2531" s="15"/>
      <c r="Y2531" s="15"/>
      <c r="Z2531" s="15"/>
      <c r="AA2531" s="15"/>
      <c r="AB2531" s="15"/>
      <c r="AC2531" s="15"/>
      <c r="AD2531" s="15"/>
      <c r="AE2531" s="15"/>
      <c r="AF2531" s="15"/>
      <c r="AG2531" s="15"/>
      <c r="AH2531" s="15"/>
      <c r="AI2531" s="15"/>
      <c r="AJ2531" s="15"/>
      <c r="AK2531" s="15"/>
      <c r="AL2531" s="15"/>
      <c r="AM2531" s="15"/>
      <c r="AN2531" s="15"/>
      <c r="AO2531" s="15"/>
      <c r="AP2531" s="15"/>
      <c r="AQ2531" s="15"/>
      <c r="AR2531" s="15"/>
      <c r="AS2531" s="15"/>
      <c r="AT2531" s="15"/>
      <c r="AU2531" s="15"/>
      <c r="AV2531" s="15"/>
      <c r="AW2531" s="15"/>
      <c r="AX2531" s="15"/>
      <c r="AY2531" s="15"/>
      <c r="AZ2531" s="15"/>
      <c r="BA2531" s="15"/>
      <c r="BB2531" s="15"/>
      <c r="BC2531" s="15"/>
      <c r="BD2531" s="15"/>
      <c r="BE2531" s="15"/>
      <c r="BF2531" s="15"/>
      <c r="BG2531" s="15"/>
      <c r="BH2531" s="15"/>
      <c r="BI2531" s="15"/>
      <c r="BJ2531" s="15"/>
      <c r="BK2531" s="15"/>
    </row>
    <row r="2532" spans="22:63" ht="15.75">
      <c r="V2532" s="15"/>
      <c r="W2532" s="15"/>
      <c r="X2532" s="15"/>
      <c r="Y2532" s="15"/>
      <c r="Z2532" s="15"/>
      <c r="AA2532" s="15"/>
      <c r="AB2532" s="15"/>
      <c r="AC2532" s="15"/>
      <c r="AD2532" s="15"/>
      <c r="AE2532" s="15"/>
      <c r="AF2532" s="15"/>
      <c r="AG2532" s="15"/>
      <c r="AH2532" s="15"/>
      <c r="AI2532" s="15"/>
      <c r="AJ2532" s="15"/>
      <c r="AK2532" s="15"/>
      <c r="AL2532" s="15"/>
      <c r="AM2532" s="15"/>
      <c r="AN2532" s="15"/>
      <c r="AO2532" s="15"/>
      <c r="AP2532" s="15"/>
      <c r="AQ2532" s="15"/>
      <c r="AR2532" s="15"/>
      <c r="AS2532" s="15"/>
      <c r="AT2532" s="15"/>
      <c r="AU2532" s="15"/>
      <c r="AV2532" s="15"/>
      <c r="AW2532" s="15"/>
      <c r="AX2532" s="15"/>
      <c r="AY2532" s="15"/>
      <c r="AZ2532" s="15"/>
      <c r="BA2532" s="15"/>
      <c r="BB2532" s="15"/>
      <c r="BC2532" s="15"/>
      <c r="BD2532" s="15"/>
      <c r="BE2532" s="15"/>
      <c r="BF2532" s="15"/>
      <c r="BG2532" s="15"/>
      <c r="BH2532" s="15"/>
      <c r="BI2532" s="15"/>
      <c r="BJ2532" s="15"/>
      <c r="BK2532" s="15"/>
    </row>
    <row r="2533" spans="22:63" ht="15.75">
      <c r="V2533" s="15"/>
      <c r="W2533" s="15"/>
      <c r="X2533" s="15"/>
      <c r="Y2533" s="15"/>
      <c r="Z2533" s="15"/>
      <c r="AA2533" s="15"/>
      <c r="AB2533" s="15"/>
      <c r="AC2533" s="15"/>
      <c r="AD2533" s="15"/>
      <c r="AE2533" s="15"/>
      <c r="AF2533" s="15"/>
      <c r="AG2533" s="15"/>
      <c r="AH2533" s="15"/>
      <c r="AI2533" s="15"/>
      <c r="AJ2533" s="15"/>
      <c r="AK2533" s="15"/>
      <c r="AL2533" s="15"/>
      <c r="AM2533" s="15"/>
      <c r="AN2533" s="15"/>
      <c r="AO2533" s="15"/>
      <c r="AP2533" s="15"/>
      <c r="AQ2533" s="15"/>
      <c r="AR2533" s="15"/>
      <c r="AS2533" s="15"/>
      <c r="AT2533" s="15"/>
      <c r="AU2533" s="15"/>
      <c r="AV2533" s="15"/>
      <c r="AW2533" s="15"/>
      <c r="AX2533" s="15"/>
      <c r="AY2533" s="15"/>
      <c r="AZ2533" s="15"/>
      <c r="BA2533" s="15"/>
      <c r="BB2533" s="15"/>
      <c r="BC2533" s="15"/>
      <c r="BD2533" s="15"/>
      <c r="BE2533" s="15"/>
      <c r="BF2533" s="15"/>
      <c r="BG2533" s="15"/>
      <c r="BH2533" s="15"/>
      <c r="BI2533" s="15"/>
      <c r="BJ2533" s="15"/>
      <c r="BK2533" s="15"/>
    </row>
    <row r="2534" spans="22:63" ht="15.75">
      <c r="V2534" s="15"/>
      <c r="W2534" s="15"/>
      <c r="X2534" s="15"/>
      <c r="Y2534" s="15"/>
      <c r="Z2534" s="15"/>
      <c r="AA2534" s="15"/>
      <c r="AB2534" s="15"/>
      <c r="AC2534" s="15"/>
      <c r="AD2534" s="15"/>
      <c r="AE2534" s="15"/>
      <c r="AF2534" s="15"/>
      <c r="AG2534" s="15"/>
      <c r="AH2534" s="15"/>
      <c r="AI2534" s="15"/>
      <c r="AJ2534" s="15"/>
      <c r="AK2534" s="15"/>
      <c r="AL2534" s="15"/>
      <c r="AM2534" s="15"/>
      <c r="AN2534" s="15"/>
      <c r="AO2534" s="15"/>
      <c r="AP2534" s="15"/>
      <c r="AQ2534" s="15"/>
      <c r="AR2534" s="15"/>
      <c r="AS2534" s="15"/>
      <c r="AT2534" s="15"/>
      <c r="AU2534" s="15"/>
      <c r="AV2534" s="15"/>
      <c r="AW2534" s="15"/>
      <c r="AX2534" s="15"/>
      <c r="AY2534" s="15"/>
      <c r="AZ2534" s="15"/>
      <c r="BA2534" s="15"/>
      <c r="BB2534" s="15"/>
      <c r="BC2534" s="15"/>
      <c r="BD2534" s="15"/>
      <c r="BE2534" s="15"/>
      <c r="BF2534" s="15"/>
      <c r="BG2534" s="15"/>
      <c r="BH2534" s="15"/>
      <c r="BI2534" s="15"/>
      <c r="BJ2534" s="15"/>
      <c r="BK2534" s="15"/>
    </row>
    <row r="2535" spans="22:63" ht="15.75">
      <c r="V2535" s="15"/>
      <c r="W2535" s="15"/>
      <c r="X2535" s="15"/>
      <c r="Y2535" s="15"/>
      <c r="Z2535" s="15"/>
      <c r="AA2535" s="15"/>
      <c r="AB2535" s="15"/>
      <c r="AC2535" s="15"/>
      <c r="AD2535" s="15"/>
      <c r="AE2535" s="15"/>
      <c r="AF2535" s="15"/>
      <c r="AG2535" s="15"/>
      <c r="AH2535" s="15"/>
      <c r="AI2535" s="15"/>
      <c r="AJ2535" s="15"/>
      <c r="AK2535" s="15"/>
      <c r="AL2535" s="15"/>
      <c r="AM2535" s="15"/>
      <c r="AN2535" s="15"/>
      <c r="AO2535" s="15"/>
      <c r="AP2535" s="15"/>
      <c r="AQ2535" s="15"/>
      <c r="AR2535" s="15"/>
      <c r="AS2535" s="15"/>
      <c r="AT2535" s="15"/>
      <c r="AU2535" s="15"/>
      <c r="AV2535" s="15"/>
      <c r="AW2535" s="15"/>
      <c r="AX2535" s="15"/>
      <c r="AY2535" s="15"/>
      <c r="AZ2535" s="15"/>
      <c r="BA2535" s="15"/>
      <c r="BB2535" s="15"/>
      <c r="BC2535" s="15"/>
      <c r="BD2535" s="15"/>
      <c r="BE2535" s="15"/>
      <c r="BF2535" s="15"/>
      <c r="BG2535" s="15"/>
      <c r="BH2535" s="15"/>
      <c r="BI2535" s="15"/>
      <c r="BJ2535" s="15"/>
      <c r="BK2535" s="15"/>
    </row>
    <row r="2536" spans="22:63" ht="15.75">
      <c r="V2536" s="15"/>
      <c r="W2536" s="15"/>
      <c r="X2536" s="15"/>
      <c r="Y2536" s="15"/>
      <c r="Z2536" s="15"/>
      <c r="AA2536" s="15"/>
      <c r="AB2536" s="15"/>
      <c r="AC2536" s="15"/>
      <c r="AD2536" s="15"/>
      <c r="AE2536" s="15"/>
      <c r="AF2536" s="15"/>
      <c r="AG2536" s="15"/>
      <c r="AH2536" s="15"/>
      <c r="AI2536" s="15"/>
      <c r="AJ2536" s="15"/>
      <c r="AK2536" s="15"/>
      <c r="AL2536" s="15"/>
      <c r="AM2536" s="15"/>
      <c r="AN2536" s="15"/>
      <c r="AO2536" s="15"/>
      <c r="AP2536" s="15"/>
      <c r="AQ2536" s="15"/>
      <c r="AR2536" s="15"/>
      <c r="AS2536" s="15"/>
      <c r="AT2536" s="15"/>
      <c r="AU2536" s="15"/>
      <c r="AV2536" s="15"/>
      <c r="AW2536" s="15"/>
      <c r="AX2536" s="15"/>
      <c r="AY2536" s="15"/>
      <c r="AZ2536" s="15"/>
      <c r="BA2536" s="15"/>
      <c r="BB2536" s="15"/>
      <c r="BC2536" s="15"/>
      <c r="BD2536" s="15"/>
      <c r="BE2536" s="15"/>
      <c r="BF2536" s="15"/>
      <c r="BG2536" s="15"/>
      <c r="BH2536" s="15"/>
      <c r="BI2536" s="15"/>
      <c r="BJ2536" s="15"/>
      <c r="BK2536" s="15"/>
    </row>
    <row r="2537" spans="22:63" ht="15.75">
      <c r="V2537" s="15"/>
      <c r="W2537" s="15"/>
      <c r="X2537" s="15"/>
      <c r="Y2537" s="15"/>
      <c r="Z2537" s="15"/>
      <c r="AA2537" s="15"/>
      <c r="AB2537" s="15"/>
      <c r="AC2537" s="15"/>
      <c r="AD2537" s="15"/>
      <c r="AE2537" s="15"/>
      <c r="AF2537" s="15"/>
      <c r="AG2537" s="15"/>
      <c r="AH2537" s="15"/>
      <c r="AI2537" s="15"/>
      <c r="AJ2537" s="15"/>
      <c r="AK2537" s="15"/>
      <c r="AL2537" s="15"/>
      <c r="AM2537" s="15"/>
      <c r="AN2537" s="15"/>
      <c r="AO2537" s="15"/>
      <c r="AP2537" s="15"/>
      <c r="AQ2537" s="15"/>
      <c r="AR2537" s="15"/>
      <c r="AS2537" s="15"/>
      <c r="AT2537" s="15"/>
      <c r="AU2537" s="15"/>
      <c r="AV2537" s="15"/>
      <c r="AW2537" s="15"/>
      <c r="AX2537" s="15"/>
      <c r="AY2537" s="15"/>
      <c r="AZ2537" s="15"/>
      <c r="BA2537" s="15"/>
      <c r="BB2537" s="15"/>
      <c r="BC2537" s="15"/>
      <c r="BD2537" s="15"/>
      <c r="BE2537" s="15"/>
      <c r="BF2537" s="15"/>
      <c r="BG2537" s="15"/>
      <c r="BH2537" s="15"/>
      <c r="BI2537" s="15"/>
      <c r="BJ2537" s="15"/>
      <c r="BK2537" s="15"/>
    </row>
    <row r="2538" spans="22:63" ht="15.75">
      <c r="V2538" s="15"/>
      <c r="W2538" s="15"/>
      <c r="X2538" s="15"/>
      <c r="Y2538" s="15"/>
      <c r="Z2538" s="15"/>
      <c r="AA2538" s="15"/>
      <c r="AB2538" s="15"/>
      <c r="AC2538" s="15"/>
      <c r="AD2538" s="15"/>
      <c r="AE2538" s="15"/>
      <c r="AF2538" s="15"/>
      <c r="AG2538" s="15"/>
      <c r="AH2538" s="15"/>
      <c r="AI2538" s="15"/>
      <c r="AJ2538" s="15"/>
      <c r="AK2538" s="15"/>
      <c r="AL2538" s="15"/>
      <c r="AM2538" s="15"/>
      <c r="AN2538" s="15"/>
      <c r="AO2538" s="15"/>
      <c r="AP2538" s="15"/>
      <c r="AQ2538" s="15"/>
      <c r="AR2538" s="15"/>
      <c r="AS2538" s="15"/>
      <c r="AT2538" s="15"/>
      <c r="AU2538" s="15"/>
      <c r="AV2538" s="15"/>
      <c r="AW2538" s="15"/>
      <c r="AX2538" s="15"/>
      <c r="AY2538" s="15"/>
      <c r="AZ2538" s="15"/>
      <c r="BA2538" s="15"/>
      <c r="BB2538" s="15"/>
      <c r="BC2538" s="15"/>
      <c r="BD2538" s="15"/>
      <c r="BE2538" s="15"/>
      <c r="BF2538" s="15"/>
      <c r="BG2538" s="15"/>
      <c r="BH2538" s="15"/>
      <c r="BI2538" s="15"/>
      <c r="BJ2538" s="15"/>
      <c r="BK2538" s="15"/>
    </row>
    <row r="2539" spans="22:63" ht="15.75">
      <c r="V2539" s="15"/>
      <c r="W2539" s="15"/>
      <c r="X2539" s="15"/>
      <c r="Y2539" s="15"/>
      <c r="Z2539" s="15"/>
      <c r="AA2539" s="15"/>
      <c r="AB2539" s="15"/>
      <c r="AC2539" s="15"/>
      <c r="AD2539" s="15"/>
      <c r="AE2539" s="15"/>
      <c r="AF2539" s="15"/>
      <c r="AG2539" s="15"/>
      <c r="AH2539" s="15"/>
      <c r="AI2539" s="15"/>
      <c r="AJ2539" s="15"/>
      <c r="AK2539" s="15"/>
      <c r="AL2539" s="15"/>
      <c r="AM2539" s="15"/>
      <c r="AN2539" s="15"/>
      <c r="AO2539" s="15"/>
      <c r="AP2539" s="15"/>
      <c r="AQ2539" s="15"/>
      <c r="AR2539" s="15"/>
      <c r="AS2539" s="15"/>
      <c r="AT2539" s="15"/>
      <c r="AU2539" s="15"/>
      <c r="AV2539" s="15"/>
      <c r="AW2539" s="15"/>
      <c r="AX2539" s="15"/>
      <c r="AY2539" s="15"/>
      <c r="AZ2539" s="15"/>
      <c r="BA2539" s="15"/>
      <c r="BB2539" s="15"/>
      <c r="BC2539" s="15"/>
      <c r="BD2539" s="15"/>
      <c r="BE2539" s="15"/>
      <c r="BF2539" s="15"/>
      <c r="BG2539" s="15"/>
      <c r="BH2539" s="15"/>
      <c r="BI2539" s="15"/>
      <c r="BJ2539" s="15"/>
      <c r="BK2539" s="15"/>
    </row>
    <row r="2540" spans="22:63" ht="15.75">
      <c r="V2540" s="15"/>
      <c r="W2540" s="15"/>
      <c r="X2540" s="15"/>
      <c r="Y2540" s="15"/>
      <c r="Z2540" s="15"/>
      <c r="AA2540" s="15"/>
      <c r="AB2540" s="15"/>
      <c r="AC2540" s="15"/>
      <c r="AD2540" s="15"/>
      <c r="AE2540" s="15"/>
      <c r="AF2540" s="15"/>
      <c r="AG2540" s="15"/>
      <c r="AH2540" s="15"/>
      <c r="AI2540" s="15"/>
      <c r="AJ2540" s="15"/>
      <c r="AK2540" s="15"/>
      <c r="AL2540" s="15"/>
      <c r="AM2540" s="15"/>
      <c r="AN2540" s="15"/>
      <c r="AO2540" s="15"/>
      <c r="AP2540" s="15"/>
      <c r="AQ2540" s="15"/>
      <c r="AR2540" s="15"/>
      <c r="AS2540" s="15"/>
      <c r="AT2540" s="15"/>
      <c r="AU2540" s="15"/>
      <c r="AV2540" s="15"/>
      <c r="AW2540" s="15"/>
      <c r="AX2540" s="15"/>
      <c r="AY2540" s="15"/>
      <c r="AZ2540" s="15"/>
      <c r="BA2540" s="15"/>
      <c r="BB2540" s="15"/>
      <c r="BC2540" s="15"/>
      <c r="BD2540" s="15"/>
      <c r="BE2540" s="15"/>
      <c r="BF2540" s="15"/>
      <c r="BG2540" s="15"/>
      <c r="BH2540" s="15"/>
      <c r="BI2540" s="15"/>
      <c r="BJ2540" s="15"/>
      <c r="BK2540" s="15"/>
    </row>
    <row r="2541" spans="22:63" ht="15.75">
      <c r="V2541" s="15"/>
      <c r="W2541" s="15"/>
      <c r="X2541" s="15"/>
      <c r="Y2541" s="15"/>
      <c r="Z2541" s="15"/>
      <c r="AA2541" s="15"/>
      <c r="AB2541" s="15"/>
      <c r="AC2541" s="15"/>
      <c r="AD2541" s="15"/>
      <c r="AE2541" s="15"/>
      <c r="AF2541" s="15"/>
      <c r="AG2541" s="15"/>
      <c r="AH2541" s="15"/>
      <c r="AI2541" s="15"/>
      <c r="AJ2541" s="15"/>
      <c r="AK2541" s="15"/>
      <c r="AL2541" s="15"/>
      <c r="AM2541" s="15"/>
      <c r="AN2541" s="15"/>
      <c r="AO2541" s="15"/>
      <c r="AP2541" s="15"/>
      <c r="AQ2541" s="15"/>
      <c r="AR2541" s="15"/>
      <c r="AS2541" s="15"/>
      <c r="AT2541" s="15"/>
      <c r="AU2541" s="15"/>
      <c r="AV2541" s="15"/>
      <c r="AW2541" s="15"/>
      <c r="AX2541" s="15"/>
      <c r="AY2541" s="15"/>
      <c r="AZ2541" s="15"/>
      <c r="BA2541" s="15"/>
      <c r="BB2541" s="15"/>
      <c r="BC2541" s="15"/>
      <c r="BD2541" s="15"/>
      <c r="BE2541" s="15"/>
      <c r="BF2541" s="15"/>
      <c r="BG2541" s="15"/>
      <c r="BH2541" s="15"/>
      <c r="BI2541" s="15"/>
      <c r="BJ2541" s="15"/>
      <c r="BK2541" s="15"/>
    </row>
    <row r="2542" spans="22:63" ht="15.75">
      <c r="V2542" s="15"/>
      <c r="W2542" s="15"/>
      <c r="X2542" s="15"/>
      <c r="Y2542" s="15"/>
      <c r="Z2542" s="15"/>
      <c r="AA2542" s="15"/>
      <c r="AB2542" s="15"/>
      <c r="AC2542" s="15"/>
      <c r="AD2542" s="15"/>
      <c r="AE2542" s="15"/>
      <c r="AF2542" s="15"/>
      <c r="AG2542" s="15"/>
      <c r="AH2542" s="15"/>
      <c r="AI2542" s="15"/>
      <c r="AJ2542" s="15"/>
      <c r="AK2542" s="15"/>
      <c r="AL2542" s="15"/>
      <c r="AM2542" s="15"/>
      <c r="AN2542" s="15"/>
      <c r="AO2542" s="15"/>
      <c r="AP2542" s="15"/>
      <c r="AQ2542" s="15"/>
      <c r="AR2542" s="15"/>
      <c r="AS2542" s="15"/>
      <c r="AT2542" s="15"/>
      <c r="AU2542" s="15"/>
      <c r="AV2542" s="15"/>
      <c r="AW2542" s="15"/>
      <c r="AX2542" s="15"/>
      <c r="AY2542" s="15"/>
      <c r="AZ2542" s="15"/>
      <c r="BA2542" s="15"/>
      <c r="BB2542" s="15"/>
      <c r="BC2542" s="15"/>
      <c r="BD2542" s="15"/>
      <c r="BE2542" s="15"/>
      <c r="BF2542" s="15"/>
      <c r="BG2542" s="15"/>
      <c r="BH2542" s="15"/>
      <c r="BI2542" s="15"/>
      <c r="BJ2542" s="15"/>
      <c r="BK2542" s="15"/>
    </row>
    <row r="2543" spans="22:63" ht="15.75">
      <c r="V2543" s="15"/>
      <c r="W2543" s="15"/>
      <c r="X2543" s="15"/>
      <c r="Y2543" s="15"/>
      <c r="Z2543" s="15"/>
      <c r="AA2543" s="15"/>
      <c r="AB2543" s="15"/>
      <c r="AC2543" s="15"/>
      <c r="AD2543" s="15"/>
      <c r="AE2543" s="15"/>
      <c r="AF2543" s="15"/>
      <c r="AG2543" s="15"/>
      <c r="AH2543" s="15"/>
      <c r="AI2543" s="15"/>
      <c r="AJ2543" s="15"/>
      <c r="AK2543" s="15"/>
      <c r="AL2543" s="15"/>
      <c r="AM2543" s="15"/>
      <c r="AN2543" s="15"/>
      <c r="AO2543" s="15"/>
      <c r="AP2543" s="15"/>
      <c r="AQ2543" s="15"/>
      <c r="AR2543" s="15"/>
      <c r="AS2543" s="15"/>
      <c r="AT2543" s="15"/>
      <c r="AU2543" s="15"/>
      <c r="AV2543" s="15"/>
      <c r="AW2543" s="15"/>
      <c r="AX2543" s="15"/>
      <c r="AY2543" s="15"/>
      <c r="AZ2543" s="15"/>
      <c r="BA2543" s="15"/>
      <c r="BB2543" s="15"/>
      <c r="BC2543" s="15"/>
      <c r="BD2543" s="15"/>
      <c r="BE2543" s="15"/>
      <c r="BF2543" s="15"/>
      <c r="BG2543" s="15"/>
      <c r="BH2543" s="15"/>
      <c r="BI2543" s="15"/>
      <c r="BJ2543" s="15"/>
      <c r="BK2543" s="15"/>
    </row>
    <row r="2544" spans="22:63" ht="15.75">
      <c r="V2544" s="15"/>
      <c r="W2544" s="15"/>
      <c r="X2544" s="15"/>
      <c r="Y2544" s="15"/>
      <c r="Z2544" s="15"/>
      <c r="AA2544" s="15"/>
      <c r="AB2544" s="15"/>
      <c r="AC2544" s="15"/>
      <c r="AD2544" s="15"/>
      <c r="AE2544" s="15"/>
      <c r="AF2544" s="15"/>
      <c r="AG2544" s="15"/>
      <c r="AH2544" s="15"/>
      <c r="AI2544" s="15"/>
      <c r="AJ2544" s="15"/>
      <c r="AK2544" s="15"/>
      <c r="AL2544" s="15"/>
      <c r="AM2544" s="15"/>
      <c r="AN2544" s="15"/>
      <c r="AO2544" s="15"/>
      <c r="AP2544" s="15"/>
      <c r="AQ2544" s="15"/>
      <c r="AR2544" s="15"/>
      <c r="AS2544" s="15"/>
      <c r="AT2544" s="15"/>
      <c r="AU2544" s="15"/>
      <c r="AV2544" s="15"/>
      <c r="AW2544" s="15"/>
      <c r="AX2544" s="15"/>
      <c r="AY2544" s="15"/>
      <c r="AZ2544" s="15"/>
      <c r="BA2544" s="15"/>
      <c r="BB2544" s="15"/>
      <c r="BC2544" s="15"/>
      <c r="BD2544" s="15"/>
      <c r="BE2544" s="15"/>
      <c r="BF2544" s="15"/>
      <c r="BG2544" s="15"/>
      <c r="BH2544" s="15"/>
      <c r="BI2544" s="15"/>
      <c r="BJ2544" s="15"/>
      <c r="BK2544" s="15"/>
    </row>
    <row r="2545" spans="22:63" ht="15.75">
      <c r="V2545" s="15"/>
      <c r="W2545" s="15"/>
      <c r="X2545" s="15"/>
      <c r="Y2545" s="15"/>
      <c r="Z2545" s="15"/>
      <c r="AA2545" s="15"/>
      <c r="AB2545" s="15"/>
      <c r="AC2545" s="15"/>
      <c r="AD2545" s="15"/>
      <c r="AE2545" s="15"/>
      <c r="AF2545" s="15"/>
      <c r="AG2545" s="15"/>
      <c r="AH2545" s="15"/>
      <c r="AI2545" s="15"/>
      <c r="AJ2545" s="15"/>
      <c r="AK2545" s="15"/>
      <c r="AL2545" s="15"/>
      <c r="AM2545" s="15"/>
      <c r="AN2545" s="15"/>
      <c r="AO2545" s="15"/>
      <c r="AP2545" s="15"/>
      <c r="AQ2545" s="15"/>
      <c r="AR2545" s="15"/>
      <c r="AS2545" s="15"/>
      <c r="AT2545" s="15"/>
      <c r="AU2545" s="15"/>
      <c r="AV2545" s="15"/>
      <c r="AW2545" s="15"/>
      <c r="AX2545" s="15"/>
      <c r="AY2545" s="15"/>
      <c r="AZ2545" s="15"/>
      <c r="BA2545" s="15"/>
      <c r="BB2545" s="15"/>
      <c r="BC2545" s="15"/>
      <c r="BD2545" s="15"/>
      <c r="BE2545" s="15"/>
      <c r="BF2545" s="15"/>
      <c r="BG2545" s="15"/>
      <c r="BH2545" s="15"/>
      <c r="BI2545" s="15"/>
      <c r="BJ2545" s="15"/>
      <c r="BK2545" s="15"/>
    </row>
    <row r="2546" spans="22:63" ht="15.75">
      <c r="V2546" s="15"/>
      <c r="W2546" s="15"/>
      <c r="X2546" s="15"/>
      <c r="Y2546" s="15"/>
      <c r="Z2546" s="15"/>
      <c r="AA2546" s="15"/>
      <c r="AB2546" s="15"/>
      <c r="AC2546" s="15"/>
      <c r="AD2546" s="15"/>
      <c r="AE2546" s="15"/>
      <c r="AF2546" s="15"/>
      <c r="AG2546" s="15"/>
      <c r="AH2546" s="15"/>
      <c r="AI2546" s="15"/>
      <c r="AJ2546" s="15"/>
      <c r="AK2546" s="15"/>
      <c r="AL2546" s="15"/>
      <c r="AM2546" s="15"/>
      <c r="AN2546" s="15"/>
      <c r="AO2546" s="15"/>
      <c r="AP2546" s="15"/>
      <c r="AQ2546" s="15"/>
      <c r="AR2546" s="15"/>
      <c r="AS2546" s="15"/>
      <c r="AT2546" s="15"/>
      <c r="AU2546" s="15"/>
      <c r="AV2546" s="15"/>
      <c r="AW2546" s="15"/>
      <c r="AX2546" s="15"/>
      <c r="AY2546" s="15"/>
      <c r="AZ2546" s="15"/>
      <c r="BA2546" s="15"/>
      <c r="BB2546" s="15"/>
      <c r="BC2546" s="15"/>
      <c r="BD2546" s="15"/>
      <c r="BE2546" s="15"/>
      <c r="BF2546" s="15"/>
      <c r="BG2546" s="15"/>
      <c r="BH2546" s="15"/>
      <c r="BI2546" s="15"/>
      <c r="BJ2546" s="15"/>
      <c r="BK2546" s="15"/>
    </row>
    <row r="2547" spans="22:63" ht="15.75">
      <c r="V2547" s="15"/>
      <c r="W2547" s="15"/>
      <c r="X2547" s="15"/>
      <c r="Y2547" s="15"/>
      <c r="Z2547" s="15"/>
      <c r="AA2547" s="15"/>
      <c r="AB2547" s="15"/>
      <c r="AC2547" s="15"/>
      <c r="AD2547" s="15"/>
      <c r="AE2547" s="15"/>
      <c r="AF2547" s="15"/>
      <c r="AG2547" s="15"/>
      <c r="AH2547" s="15"/>
      <c r="AI2547" s="15"/>
      <c r="AJ2547" s="15"/>
      <c r="AK2547" s="15"/>
      <c r="AL2547" s="15"/>
      <c r="AM2547" s="15"/>
      <c r="AN2547" s="15"/>
      <c r="AO2547" s="15"/>
      <c r="AP2547" s="15"/>
      <c r="AQ2547" s="15"/>
      <c r="AR2547" s="15"/>
      <c r="AS2547" s="15"/>
      <c r="AT2547" s="15"/>
      <c r="AU2547" s="15"/>
      <c r="AV2547" s="15"/>
      <c r="AW2547" s="15"/>
      <c r="AX2547" s="15"/>
      <c r="AY2547" s="15"/>
      <c r="AZ2547" s="15"/>
      <c r="BA2547" s="15"/>
      <c r="BB2547" s="15"/>
      <c r="BC2547" s="15"/>
      <c r="BD2547" s="15"/>
      <c r="BE2547" s="15"/>
      <c r="BF2547" s="15"/>
      <c r="BG2547" s="15"/>
      <c r="BH2547" s="15"/>
      <c r="BI2547" s="15"/>
      <c r="BJ2547" s="15"/>
      <c r="BK2547" s="15"/>
    </row>
    <row r="2548" spans="22:63" ht="15.75">
      <c r="V2548" s="15"/>
      <c r="W2548" s="15"/>
      <c r="X2548" s="15"/>
      <c r="Y2548" s="15"/>
      <c r="Z2548" s="15"/>
      <c r="AA2548" s="15"/>
      <c r="AB2548" s="15"/>
      <c r="AC2548" s="15"/>
      <c r="AD2548" s="15"/>
      <c r="AE2548" s="15"/>
      <c r="AF2548" s="15"/>
      <c r="AG2548" s="15"/>
      <c r="AH2548" s="15"/>
      <c r="AI2548" s="15"/>
      <c r="AJ2548" s="15"/>
      <c r="AK2548" s="15"/>
      <c r="AL2548" s="15"/>
      <c r="AM2548" s="15"/>
      <c r="AN2548" s="15"/>
      <c r="AO2548" s="15"/>
      <c r="AP2548" s="15"/>
      <c r="AQ2548" s="15"/>
      <c r="AR2548" s="15"/>
      <c r="AS2548" s="15"/>
      <c r="AT2548" s="15"/>
      <c r="AU2548" s="15"/>
      <c r="AV2548" s="15"/>
      <c r="AW2548" s="15"/>
      <c r="AX2548" s="15"/>
      <c r="AY2548" s="15"/>
      <c r="AZ2548" s="15"/>
      <c r="BA2548" s="15"/>
      <c r="BB2548" s="15"/>
      <c r="BC2548" s="15"/>
      <c r="BD2548" s="15"/>
      <c r="BE2548" s="15"/>
      <c r="BF2548" s="15"/>
      <c r="BG2548" s="15"/>
      <c r="BH2548" s="15"/>
      <c r="BI2548" s="15"/>
      <c r="BJ2548" s="15"/>
      <c r="BK2548" s="15"/>
    </row>
    <row r="2549" spans="22:63" ht="15.75">
      <c r="V2549" s="15"/>
      <c r="W2549" s="15"/>
      <c r="X2549" s="15"/>
      <c r="Y2549" s="15"/>
      <c r="Z2549" s="15"/>
      <c r="AA2549" s="15"/>
      <c r="AB2549" s="15"/>
      <c r="AC2549" s="15"/>
      <c r="AD2549" s="15"/>
      <c r="AE2549" s="15"/>
      <c r="AF2549" s="15"/>
      <c r="AG2549" s="15"/>
      <c r="AH2549" s="15"/>
      <c r="AI2549" s="15"/>
      <c r="AJ2549" s="15"/>
      <c r="AK2549" s="15"/>
      <c r="AL2549" s="15"/>
      <c r="AM2549" s="15"/>
      <c r="AN2549" s="15"/>
      <c r="AO2549" s="15"/>
      <c r="AP2549" s="15"/>
      <c r="AQ2549" s="15"/>
      <c r="AR2549" s="15"/>
      <c r="AS2549" s="15"/>
      <c r="AT2549" s="15"/>
      <c r="AU2549" s="15"/>
      <c r="AV2549" s="15"/>
      <c r="AW2549" s="15"/>
      <c r="AX2549" s="15"/>
      <c r="AY2549" s="15"/>
      <c r="AZ2549" s="15"/>
      <c r="BA2549" s="15"/>
      <c r="BB2549" s="15"/>
      <c r="BC2549" s="15"/>
      <c r="BD2549" s="15"/>
      <c r="BE2549" s="15"/>
      <c r="BF2549" s="15"/>
      <c r="BG2549" s="15"/>
      <c r="BH2549" s="15"/>
      <c r="BI2549" s="15"/>
      <c r="BJ2549" s="15"/>
      <c r="BK2549" s="15"/>
    </row>
    <row r="2550" spans="22:63" ht="15.75">
      <c r="V2550" s="15"/>
      <c r="W2550" s="15"/>
      <c r="X2550" s="15"/>
      <c r="Y2550" s="15"/>
      <c r="Z2550" s="15"/>
      <c r="AA2550" s="15"/>
      <c r="AB2550" s="15"/>
      <c r="AC2550" s="15"/>
      <c r="AD2550" s="15"/>
      <c r="AE2550" s="15"/>
      <c r="AF2550" s="15"/>
      <c r="AG2550" s="15"/>
      <c r="AH2550" s="15"/>
      <c r="AI2550" s="15"/>
      <c r="AJ2550" s="15"/>
      <c r="AK2550" s="15"/>
      <c r="AL2550" s="15"/>
      <c r="AM2550" s="15"/>
      <c r="AN2550" s="15"/>
      <c r="AO2550" s="15"/>
      <c r="AP2550" s="15"/>
      <c r="AQ2550" s="15"/>
      <c r="AR2550" s="15"/>
      <c r="AS2550" s="15"/>
      <c r="AT2550" s="15"/>
      <c r="AU2550" s="15"/>
      <c r="AV2550" s="15"/>
      <c r="AW2550" s="15"/>
      <c r="AX2550" s="15"/>
      <c r="AY2550" s="15"/>
      <c r="AZ2550" s="15"/>
      <c r="BA2550" s="15"/>
      <c r="BB2550" s="15"/>
      <c r="BC2550" s="15"/>
      <c r="BD2550" s="15"/>
      <c r="BE2550" s="15"/>
      <c r="BF2550" s="15"/>
      <c r="BG2550" s="15"/>
      <c r="BH2550" s="15"/>
      <c r="BI2550" s="15"/>
      <c r="BJ2550" s="15"/>
      <c r="BK2550" s="15"/>
    </row>
    <row r="2551" spans="22:63" ht="15.75">
      <c r="V2551" s="15"/>
      <c r="W2551" s="15"/>
      <c r="X2551" s="15"/>
      <c r="Y2551" s="15"/>
      <c r="Z2551" s="15"/>
      <c r="AA2551" s="15"/>
      <c r="AB2551" s="15"/>
      <c r="AC2551" s="15"/>
      <c r="AD2551" s="15"/>
      <c r="AE2551" s="15"/>
      <c r="AF2551" s="15"/>
      <c r="AG2551" s="15"/>
      <c r="AH2551" s="15"/>
      <c r="AI2551" s="15"/>
      <c r="AJ2551" s="15"/>
      <c r="AK2551" s="15"/>
      <c r="AL2551" s="15"/>
      <c r="AM2551" s="15"/>
      <c r="AN2551" s="15"/>
      <c r="AO2551" s="15"/>
      <c r="AP2551" s="15"/>
      <c r="AQ2551" s="15"/>
      <c r="AR2551" s="15"/>
      <c r="AS2551" s="15"/>
      <c r="AT2551" s="15"/>
      <c r="AU2551" s="15"/>
      <c r="AV2551" s="15"/>
      <c r="AW2551" s="15"/>
      <c r="AX2551" s="15"/>
      <c r="AY2551" s="15"/>
      <c r="AZ2551" s="15"/>
      <c r="BA2551" s="15"/>
      <c r="BB2551" s="15"/>
      <c r="BC2551" s="15"/>
      <c r="BD2551" s="15"/>
      <c r="BE2551" s="15"/>
      <c r="BF2551" s="15"/>
      <c r="BG2551" s="15"/>
      <c r="BH2551" s="15"/>
      <c r="BI2551" s="15"/>
      <c r="BJ2551" s="15"/>
      <c r="BK2551" s="15"/>
    </row>
    <row r="2552" spans="22:63" ht="15.75">
      <c r="V2552" s="15"/>
      <c r="W2552" s="15"/>
      <c r="X2552" s="15"/>
      <c r="Y2552" s="15"/>
      <c r="Z2552" s="15"/>
      <c r="AA2552" s="15"/>
      <c r="AB2552" s="15"/>
      <c r="AC2552" s="15"/>
      <c r="AD2552" s="15"/>
      <c r="AE2552" s="15"/>
      <c r="AF2552" s="15"/>
      <c r="AG2552" s="15"/>
      <c r="AH2552" s="15"/>
      <c r="AI2552" s="15"/>
      <c r="AJ2552" s="15"/>
      <c r="AK2552" s="15"/>
      <c r="AL2552" s="15"/>
      <c r="AM2552" s="15"/>
      <c r="AN2552" s="15"/>
      <c r="AO2552" s="15"/>
      <c r="AP2552" s="15"/>
      <c r="AQ2552" s="15"/>
      <c r="AR2552" s="15"/>
      <c r="AS2552" s="15"/>
      <c r="AT2552" s="15"/>
      <c r="AU2552" s="15"/>
      <c r="AV2552" s="15"/>
      <c r="AW2552" s="15"/>
      <c r="AX2552" s="15"/>
      <c r="AY2552" s="15"/>
      <c r="AZ2552" s="15"/>
      <c r="BA2552" s="15"/>
      <c r="BB2552" s="15"/>
      <c r="BC2552" s="15"/>
      <c r="BD2552" s="15"/>
      <c r="BE2552" s="15"/>
      <c r="BF2552" s="15"/>
      <c r="BG2552" s="15"/>
      <c r="BH2552" s="15"/>
      <c r="BI2552" s="15"/>
      <c r="BJ2552" s="15"/>
      <c r="BK2552" s="15"/>
    </row>
    <row r="2553" spans="22:63" ht="15.75">
      <c r="V2553" s="15"/>
      <c r="W2553" s="15"/>
      <c r="X2553" s="15"/>
      <c r="Y2553" s="15"/>
      <c r="Z2553" s="15"/>
      <c r="AA2553" s="15"/>
      <c r="AB2553" s="15"/>
      <c r="AC2553" s="15"/>
      <c r="AD2553" s="15"/>
      <c r="AE2553" s="15"/>
      <c r="AF2553" s="15"/>
      <c r="AG2553" s="15"/>
      <c r="AH2553" s="15"/>
      <c r="AI2553" s="15"/>
      <c r="AJ2553" s="15"/>
      <c r="AK2553" s="15"/>
      <c r="AL2553" s="15"/>
      <c r="AM2553" s="15"/>
      <c r="AN2553" s="15"/>
      <c r="AO2553" s="15"/>
      <c r="AP2553" s="15"/>
      <c r="AQ2553" s="15"/>
      <c r="AR2553" s="15"/>
      <c r="AS2553" s="15"/>
      <c r="AT2553" s="15"/>
      <c r="AU2553" s="15"/>
      <c r="AV2553" s="15"/>
      <c r="AW2553" s="15"/>
      <c r="AX2553" s="15"/>
      <c r="AY2553" s="15"/>
      <c r="AZ2553" s="15"/>
      <c r="BA2553" s="15"/>
      <c r="BB2553" s="15"/>
      <c r="BC2553" s="15"/>
      <c r="BD2553" s="15"/>
      <c r="BE2553" s="15"/>
      <c r="BF2553" s="15"/>
      <c r="BG2553" s="15"/>
      <c r="BH2553" s="15"/>
      <c r="BI2553" s="15"/>
      <c r="BJ2553" s="15"/>
      <c r="BK2553" s="15"/>
    </row>
    <row r="2554" spans="22:63" ht="15.75">
      <c r="V2554" s="15"/>
      <c r="W2554" s="15"/>
      <c r="X2554" s="15"/>
      <c r="Y2554" s="15"/>
      <c r="Z2554" s="15"/>
      <c r="AA2554" s="15"/>
      <c r="AB2554" s="15"/>
      <c r="AC2554" s="15"/>
      <c r="AD2554" s="15"/>
      <c r="AE2554" s="15"/>
      <c r="AF2554" s="15"/>
      <c r="AG2554" s="15"/>
      <c r="AH2554" s="15"/>
      <c r="AI2554" s="15"/>
      <c r="AJ2554" s="15"/>
      <c r="AK2554" s="15"/>
      <c r="AL2554" s="15"/>
      <c r="AM2554" s="15"/>
      <c r="AN2554" s="15"/>
      <c r="AO2554" s="15"/>
      <c r="AP2554" s="15"/>
      <c r="AQ2554" s="15"/>
      <c r="AR2554" s="15"/>
      <c r="AS2554" s="15"/>
      <c r="AT2554" s="15"/>
      <c r="AU2554" s="15"/>
      <c r="AV2554" s="15"/>
      <c r="AW2554" s="15"/>
      <c r="AX2554" s="15"/>
      <c r="AY2554" s="15"/>
      <c r="AZ2554" s="15"/>
      <c r="BA2554" s="15"/>
      <c r="BB2554" s="15"/>
      <c r="BC2554" s="15"/>
      <c r="BD2554" s="15"/>
      <c r="BE2554" s="15"/>
      <c r="BF2554" s="15"/>
      <c r="BG2554" s="15"/>
      <c r="BH2554" s="15"/>
      <c r="BI2554" s="15"/>
      <c r="BJ2554" s="15"/>
      <c r="BK2554" s="15"/>
    </row>
    <row r="2555" spans="22:63" ht="15.75">
      <c r="V2555" s="15"/>
      <c r="W2555" s="15"/>
      <c r="X2555" s="15"/>
      <c r="Y2555" s="15"/>
      <c r="Z2555" s="15"/>
      <c r="AA2555" s="15"/>
      <c r="AB2555" s="15"/>
      <c r="AC2555" s="15"/>
      <c r="AD2555" s="15"/>
      <c r="AE2555" s="15"/>
      <c r="AF2555" s="15"/>
      <c r="AG2555" s="15"/>
      <c r="AH2555" s="15"/>
      <c r="AI2555" s="15"/>
      <c r="AJ2555" s="15"/>
      <c r="AK2555" s="15"/>
      <c r="AL2555" s="15"/>
      <c r="AM2555" s="15"/>
      <c r="AN2555" s="15"/>
      <c r="AO2555" s="15"/>
      <c r="AP2555" s="15"/>
      <c r="AQ2555" s="15"/>
      <c r="AR2555" s="15"/>
      <c r="AS2555" s="15"/>
      <c r="AT2555" s="15"/>
      <c r="AU2555" s="15"/>
      <c r="AV2555" s="15"/>
      <c r="AW2555" s="15"/>
      <c r="AX2555" s="15"/>
      <c r="AY2555" s="15"/>
      <c r="AZ2555" s="15"/>
      <c r="BA2555" s="15"/>
      <c r="BB2555" s="15"/>
      <c r="BC2555" s="15"/>
      <c r="BD2555" s="15"/>
      <c r="BE2555" s="15"/>
      <c r="BF2555" s="15"/>
      <c r="BG2555" s="15"/>
      <c r="BH2555" s="15"/>
      <c r="BI2555" s="15"/>
      <c r="BJ2555" s="15"/>
      <c r="BK2555" s="15"/>
    </row>
    <row r="2556" spans="22:63" ht="15.75">
      <c r="V2556" s="15"/>
      <c r="W2556" s="15"/>
      <c r="X2556" s="15"/>
      <c r="Y2556" s="15"/>
      <c r="Z2556" s="15"/>
      <c r="AA2556" s="15"/>
      <c r="AB2556" s="15"/>
      <c r="AC2556" s="15"/>
      <c r="AD2556" s="15"/>
      <c r="AE2556" s="15"/>
      <c r="AF2556" s="15"/>
      <c r="AG2556" s="15"/>
      <c r="AH2556" s="15"/>
      <c r="AI2556" s="15"/>
      <c r="AJ2556" s="15"/>
      <c r="AK2556" s="15"/>
      <c r="AL2556" s="15"/>
      <c r="AM2556" s="15"/>
      <c r="AN2556" s="15"/>
      <c r="AO2556" s="15"/>
      <c r="AP2556" s="15"/>
      <c r="AQ2556" s="15"/>
      <c r="AR2556" s="15"/>
      <c r="AS2556" s="15"/>
      <c r="AT2556" s="15"/>
      <c r="AU2556" s="15"/>
      <c r="AV2556" s="15"/>
      <c r="AW2556" s="15"/>
      <c r="AX2556" s="15"/>
      <c r="AY2556" s="15"/>
      <c r="AZ2556" s="15"/>
      <c r="BA2556" s="15"/>
      <c r="BB2556" s="15"/>
      <c r="BC2556" s="15"/>
      <c r="BD2556" s="15"/>
      <c r="BE2556" s="15"/>
      <c r="BF2556" s="15"/>
      <c r="BG2556" s="15"/>
      <c r="BH2556" s="15"/>
      <c r="BI2556" s="15"/>
      <c r="BJ2556" s="15"/>
      <c r="BK2556" s="15"/>
    </row>
    <row r="2557" spans="22:63" ht="15.75">
      <c r="V2557" s="15"/>
      <c r="W2557" s="15"/>
      <c r="X2557" s="15"/>
      <c r="Y2557" s="15"/>
      <c r="Z2557" s="15"/>
      <c r="AA2557" s="15"/>
      <c r="AB2557" s="15"/>
      <c r="AC2557" s="15"/>
      <c r="AD2557" s="15"/>
      <c r="AE2557" s="15"/>
      <c r="AF2557" s="15"/>
      <c r="AG2557" s="15"/>
      <c r="AH2557" s="15"/>
      <c r="AI2557" s="15"/>
      <c r="AJ2557" s="15"/>
      <c r="AK2557" s="15"/>
      <c r="AL2557" s="15"/>
      <c r="AM2557" s="15"/>
      <c r="AN2557" s="15"/>
      <c r="AO2557" s="15"/>
      <c r="AP2557" s="15"/>
      <c r="AQ2557" s="15"/>
      <c r="AR2557" s="15"/>
      <c r="AS2557" s="15"/>
      <c r="AT2557" s="15"/>
      <c r="AU2557" s="15"/>
      <c r="AV2557" s="15"/>
      <c r="AW2557" s="15"/>
      <c r="AX2557" s="15"/>
      <c r="AY2557" s="15"/>
      <c r="AZ2557" s="15"/>
      <c r="BA2557" s="15"/>
      <c r="BB2557" s="15"/>
      <c r="BC2557" s="15"/>
      <c r="BD2557" s="15"/>
      <c r="BE2557" s="15"/>
      <c r="BF2557" s="15"/>
      <c r="BG2557" s="15"/>
      <c r="BH2557" s="15"/>
      <c r="BI2557" s="15"/>
      <c r="BJ2557" s="15"/>
      <c r="BK2557" s="15"/>
    </row>
    <row r="2558" spans="22:63" ht="15.75">
      <c r="V2558" s="15"/>
      <c r="W2558" s="15"/>
      <c r="X2558" s="15"/>
      <c r="Y2558" s="15"/>
      <c r="Z2558" s="15"/>
      <c r="AA2558" s="15"/>
      <c r="AB2558" s="15"/>
      <c r="AC2558" s="15"/>
      <c r="AD2558" s="15"/>
      <c r="AE2558" s="15"/>
      <c r="AF2558" s="15"/>
      <c r="AG2558" s="15"/>
      <c r="AH2558" s="15"/>
      <c r="AI2558" s="15"/>
      <c r="AJ2558" s="15"/>
      <c r="AK2558" s="15"/>
      <c r="AL2558" s="15"/>
      <c r="AM2558" s="15"/>
      <c r="AN2558" s="15"/>
      <c r="AO2558" s="15"/>
      <c r="AP2558" s="15"/>
      <c r="AQ2558" s="15"/>
      <c r="AR2558" s="15"/>
      <c r="AS2558" s="15"/>
      <c r="AT2558" s="15"/>
      <c r="AU2558" s="15"/>
      <c r="AV2558" s="15"/>
      <c r="AW2558" s="15"/>
      <c r="AX2558" s="15"/>
      <c r="AY2558" s="15"/>
      <c r="AZ2558" s="15"/>
      <c r="BA2558" s="15"/>
      <c r="BB2558" s="15"/>
      <c r="BC2558" s="15"/>
      <c r="BD2558" s="15"/>
      <c r="BE2558" s="15"/>
      <c r="BF2558" s="15"/>
      <c r="BG2558" s="15"/>
      <c r="BH2558" s="15"/>
      <c r="BI2558" s="15"/>
      <c r="BJ2558" s="15"/>
      <c r="BK2558" s="15"/>
    </row>
    <row r="2559" spans="22:63" ht="15.75">
      <c r="V2559" s="15"/>
      <c r="W2559" s="15"/>
      <c r="X2559" s="15"/>
      <c r="Y2559" s="15"/>
      <c r="Z2559" s="15"/>
      <c r="AA2559" s="15"/>
      <c r="AB2559" s="15"/>
      <c r="AC2559" s="15"/>
      <c r="AD2559" s="15"/>
      <c r="AE2559" s="15"/>
      <c r="AF2559" s="15"/>
      <c r="AG2559" s="15"/>
      <c r="AH2559" s="15"/>
      <c r="AI2559" s="15"/>
      <c r="AJ2559" s="15"/>
      <c r="AK2559" s="15"/>
      <c r="AL2559" s="15"/>
      <c r="AM2559" s="15"/>
      <c r="AN2559" s="15"/>
      <c r="AO2559" s="15"/>
      <c r="AP2559" s="15"/>
      <c r="AQ2559" s="15"/>
      <c r="AR2559" s="15"/>
      <c r="AS2559" s="15"/>
      <c r="AT2559" s="15"/>
      <c r="AU2559" s="15"/>
      <c r="AV2559" s="15"/>
      <c r="AW2559" s="15"/>
      <c r="AX2559" s="15"/>
      <c r="AY2559" s="15"/>
      <c r="AZ2559" s="15"/>
      <c r="BA2559" s="15"/>
      <c r="BB2559" s="15"/>
      <c r="BC2559" s="15"/>
      <c r="BD2559" s="15"/>
      <c r="BE2559" s="15"/>
      <c r="BF2559" s="15"/>
      <c r="BG2559" s="15"/>
      <c r="BH2559" s="15"/>
      <c r="BI2559" s="15"/>
      <c r="BJ2559" s="15"/>
      <c r="BK2559" s="15"/>
    </row>
    <row r="2560" spans="22:63" ht="15.75">
      <c r="V2560" s="15"/>
      <c r="W2560" s="15"/>
      <c r="X2560" s="15"/>
      <c r="Y2560" s="15"/>
      <c r="Z2560" s="15"/>
      <c r="AA2560" s="15"/>
      <c r="AB2560" s="15"/>
      <c r="AC2560" s="15"/>
      <c r="AD2560" s="15"/>
      <c r="AE2560" s="15"/>
      <c r="AF2560" s="15"/>
      <c r="AG2560" s="15"/>
      <c r="AH2560" s="15"/>
      <c r="AI2560" s="15"/>
      <c r="AJ2560" s="15"/>
      <c r="AK2560" s="15"/>
      <c r="AL2560" s="15"/>
      <c r="AM2560" s="15"/>
      <c r="AN2560" s="15"/>
      <c r="AO2560" s="15"/>
      <c r="AP2560" s="15"/>
      <c r="AQ2560" s="15"/>
      <c r="AR2560" s="15"/>
      <c r="AS2560" s="15"/>
      <c r="AT2560" s="15"/>
      <c r="AU2560" s="15"/>
      <c r="AV2560" s="15"/>
      <c r="AW2560" s="15"/>
      <c r="AX2560" s="15"/>
      <c r="AY2560" s="15"/>
      <c r="AZ2560" s="15"/>
      <c r="BA2560" s="15"/>
      <c r="BB2560" s="15"/>
      <c r="BC2560" s="15"/>
      <c r="BD2560" s="15"/>
      <c r="BE2560" s="15"/>
      <c r="BF2560" s="15"/>
      <c r="BG2560" s="15"/>
      <c r="BH2560" s="15"/>
      <c r="BI2560" s="15"/>
      <c r="BJ2560" s="15"/>
      <c r="BK2560" s="15"/>
    </row>
    <row r="2561" spans="22:63" ht="15.75">
      <c r="V2561" s="15"/>
      <c r="W2561" s="15"/>
      <c r="X2561" s="15"/>
      <c r="Y2561" s="15"/>
      <c r="Z2561" s="15"/>
      <c r="AA2561" s="15"/>
      <c r="AB2561" s="15"/>
      <c r="AC2561" s="15"/>
      <c r="AD2561" s="15"/>
      <c r="AE2561" s="15"/>
      <c r="AF2561" s="15"/>
      <c r="AG2561" s="15"/>
      <c r="AH2561" s="15"/>
      <c r="AI2561" s="15"/>
      <c r="AJ2561" s="15"/>
      <c r="AK2561" s="15"/>
      <c r="AL2561" s="15"/>
      <c r="AM2561" s="15"/>
      <c r="AN2561" s="15"/>
      <c r="AO2561" s="15"/>
      <c r="AP2561" s="15"/>
      <c r="AQ2561" s="15"/>
      <c r="AR2561" s="15"/>
      <c r="AS2561" s="15"/>
      <c r="AT2561" s="15"/>
      <c r="AU2561" s="15"/>
      <c r="AV2561" s="15"/>
      <c r="AW2561" s="15"/>
      <c r="AX2561" s="15"/>
      <c r="AY2561" s="15"/>
      <c r="AZ2561" s="15"/>
      <c r="BA2561" s="15"/>
      <c r="BB2561" s="15"/>
      <c r="BC2561" s="15"/>
      <c r="BD2561" s="15"/>
      <c r="BE2561" s="15"/>
      <c r="BF2561" s="15"/>
      <c r="BG2561" s="15"/>
      <c r="BH2561" s="15"/>
      <c r="BI2561" s="15"/>
      <c r="BJ2561" s="15"/>
      <c r="BK2561" s="15"/>
    </row>
    <row r="2562" spans="22:63" ht="15.75">
      <c r="V2562" s="15"/>
      <c r="W2562" s="15"/>
      <c r="X2562" s="15"/>
      <c r="Y2562" s="15"/>
      <c r="Z2562" s="15"/>
      <c r="AA2562" s="15"/>
      <c r="AB2562" s="15"/>
      <c r="AC2562" s="15"/>
      <c r="AD2562" s="15"/>
      <c r="AE2562" s="15"/>
      <c r="AF2562" s="15"/>
      <c r="AG2562" s="15"/>
      <c r="AH2562" s="15"/>
      <c r="AI2562" s="15"/>
      <c r="AJ2562" s="15"/>
      <c r="AK2562" s="15"/>
      <c r="AL2562" s="15"/>
      <c r="AM2562" s="15"/>
      <c r="AN2562" s="15"/>
      <c r="AO2562" s="15"/>
      <c r="AP2562" s="15"/>
      <c r="AQ2562" s="15"/>
      <c r="AR2562" s="15"/>
      <c r="AS2562" s="15"/>
      <c r="AT2562" s="15"/>
      <c r="AU2562" s="15"/>
      <c r="AV2562" s="15"/>
      <c r="AW2562" s="15"/>
      <c r="AX2562" s="15"/>
      <c r="AY2562" s="15"/>
      <c r="AZ2562" s="15"/>
      <c r="BA2562" s="15"/>
      <c r="BB2562" s="15"/>
      <c r="BC2562" s="15"/>
      <c r="BD2562" s="15"/>
      <c r="BE2562" s="15"/>
      <c r="BF2562" s="15"/>
      <c r="BG2562" s="15"/>
      <c r="BH2562" s="15"/>
      <c r="BI2562" s="15"/>
      <c r="BJ2562" s="15"/>
      <c r="BK2562" s="15"/>
    </row>
    <row r="2563" spans="22:63" ht="15.75">
      <c r="V2563" s="15"/>
      <c r="W2563" s="15"/>
      <c r="X2563" s="15"/>
      <c r="Y2563" s="15"/>
      <c r="Z2563" s="15"/>
      <c r="AA2563" s="15"/>
      <c r="AB2563" s="15"/>
      <c r="AC2563" s="15"/>
      <c r="AD2563" s="15"/>
      <c r="AE2563" s="15"/>
      <c r="AF2563" s="15"/>
      <c r="AG2563" s="15"/>
      <c r="AH2563" s="15"/>
      <c r="AI2563" s="15"/>
      <c r="AJ2563" s="15"/>
      <c r="AK2563" s="15"/>
      <c r="AL2563" s="15"/>
      <c r="AM2563" s="15"/>
      <c r="AN2563" s="15"/>
      <c r="AO2563" s="15"/>
      <c r="AP2563" s="15"/>
      <c r="AQ2563" s="15"/>
      <c r="AR2563" s="15"/>
      <c r="AS2563" s="15"/>
      <c r="AT2563" s="15"/>
      <c r="AU2563" s="15"/>
      <c r="AV2563" s="15"/>
      <c r="AW2563" s="15"/>
      <c r="AX2563" s="15"/>
      <c r="AY2563" s="15"/>
      <c r="AZ2563" s="15"/>
      <c r="BA2563" s="15"/>
      <c r="BB2563" s="15"/>
      <c r="BC2563" s="15"/>
      <c r="BD2563" s="15"/>
      <c r="BE2563" s="15"/>
      <c r="BF2563" s="15"/>
      <c r="BG2563" s="15"/>
      <c r="BH2563" s="15"/>
      <c r="BI2563" s="15"/>
      <c r="BJ2563" s="15"/>
      <c r="BK2563" s="15"/>
    </row>
    <row r="2564" spans="22:63" ht="15.75">
      <c r="V2564" s="15"/>
      <c r="W2564" s="15"/>
      <c r="X2564" s="15"/>
      <c r="Y2564" s="15"/>
      <c r="Z2564" s="15"/>
      <c r="AA2564" s="15"/>
      <c r="AB2564" s="15"/>
      <c r="AC2564" s="15"/>
      <c r="AD2564" s="15"/>
      <c r="AE2564" s="15"/>
      <c r="AF2564" s="15"/>
      <c r="AG2564" s="15"/>
      <c r="AH2564" s="15"/>
      <c r="AI2564" s="15"/>
      <c r="AJ2564" s="15"/>
      <c r="AK2564" s="15"/>
      <c r="AL2564" s="15"/>
      <c r="AM2564" s="15"/>
      <c r="AN2564" s="15"/>
      <c r="AO2564" s="15"/>
      <c r="AP2564" s="15"/>
      <c r="AQ2564" s="15"/>
      <c r="AR2564" s="15"/>
      <c r="AS2564" s="15"/>
      <c r="AT2564" s="15"/>
      <c r="AU2564" s="15"/>
      <c r="AV2564" s="15"/>
      <c r="AW2564" s="15"/>
      <c r="AX2564" s="15"/>
      <c r="AY2564" s="15"/>
      <c r="AZ2564" s="15"/>
      <c r="BA2564" s="15"/>
      <c r="BB2564" s="15"/>
      <c r="BC2564" s="15"/>
      <c r="BD2564" s="15"/>
      <c r="BE2564" s="15"/>
      <c r="BF2564" s="15"/>
      <c r="BG2564" s="15"/>
      <c r="BH2564" s="15"/>
      <c r="BI2564" s="15"/>
      <c r="BJ2564" s="15"/>
      <c r="BK2564" s="15"/>
    </row>
    <row r="2565" spans="22:63" ht="15.75">
      <c r="V2565" s="15"/>
      <c r="W2565" s="15"/>
      <c r="X2565" s="15"/>
      <c r="Y2565" s="15"/>
      <c r="Z2565" s="15"/>
      <c r="AA2565" s="15"/>
      <c r="AB2565" s="15"/>
      <c r="AC2565" s="15"/>
      <c r="AD2565" s="15"/>
      <c r="AE2565" s="15"/>
      <c r="AF2565" s="15"/>
      <c r="AG2565" s="15"/>
      <c r="AH2565" s="15"/>
      <c r="AI2565" s="15"/>
      <c r="AJ2565" s="15"/>
      <c r="AK2565" s="15"/>
      <c r="AL2565" s="15"/>
      <c r="AM2565" s="15"/>
      <c r="AN2565" s="15"/>
      <c r="AO2565" s="15"/>
      <c r="AP2565" s="15"/>
      <c r="AQ2565" s="15"/>
      <c r="AR2565" s="15"/>
      <c r="AS2565" s="15"/>
      <c r="AT2565" s="15"/>
      <c r="AU2565" s="15"/>
      <c r="AV2565" s="15"/>
      <c r="AW2565" s="15"/>
      <c r="AX2565" s="15"/>
      <c r="AY2565" s="15"/>
      <c r="AZ2565" s="15"/>
      <c r="BA2565" s="15"/>
      <c r="BB2565" s="15"/>
      <c r="BC2565" s="15"/>
      <c r="BD2565" s="15"/>
      <c r="BE2565" s="15"/>
      <c r="BF2565" s="15"/>
      <c r="BG2565" s="15"/>
      <c r="BH2565" s="15"/>
      <c r="BI2565" s="15"/>
      <c r="BJ2565" s="15"/>
      <c r="BK2565" s="15"/>
    </row>
    <row r="2566" spans="22:63" ht="15.75">
      <c r="V2566" s="15"/>
      <c r="W2566" s="15"/>
      <c r="X2566" s="15"/>
      <c r="Y2566" s="15"/>
      <c r="Z2566" s="15"/>
      <c r="AA2566" s="15"/>
      <c r="AB2566" s="15"/>
      <c r="AC2566" s="15"/>
      <c r="AD2566" s="15"/>
      <c r="AE2566" s="15"/>
      <c r="AF2566" s="15"/>
      <c r="AG2566" s="15"/>
      <c r="AH2566" s="15"/>
      <c r="AI2566" s="15"/>
      <c r="AJ2566" s="15"/>
      <c r="AK2566" s="15"/>
      <c r="AL2566" s="15"/>
      <c r="AM2566" s="15"/>
      <c r="AN2566" s="15"/>
      <c r="AO2566" s="15"/>
      <c r="AP2566" s="15"/>
      <c r="AQ2566" s="15"/>
      <c r="AR2566" s="15"/>
      <c r="AS2566" s="15"/>
      <c r="AT2566" s="15"/>
      <c r="AU2566" s="15"/>
      <c r="AV2566" s="15"/>
      <c r="AW2566" s="15"/>
      <c r="AX2566" s="15"/>
      <c r="AY2566" s="15"/>
      <c r="AZ2566" s="15"/>
      <c r="BA2566" s="15"/>
      <c r="BB2566" s="15"/>
      <c r="BC2566" s="15"/>
      <c r="BD2566" s="15"/>
      <c r="BE2566" s="15"/>
      <c r="BF2566" s="15"/>
      <c r="BG2566" s="15"/>
      <c r="BH2566" s="15"/>
      <c r="BI2566" s="15"/>
      <c r="BJ2566" s="15"/>
      <c r="BK2566" s="15"/>
    </row>
    <row r="2567" spans="22:63" ht="15.75">
      <c r="V2567" s="15"/>
      <c r="W2567" s="15"/>
      <c r="X2567" s="15"/>
      <c r="Y2567" s="15"/>
      <c r="Z2567" s="15"/>
      <c r="AA2567" s="15"/>
      <c r="AB2567" s="15"/>
      <c r="AC2567" s="15"/>
      <c r="AD2567" s="15"/>
      <c r="AE2567" s="15"/>
      <c r="AF2567" s="15"/>
      <c r="AG2567" s="15"/>
      <c r="AH2567" s="15"/>
      <c r="AI2567" s="15"/>
      <c r="AJ2567" s="15"/>
      <c r="AK2567" s="15"/>
      <c r="AL2567" s="15"/>
      <c r="AM2567" s="15"/>
      <c r="AN2567" s="15"/>
      <c r="AO2567" s="15"/>
      <c r="AP2567" s="15"/>
      <c r="AQ2567" s="15"/>
      <c r="AR2567" s="15"/>
      <c r="AS2567" s="15"/>
      <c r="AT2567" s="15"/>
      <c r="AU2567" s="15"/>
      <c r="AV2567" s="15"/>
      <c r="AW2567" s="15"/>
      <c r="AX2567" s="15"/>
      <c r="AY2567" s="15"/>
      <c r="AZ2567" s="15"/>
      <c r="BA2567" s="15"/>
      <c r="BB2567" s="15"/>
      <c r="BC2567" s="15"/>
      <c r="BD2567" s="15"/>
      <c r="BE2567" s="15"/>
      <c r="BF2567" s="15"/>
      <c r="BG2567" s="15"/>
      <c r="BH2567" s="15"/>
      <c r="BI2567" s="15"/>
      <c r="BJ2567" s="15"/>
      <c r="BK2567" s="15"/>
    </row>
  </sheetData>
  <sheetProtection/>
  <autoFilter ref="A84:T180"/>
  <mergeCells count="3">
    <mergeCell ref="A3:T3"/>
    <mergeCell ref="A1:T1"/>
    <mergeCell ref="P6:P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Ruskov</dc:creator>
  <cp:keywords/>
  <dc:description/>
  <cp:lastModifiedBy>Acer</cp:lastModifiedBy>
  <cp:lastPrinted>2022-03-23T12:22:01Z</cp:lastPrinted>
  <dcterms:created xsi:type="dcterms:W3CDTF">2009-01-27T09:10:27Z</dcterms:created>
  <dcterms:modified xsi:type="dcterms:W3CDTF">2022-03-31T08:10:29Z</dcterms:modified>
  <cp:category/>
  <cp:version/>
  <cp:contentType/>
  <cp:contentStatus/>
</cp:coreProperties>
</file>